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  <Override PartName="/xl/commentsmeta3" ContentType="application/binary"/>
  <Override PartName="/xl/commentsmeta1" ContentType="application/binary"/>
  <Override PartName="/xl/commentsmeta2" ContentType="application/binary"/>
  <Override PartName="/xl/commentsmeta4" ContentType="application/binary"/>
  <Override PartName="/xl/commentsmeta5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2527FAED-2BF2-4DFF-893B-1FCCA9F2C1A6}" xr6:coauthVersionLast="47" xr6:coauthVersionMax="47" xr10:uidLastSave="{00000000-0000-0000-0000-000000000000}"/>
  <bookViews>
    <workbookView xWindow="-108" yWindow="-108" windowWidth="23256" windowHeight="12720" tabRatio="1000" firstSheet="4" activeTab="6" xr2:uid="{00000000-000D-0000-FFFF-FFFF00000000}"/>
  </bookViews>
  <sheets>
    <sheet name="Kukorica" sheetId="1" r:id="rId1"/>
    <sheet name="Búza" sheetId="16" r:id="rId2"/>
    <sheet name="Árpa" sheetId="21" r:id="rId3"/>
    <sheet name="Rozs" sheetId="24" r:id="rId4"/>
    <sheet name="Zab" sheetId="25" r:id="rId5"/>
    <sheet name="konklúzió" sheetId="30" r:id="rId6"/>
    <sheet name="konklúzió 2" sheetId="31" r:id="rId7"/>
    <sheet name="y0" sheetId="32" r:id="rId8"/>
    <sheet name="Y0_2" sheetId="33" r:id="rId9"/>
    <sheet name="y0_3" sheetId="34" r:id="rId10"/>
    <sheet name="K 22" sheetId="5" r:id="rId11"/>
    <sheet name="K 21" sheetId="6" r:id="rId12"/>
    <sheet name="B 22" sheetId="17" r:id="rId13"/>
    <sheet name="B 21" sheetId="18" r:id="rId14"/>
    <sheet name="Á 22" sheetId="22" r:id="rId15"/>
    <sheet name="Á 21" sheetId="23" r:id="rId16"/>
    <sheet name="R 22" sheetId="26" r:id="rId17"/>
    <sheet name="R 21" sheetId="27" r:id="rId18"/>
    <sheet name="Z 22" sheetId="28" r:id="rId19"/>
    <sheet name="Z 21" sheetId="29" r:id="rId20"/>
    <sheet name="b,á,r,z termésátlg" sheetId="11" r:id="rId21"/>
    <sheet name="b,á,r,z betak.ter" sheetId="15" r:id="rId22"/>
    <sheet name="átlagárak" sheetId="10" r:id="rId23"/>
    <sheet name="kukorica termelés" sheetId="8" r:id="rId24"/>
    <sheet name="időjárás" sheetId="9" r:id="rId25"/>
    <sheet name="műtrágya" sheetId="12" r:id="rId26"/>
    <sheet name="munkaerő" sheetId="13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" i="31" l="1"/>
  <c r="AQ1" i="31"/>
  <c r="AP1" i="31"/>
  <c r="AF1" i="31"/>
  <c r="AE1" i="31"/>
  <c r="AD1" i="31"/>
  <c r="AC1" i="31"/>
  <c r="AB1" i="31"/>
  <c r="AK1" i="31"/>
  <c r="AJ1" i="31"/>
  <c r="AI1" i="31"/>
  <c r="AH1" i="31"/>
  <c r="AG1" i="31"/>
  <c r="AR6" i="31"/>
  <c r="AR14" i="31"/>
  <c r="AR22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Q5" i="31"/>
  <c r="AQ3" i="31"/>
  <c r="AP6" i="31"/>
  <c r="AP7" i="31"/>
  <c r="AP8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5" i="31"/>
  <c r="AP26" i="31"/>
  <c r="AP27" i="31"/>
  <c r="AP5" i="31"/>
  <c r="AP3" i="31"/>
  <c r="AO7" i="31"/>
  <c r="AO15" i="31"/>
  <c r="AO23" i="31"/>
  <c r="AN27" i="31"/>
  <c r="AO27" i="31" s="1"/>
  <c r="AN26" i="31"/>
  <c r="AO26" i="31" s="1"/>
  <c r="AN25" i="31"/>
  <c r="AN24" i="31"/>
  <c r="AO24" i="31" s="1"/>
  <c r="AN23" i="31"/>
  <c r="AR23" i="31" s="1"/>
  <c r="AN22" i="31"/>
  <c r="AO22" i="31" s="1"/>
  <c r="AN21" i="31"/>
  <c r="AO21" i="31" s="1"/>
  <c r="AN20" i="31"/>
  <c r="AO20" i="31" s="1"/>
  <c r="AN19" i="31"/>
  <c r="AO19" i="31" s="1"/>
  <c r="AN18" i="31"/>
  <c r="AO18" i="31" s="1"/>
  <c r="AN17" i="31"/>
  <c r="AN16" i="31"/>
  <c r="AO16" i="31" s="1"/>
  <c r="AN15" i="31"/>
  <c r="AR15" i="31" s="1"/>
  <c r="AN14" i="31"/>
  <c r="AO14" i="31" s="1"/>
  <c r="AN13" i="31"/>
  <c r="AO13" i="31" s="1"/>
  <c r="AN12" i="31"/>
  <c r="AO12" i="31" s="1"/>
  <c r="AN11" i="31"/>
  <c r="AO11" i="31" s="1"/>
  <c r="AN10" i="31"/>
  <c r="AO10" i="31" s="1"/>
  <c r="AN9" i="31"/>
  <c r="AN8" i="31"/>
  <c r="AO8" i="31" s="1"/>
  <c r="AN7" i="31"/>
  <c r="AR7" i="31" s="1"/>
  <c r="AN6" i="31"/>
  <c r="AO6" i="31" s="1"/>
  <c r="AN5" i="31"/>
  <c r="AO5" i="31" s="1"/>
  <c r="AN4" i="31"/>
  <c r="AN3" i="31"/>
  <c r="AM5" i="31"/>
  <c r="AM6" i="31"/>
  <c r="AM7" i="31"/>
  <c r="AM8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5" i="31"/>
  <c r="AM26" i="31"/>
  <c r="AM27" i="31"/>
  <c r="AM3" i="31"/>
  <c r="AM4" i="31"/>
  <c r="AL3" i="31"/>
  <c r="AK3" i="31"/>
  <c r="AJ3" i="31"/>
  <c r="AI3" i="31"/>
  <c r="AH3" i="31"/>
  <c r="AG3" i="31"/>
  <c r="AF3" i="31"/>
  <c r="AE3" i="31"/>
  <c r="AD3" i="31"/>
  <c r="AC3" i="31"/>
  <c r="AB3" i="31"/>
  <c r="N27" i="31"/>
  <c r="Z27" i="31" s="1"/>
  <c r="AL27" i="31" s="1"/>
  <c r="N26" i="31"/>
  <c r="Z26" i="31" s="1"/>
  <c r="AL26" i="31" s="1"/>
  <c r="N25" i="31"/>
  <c r="Z25" i="31" s="1"/>
  <c r="AL25" i="31" s="1"/>
  <c r="N24" i="31"/>
  <c r="Z24" i="31" s="1"/>
  <c r="AL24" i="31" s="1"/>
  <c r="N23" i="31"/>
  <c r="Z23" i="31" s="1"/>
  <c r="AL23" i="31" s="1"/>
  <c r="N22" i="31"/>
  <c r="Z22" i="31" s="1"/>
  <c r="AL22" i="31" s="1"/>
  <c r="N21" i="31"/>
  <c r="Z21" i="31" s="1"/>
  <c r="AL21" i="31" s="1"/>
  <c r="N20" i="31"/>
  <c r="Z20" i="31" s="1"/>
  <c r="AL20" i="31" s="1"/>
  <c r="N19" i="31"/>
  <c r="Z19" i="31" s="1"/>
  <c r="AL19" i="31" s="1"/>
  <c r="N18" i="31"/>
  <c r="Z18" i="31" s="1"/>
  <c r="AL18" i="31" s="1"/>
  <c r="N17" i="31"/>
  <c r="Z17" i="31" s="1"/>
  <c r="AL17" i="31" s="1"/>
  <c r="N16" i="31"/>
  <c r="Z16" i="31" s="1"/>
  <c r="AL16" i="31" s="1"/>
  <c r="N15" i="31"/>
  <c r="Z15" i="31" s="1"/>
  <c r="AL15" i="31" s="1"/>
  <c r="N14" i="31"/>
  <c r="Z14" i="31" s="1"/>
  <c r="AL14" i="31" s="1"/>
  <c r="N13" i="31"/>
  <c r="Z13" i="31" s="1"/>
  <c r="AL13" i="31" s="1"/>
  <c r="N12" i="31"/>
  <c r="Z12" i="31" s="1"/>
  <c r="AL12" i="31" s="1"/>
  <c r="N11" i="31"/>
  <c r="Z11" i="31" s="1"/>
  <c r="AL11" i="31" s="1"/>
  <c r="N10" i="31"/>
  <c r="Z10" i="31" s="1"/>
  <c r="AL10" i="31" s="1"/>
  <c r="N9" i="31"/>
  <c r="Z9" i="31" s="1"/>
  <c r="AL9" i="31" s="1"/>
  <c r="N8" i="31"/>
  <c r="Z8" i="31" s="1"/>
  <c r="AL8" i="31" s="1"/>
  <c r="N7" i="31"/>
  <c r="Z7" i="31" s="1"/>
  <c r="AL7" i="31" s="1"/>
  <c r="N6" i="31"/>
  <c r="Z6" i="31" s="1"/>
  <c r="AL6" i="31" s="1"/>
  <c r="N5" i="31"/>
  <c r="Z5" i="31" s="1"/>
  <c r="AL5" i="31" s="1"/>
  <c r="N4" i="31"/>
  <c r="Z4" i="31" s="1"/>
  <c r="AL4" i="31" s="1"/>
  <c r="N3" i="31"/>
  <c r="M3" i="31"/>
  <c r="L3" i="31"/>
  <c r="K3" i="31"/>
  <c r="J3" i="31"/>
  <c r="I3" i="31"/>
  <c r="B7" i="31"/>
  <c r="B8" i="31"/>
  <c r="B9" i="31"/>
  <c r="P9" i="31" s="1"/>
  <c r="B10" i="31"/>
  <c r="B11" i="31"/>
  <c r="B12" i="31"/>
  <c r="R12" i="31" s="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6" i="31"/>
  <c r="E7" i="31"/>
  <c r="Y7" i="31" s="1"/>
  <c r="E8" i="31"/>
  <c r="E9" i="31"/>
  <c r="E10" i="31"/>
  <c r="E11" i="31"/>
  <c r="E12" i="31"/>
  <c r="E13" i="31"/>
  <c r="E14" i="31"/>
  <c r="E15" i="31"/>
  <c r="Y15" i="31" s="1"/>
  <c r="E16" i="31"/>
  <c r="E17" i="31"/>
  <c r="E18" i="31"/>
  <c r="E19" i="31"/>
  <c r="E20" i="31"/>
  <c r="E21" i="31"/>
  <c r="E22" i="31"/>
  <c r="E23" i="31"/>
  <c r="Y23" i="31" s="1"/>
  <c r="E24" i="31"/>
  <c r="R24" i="31" s="1"/>
  <c r="E25" i="31"/>
  <c r="E26" i="31"/>
  <c r="E27" i="31"/>
  <c r="E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6" i="31"/>
  <c r="C11" i="31"/>
  <c r="C12" i="31"/>
  <c r="C13" i="31"/>
  <c r="C14" i="31"/>
  <c r="C15" i="31"/>
  <c r="C16" i="31"/>
  <c r="C17" i="31"/>
  <c r="C18" i="31"/>
  <c r="V18" i="31" s="1"/>
  <c r="C19" i="31"/>
  <c r="C20" i="31"/>
  <c r="C21" i="31"/>
  <c r="P21" i="31" s="1"/>
  <c r="C22" i="31"/>
  <c r="C23" i="31"/>
  <c r="C24" i="31"/>
  <c r="C25" i="31"/>
  <c r="C26" i="31"/>
  <c r="C27" i="31"/>
  <c r="T27" i="31" s="1"/>
  <c r="C7" i="31"/>
  <c r="C8" i="31"/>
  <c r="C9" i="31"/>
  <c r="C10" i="31"/>
  <c r="C6" i="31"/>
  <c r="A4" i="31"/>
  <c r="A5" i="31"/>
  <c r="C5" i="31"/>
  <c r="D5" i="31"/>
  <c r="E5" i="31"/>
  <c r="C6" i="30"/>
  <c r="E6" i="30"/>
  <c r="F6" i="30"/>
  <c r="F5" i="31" s="1"/>
  <c r="D6" i="30"/>
  <c r="B6" i="30"/>
  <c r="B5" i="31" s="1"/>
  <c r="P5" i="31" s="1"/>
  <c r="D55" i="6"/>
  <c r="D54" i="6" s="1"/>
  <c r="V5" i="31" l="1"/>
  <c r="U5" i="31"/>
  <c r="T5" i="31"/>
  <c r="V11" i="31"/>
  <c r="U11" i="31"/>
  <c r="W21" i="31"/>
  <c r="Y27" i="31"/>
  <c r="Y11" i="31"/>
  <c r="X6" i="31"/>
  <c r="W6" i="31"/>
  <c r="V23" i="31"/>
  <c r="U23" i="31"/>
  <c r="W25" i="31"/>
  <c r="W17" i="31"/>
  <c r="W9" i="31"/>
  <c r="U22" i="31"/>
  <c r="T22" i="31"/>
  <c r="U14" i="31"/>
  <c r="T14" i="31"/>
  <c r="X24" i="31"/>
  <c r="W24" i="31"/>
  <c r="X16" i="31"/>
  <c r="W16" i="31"/>
  <c r="X8" i="31"/>
  <c r="W8" i="31"/>
  <c r="Y22" i="31"/>
  <c r="Y14" i="31"/>
  <c r="S26" i="31"/>
  <c r="R26" i="31"/>
  <c r="Q26" i="31"/>
  <c r="P26" i="31"/>
  <c r="S18" i="31"/>
  <c r="R18" i="31"/>
  <c r="Q18" i="31"/>
  <c r="P18" i="31"/>
  <c r="S10" i="31"/>
  <c r="R10" i="31"/>
  <c r="Q10" i="31"/>
  <c r="P10" i="31"/>
  <c r="R8" i="31"/>
  <c r="V14" i="31"/>
  <c r="S17" i="31"/>
  <c r="R17" i="31"/>
  <c r="Q17" i="31"/>
  <c r="U10" i="31"/>
  <c r="T10" i="31"/>
  <c r="V15" i="31"/>
  <c r="U15" i="31"/>
  <c r="V9" i="31"/>
  <c r="U9" i="31"/>
  <c r="T9" i="31"/>
  <c r="Y5" i="31"/>
  <c r="V8" i="31"/>
  <c r="U8" i="31"/>
  <c r="T8" i="31"/>
  <c r="V21" i="31"/>
  <c r="U21" i="31"/>
  <c r="T21" i="31"/>
  <c r="V13" i="31"/>
  <c r="U13" i="31"/>
  <c r="T13" i="31"/>
  <c r="X23" i="31"/>
  <c r="W23" i="31"/>
  <c r="X15" i="31"/>
  <c r="W15" i="31"/>
  <c r="X7" i="31"/>
  <c r="W7" i="31"/>
  <c r="Y21" i="31"/>
  <c r="Y13" i="31"/>
  <c r="S25" i="31"/>
  <c r="R25" i="31"/>
  <c r="Q25" i="31"/>
  <c r="S9" i="31"/>
  <c r="R9" i="31"/>
  <c r="Q9" i="31"/>
  <c r="T15" i="31"/>
  <c r="X21" i="31"/>
  <c r="W5" i="31"/>
  <c r="V7" i="31"/>
  <c r="U7" i="31"/>
  <c r="V20" i="31"/>
  <c r="U20" i="31"/>
  <c r="T20" i="31"/>
  <c r="V12" i="31"/>
  <c r="U12" i="31"/>
  <c r="T12" i="31"/>
  <c r="X22" i="31"/>
  <c r="W22" i="31"/>
  <c r="X14" i="31"/>
  <c r="W14" i="31"/>
  <c r="Y6" i="31"/>
  <c r="Y20" i="31"/>
  <c r="Y12" i="31"/>
  <c r="Q24" i="31"/>
  <c r="P24" i="31"/>
  <c r="S24" i="31"/>
  <c r="Q16" i="31"/>
  <c r="P16" i="31"/>
  <c r="S16" i="31"/>
  <c r="Q8" i="31"/>
  <c r="P8" i="31"/>
  <c r="S8" i="31"/>
  <c r="X9" i="31"/>
  <c r="R16" i="31"/>
  <c r="V22" i="31"/>
  <c r="S23" i="31"/>
  <c r="R23" i="31"/>
  <c r="Q23" i="31"/>
  <c r="P23" i="31"/>
  <c r="S15" i="31"/>
  <c r="R15" i="31"/>
  <c r="Q15" i="31"/>
  <c r="P15" i="31"/>
  <c r="S7" i="31"/>
  <c r="R7" i="31"/>
  <c r="Q7" i="31"/>
  <c r="P7" i="31"/>
  <c r="V10" i="31"/>
  <c r="P17" i="31"/>
  <c r="T23" i="31"/>
  <c r="T11" i="31"/>
  <c r="X17" i="31"/>
  <c r="U26" i="31"/>
  <c r="T26" i="31"/>
  <c r="X20" i="31"/>
  <c r="W20" i="31"/>
  <c r="X12" i="31"/>
  <c r="W12" i="31"/>
  <c r="Y26" i="31"/>
  <c r="Y18" i="31"/>
  <c r="Y10" i="31"/>
  <c r="S22" i="31"/>
  <c r="R22" i="31"/>
  <c r="Q22" i="31"/>
  <c r="P22" i="31"/>
  <c r="S14" i="31"/>
  <c r="R14" i="31"/>
  <c r="Q14" i="31"/>
  <c r="P14" i="31"/>
  <c r="V25" i="31"/>
  <c r="U25" i="31"/>
  <c r="T25" i="31"/>
  <c r="V17" i="31"/>
  <c r="U17" i="31"/>
  <c r="T17" i="31"/>
  <c r="X27" i="31"/>
  <c r="W27" i="31"/>
  <c r="X19" i="31"/>
  <c r="W19" i="31"/>
  <c r="X11" i="31"/>
  <c r="W11" i="31"/>
  <c r="Y25" i="31"/>
  <c r="Y17" i="31"/>
  <c r="Y9" i="31"/>
  <c r="S21" i="31"/>
  <c r="R21" i="31"/>
  <c r="Q21" i="31"/>
  <c r="S13" i="31"/>
  <c r="R13" i="31"/>
  <c r="Q13" i="31"/>
  <c r="X5" i="31"/>
  <c r="P25" i="31"/>
  <c r="V27" i="31"/>
  <c r="U27" i="31"/>
  <c r="V19" i="31"/>
  <c r="U19" i="31"/>
  <c r="W13" i="31"/>
  <c r="Y19" i="31"/>
  <c r="S5" i="31"/>
  <c r="R5" i="31"/>
  <c r="Q5" i="31"/>
  <c r="U18" i="31"/>
  <c r="T18" i="31"/>
  <c r="U6" i="31"/>
  <c r="T6" i="31"/>
  <c r="V24" i="31"/>
  <c r="U24" i="31"/>
  <c r="T24" i="31"/>
  <c r="V16" i="31"/>
  <c r="U16" i="31"/>
  <c r="T16" i="31"/>
  <c r="X26" i="31"/>
  <c r="W26" i="31"/>
  <c r="X18" i="31"/>
  <c r="W18" i="31"/>
  <c r="X10" i="31"/>
  <c r="W10" i="31"/>
  <c r="Y24" i="31"/>
  <c r="Y16" i="31"/>
  <c r="Y8" i="31"/>
  <c r="S6" i="31"/>
  <c r="R6" i="31"/>
  <c r="Q6" i="31"/>
  <c r="P6" i="31"/>
  <c r="Q20" i="31"/>
  <c r="P20" i="31"/>
  <c r="S20" i="31"/>
  <c r="Q12" i="31"/>
  <c r="P12" i="31"/>
  <c r="S12" i="31"/>
  <c r="V6" i="31"/>
  <c r="P13" i="31"/>
  <c r="T19" i="31"/>
  <c r="X25" i="31"/>
  <c r="S27" i="31"/>
  <c r="R27" i="31"/>
  <c r="Q27" i="31"/>
  <c r="P27" i="31"/>
  <c r="S19" i="31"/>
  <c r="R19" i="31"/>
  <c r="Q19" i="31"/>
  <c r="P19" i="31"/>
  <c r="S11" i="31"/>
  <c r="R11" i="31"/>
  <c r="Q11" i="31"/>
  <c r="P11" i="31"/>
  <c r="T7" i="31"/>
  <c r="X13" i="31"/>
  <c r="R20" i="31"/>
  <c r="V26" i="31"/>
  <c r="AO9" i="31"/>
  <c r="AR9" i="31"/>
  <c r="AO17" i="31"/>
  <c r="AR17" i="31"/>
  <c r="AO25" i="31"/>
  <c r="AR25" i="31"/>
  <c r="AR21" i="31"/>
  <c r="AR13" i="31"/>
  <c r="AR5" i="31"/>
  <c r="AR20" i="31"/>
  <c r="AR12" i="31"/>
  <c r="AO4" i="31"/>
  <c r="AR27" i="31"/>
  <c r="AR19" i="31"/>
  <c r="AR11" i="31"/>
  <c r="AR26" i="31"/>
  <c r="AR18" i="31"/>
  <c r="AR10" i="31"/>
  <c r="AR24" i="31"/>
  <c r="AR16" i="31"/>
  <c r="AR8" i="31"/>
  <c r="B56" i="27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B56" i="23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B56" i="18"/>
  <c r="C56" i="6" l="1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B56" i="6"/>
  <c r="D104" i="29"/>
  <c r="F3" i="30" s="1"/>
  <c r="C104" i="29"/>
  <c r="F2" i="30" s="1"/>
  <c r="R80" i="29"/>
  <c r="F4" i="30" s="1"/>
  <c r="N54" i="29"/>
  <c r="O54" i="29"/>
  <c r="P55" i="29"/>
  <c r="P54" i="29" s="1"/>
  <c r="O55" i="29"/>
  <c r="N55" i="29"/>
  <c r="M55" i="29"/>
  <c r="M54" i="29" s="1"/>
  <c r="L55" i="29"/>
  <c r="L54" i="29" s="1"/>
  <c r="K55" i="29"/>
  <c r="K54" i="29" s="1"/>
  <c r="J55" i="29"/>
  <c r="J54" i="29" s="1"/>
  <c r="I55" i="29"/>
  <c r="I54" i="29" s="1"/>
  <c r="H55" i="29"/>
  <c r="H54" i="29" s="1"/>
  <c r="G55" i="29"/>
  <c r="G54" i="29" s="1"/>
  <c r="F55" i="29"/>
  <c r="F54" i="29" s="1"/>
  <c r="E55" i="29"/>
  <c r="E54" i="29" s="1"/>
  <c r="D55" i="29"/>
  <c r="D54" i="29" s="1"/>
  <c r="C55" i="29"/>
  <c r="C54" i="29" s="1"/>
  <c r="B55" i="29"/>
  <c r="B54" i="29" s="1"/>
  <c r="C104" i="27"/>
  <c r="E2" i="30" s="1"/>
  <c r="R80" i="27"/>
  <c r="E4" i="30" s="1"/>
  <c r="P55" i="27"/>
  <c r="P54" i="27" s="1"/>
  <c r="O55" i="27"/>
  <c r="O54" i="27" s="1"/>
  <c r="N55" i="27"/>
  <c r="N54" i="27" s="1"/>
  <c r="M55" i="27"/>
  <c r="M54" i="27" s="1"/>
  <c r="L55" i="27"/>
  <c r="L54" i="27" s="1"/>
  <c r="K55" i="27"/>
  <c r="K54" i="27" s="1"/>
  <c r="J55" i="27"/>
  <c r="J54" i="27" s="1"/>
  <c r="I55" i="27"/>
  <c r="I54" i="27" s="1"/>
  <c r="H55" i="27"/>
  <c r="H54" i="27" s="1"/>
  <c r="G55" i="27"/>
  <c r="G54" i="27" s="1"/>
  <c r="F55" i="27"/>
  <c r="F54" i="27" s="1"/>
  <c r="E55" i="27"/>
  <c r="E54" i="27" s="1"/>
  <c r="D55" i="27"/>
  <c r="D54" i="27" s="1"/>
  <c r="C55" i="27"/>
  <c r="C54" i="27" s="1"/>
  <c r="B55" i="27"/>
  <c r="B54" i="27" s="1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7" i="25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7" i="24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7" i="25"/>
  <c r="B8" i="25"/>
  <c r="B9" i="25"/>
  <c r="B35" i="25" s="1"/>
  <c r="B10" i="25"/>
  <c r="B36" i="25" s="1"/>
  <c r="B11" i="25"/>
  <c r="B37" i="25" s="1"/>
  <c r="B12" i="25"/>
  <c r="B38" i="25" s="1"/>
  <c r="B13" i="25"/>
  <c r="B39" i="25" s="1"/>
  <c r="B14" i="25"/>
  <c r="B40" i="25" s="1"/>
  <c r="B15" i="25"/>
  <c r="B41" i="25" s="1"/>
  <c r="B16" i="25"/>
  <c r="B17" i="25"/>
  <c r="B18" i="25"/>
  <c r="B19" i="25"/>
  <c r="B45" i="25" s="1"/>
  <c r="B20" i="25"/>
  <c r="B46" i="25" s="1"/>
  <c r="B21" i="25"/>
  <c r="B47" i="25" s="1"/>
  <c r="B22" i="25"/>
  <c r="B48" i="25" s="1"/>
  <c r="B23" i="25"/>
  <c r="B49" i="25" s="1"/>
  <c r="B24" i="25"/>
  <c r="B25" i="25"/>
  <c r="B51" i="25" s="1"/>
  <c r="B26" i="25"/>
  <c r="B52" i="25" s="1"/>
  <c r="B27" i="25"/>
  <c r="B53" i="25" s="1"/>
  <c r="B28" i="25"/>
  <c r="B54" i="25" s="1"/>
  <c r="B7" i="25"/>
  <c r="B33" i="25" s="1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Q28" i="25"/>
  <c r="P28" i="25"/>
  <c r="O28" i="25"/>
  <c r="M28" i="25"/>
  <c r="L28" i="25"/>
  <c r="K28" i="25"/>
  <c r="J28" i="25"/>
  <c r="I28" i="25"/>
  <c r="H28" i="25"/>
  <c r="G28" i="25"/>
  <c r="F28" i="25"/>
  <c r="E28" i="25"/>
  <c r="Q27" i="25"/>
  <c r="P27" i="25"/>
  <c r="O27" i="25"/>
  <c r="M27" i="25"/>
  <c r="L27" i="25"/>
  <c r="K27" i="25"/>
  <c r="J27" i="25"/>
  <c r="I27" i="25"/>
  <c r="H27" i="25"/>
  <c r="G27" i="25"/>
  <c r="F27" i="25"/>
  <c r="E27" i="25"/>
  <c r="Q26" i="25"/>
  <c r="P26" i="25"/>
  <c r="O26" i="25"/>
  <c r="M26" i="25"/>
  <c r="L26" i="25"/>
  <c r="K26" i="25"/>
  <c r="J26" i="25"/>
  <c r="I26" i="25"/>
  <c r="H26" i="25"/>
  <c r="G26" i="25"/>
  <c r="F26" i="25"/>
  <c r="E26" i="25"/>
  <c r="Q25" i="25"/>
  <c r="P25" i="25"/>
  <c r="O25" i="25"/>
  <c r="M25" i="25"/>
  <c r="L25" i="25"/>
  <c r="K25" i="25"/>
  <c r="J25" i="25"/>
  <c r="I25" i="25"/>
  <c r="H25" i="25"/>
  <c r="G25" i="25"/>
  <c r="F25" i="25"/>
  <c r="E25" i="25"/>
  <c r="Q24" i="25"/>
  <c r="P24" i="25"/>
  <c r="O24" i="25"/>
  <c r="M24" i="25"/>
  <c r="L24" i="25"/>
  <c r="K24" i="25"/>
  <c r="J24" i="25"/>
  <c r="I24" i="25"/>
  <c r="H24" i="25"/>
  <c r="G24" i="25"/>
  <c r="F24" i="25"/>
  <c r="E24" i="25"/>
  <c r="B50" i="25"/>
  <c r="Q23" i="25"/>
  <c r="P23" i="25"/>
  <c r="O23" i="25"/>
  <c r="M23" i="25"/>
  <c r="L23" i="25"/>
  <c r="K23" i="25"/>
  <c r="J23" i="25"/>
  <c r="I23" i="25"/>
  <c r="H23" i="25"/>
  <c r="G23" i="25"/>
  <c r="F23" i="25"/>
  <c r="E23" i="25"/>
  <c r="Q22" i="25"/>
  <c r="P22" i="25"/>
  <c r="O22" i="25"/>
  <c r="M22" i="25"/>
  <c r="L22" i="25"/>
  <c r="K22" i="25"/>
  <c r="J22" i="25"/>
  <c r="I22" i="25"/>
  <c r="H22" i="25"/>
  <c r="G22" i="25"/>
  <c r="F22" i="25"/>
  <c r="E22" i="25"/>
  <c r="Q21" i="25"/>
  <c r="P21" i="25"/>
  <c r="O21" i="25"/>
  <c r="M21" i="25"/>
  <c r="L21" i="25"/>
  <c r="K21" i="25"/>
  <c r="J21" i="25"/>
  <c r="I21" i="25"/>
  <c r="H21" i="25"/>
  <c r="G21" i="25"/>
  <c r="F21" i="25"/>
  <c r="E21" i="25"/>
  <c r="Q20" i="25"/>
  <c r="P20" i="25"/>
  <c r="O20" i="25"/>
  <c r="M20" i="25"/>
  <c r="L20" i="25"/>
  <c r="K20" i="25"/>
  <c r="J20" i="25"/>
  <c r="I20" i="25"/>
  <c r="H20" i="25"/>
  <c r="G20" i="25"/>
  <c r="F20" i="25"/>
  <c r="E20" i="25"/>
  <c r="Q19" i="25"/>
  <c r="P19" i="25"/>
  <c r="O19" i="25"/>
  <c r="M19" i="25"/>
  <c r="L19" i="25"/>
  <c r="K19" i="25"/>
  <c r="J19" i="25"/>
  <c r="I19" i="25"/>
  <c r="H19" i="25"/>
  <c r="G19" i="25"/>
  <c r="F19" i="25"/>
  <c r="E19" i="25"/>
  <c r="Q18" i="25"/>
  <c r="P18" i="25"/>
  <c r="O18" i="25"/>
  <c r="M18" i="25"/>
  <c r="L18" i="25"/>
  <c r="K18" i="25"/>
  <c r="J18" i="25"/>
  <c r="I18" i="25"/>
  <c r="H18" i="25"/>
  <c r="G18" i="25"/>
  <c r="F18" i="25"/>
  <c r="E18" i="25"/>
  <c r="B44" i="25"/>
  <c r="Q17" i="25"/>
  <c r="P17" i="25"/>
  <c r="O17" i="25"/>
  <c r="M17" i="25"/>
  <c r="L17" i="25"/>
  <c r="K17" i="25"/>
  <c r="J17" i="25"/>
  <c r="I17" i="25"/>
  <c r="H17" i="25"/>
  <c r="G17" i="25"/>
  <c r="F17" i="25"/>
  <c r="E17" i="25"/>
  <c r="B43" i="25"/>
  <c r="Q16" i="25"/>
  <c r="P16" i="25"/>
  <c r="O16" i="25"/>
  <c r="M16" i="25"/>
  <c r="L16" i="25"/>
  <c r="K16" i="25"/>
  <c r="J16" i="25"/>
  <c r="I16" i="25"/>
  <c r="H16" i="25"/>
  <c r="G16" i="25"/>
  <c r="F16" i="25"/>
  <c r="E16" i="25"/>
  <c r="B42" i="25"/>
  <c r="Q15" i="25"/>
  <c r="P15" i="25"/>
  <c r="O15" i="25"/>
  <c r="M15" i="25"/>
  <c r="L15" i="25"/>
  <c r="K15" i="25"/>
  <c r="J15" i="25"/>
  <c r="I15" i="25"/>
  <c r="H15" i="25"/>
  <c r="G15" i="25"/>
  <c r="F15" i="25"/>
  <c r="E15" i="25"/>
  <c r="Q14" i="25"/>
  <c r="P14" i="25"/>
  <c r="O14" i="25"/>
  <c r="M14" i="25"/>
  <c r="L14" i="25"/>
  <c r="K14" i="25"/>
  <c r="J14" i="25"/>
  <c r="I14" i="25"/>
  <c r="H14" i="25"/>
  <c r="G14" i="25"/>
  <c r="F14" i="25"/>
  <c r="E14" i="25"/>
  <c r="Q13" i="25"/>
  <c r="P13" i="25"/>
  <c r="O13" i="25"/>
  <c r="M13" i="25"/>
  <c r="L13" i="25"/>
  <c r="K13" i="25"/>
  <c r="J13" i="25"/>
  <c r="I13" i="25"/>
  <c r="H13" i="25"/>
  <c r="G13" i="25"/>
  <c r="F13" i="25"/>
  <c r="E13" i="25"/>
  <c r="Q12" i="25"/>
  <c r="P12" i="25"/>
  <c r="O12" i="25"/>
  <c r="M12" i="25"/>
  <c r="L12" i="25"/>
  <c r="K12" i="25"/>
  <c r="J12" i="25"/>
  <c r="I12" i="25"/>
  <c r="H12" i="25"/>
  <c r="G12" i="25"/>
  <c r="F12" i="25"/>
  <c r="E12" i="25"/>
  <c r="Q11" i="25"/>
  <c r="P11" i="25"/>
  <c r="O11" i="25"/>
  <c r="M11" i="25"/>
  <c r="L11" i="25"/>
  <c r="K11" i="25"/>
  <c r="J11" i="25"/>
  <c r="I11" i="25"/>
  <c r="H11" i="25"/>
  <c r="G11" i="25"/>
  <c r="F11" i="25"/>
  <c r="E11" i="25"/>
  <c r="Q10" i="25"/>
  <c r="P10" i="25"/>
  <c r="O10" i="25"/>
  <c r="M10" i="25"/>
  <c r="L10" i="25"/>
  <c r="K10" i="25"/>
  <c r="J10" i="25"/>
  <c r="I10" i="25"/>
  <c r="H10" i="25"/>
  <c r="G10" i="25"/>
  <c r="F10" i="25"/>
  <c r="E10" i="25"/>
  <c r="Q9" i="25"/>
  <c r="P9" i="25"/>
  <c r="O9" i="25"/>
  <c r="M9" i="25"/>
  <c r="L9" i="25"/>
  <c r="K9" i="25"/>
  <c r="J9" i="25"/>
  <c r="I9" i="25"/>
  <c r="H9" i="25"/>
  <c r="G9" i="25"/>
  <c r="F9" i="25"/>
  <c r="E9" i="25"/>
  <c r="Q8" i="25"/>
  <c r="P8" i="25"/>
  <c r="O8" i="25"/>
  <c r="M8" i="25"/>
  <c r="L8" i="25"/>
  <c r="K8" i="25"/>
  <c r="J8" i="25"/>
  <c r="I8" i="25"/>
  <c r="H8" i="25"/>
  <c r="G8" i="25"/>
  <c r="F8" i="25"/>
  <c r="E8" i="25"/>
  <c r="B34" i="25"/>
  <c r="Q7" i="25"/>
  <c r="P7" i="25"/>
  <c r="O7" i="25"/>
  <c r="M7" i="25"/>
  <c r="L7" i="25"/>
  <c r="K7" i="25"/>
  <c r="J7" i="25"/>
  <c r="I7" i="25"/>
  <c r="H7" i="25"/>
  <c r="G7" i="25"/>
  <c r="F7" i="25"/>
  <c r="E7" i="25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7" i="24"/>
  <c r="B8" i="24"/>
  <c r="B34" i="24" s="1"/>
  <c r="B9" i="24"/>
  <c r="B35" i="24" s="1"/>
  <c r="B10" i="24"/>
  <c r="B36" i="24" s="1"/>
  <c r="B11" i="24"/>
  <c r="B12" i="24"/>
  <c r="B13" i="24"/>
  <c r="B39" i="24" s="1"/>
  <c r="B14" i="24"/>
  <c r="B40" i="24" s="1"/>
  <c r="B15" i="24"/>
  <c r="B16" i="24"/>
  <c r="B42" i="24" s="1"/>
  <c r="B17" i="24"/>
  <c r="B43" i="24" s="1"/>
  <c r="B18" i="24"/>
  <c r="B44" i="24" s="1"/>
  <c r="B19" i="24"/>
  <c r="B45" i="24" s="1"/>
  <c r="B20" i="24"/>
  <c r="B46" i="24" s="1"/>
  <c r="B21" i="24"/>
  <c r="B47" i="24" s="1"/>
  <c r="B22" i="24"/>
  <c r="B48" i="24" s="1"/>
  <c r="B23" i="24"/>
  <c r="B49" i="24" s="1"/>
  <c r="B24" i="24"/>
  <c r="B50" i="24" s="1"/>
  <c r="B25" i="24"/>
  <c r="B51" i="24" s="1"/>
  <c r="B26" i="24"/>
  <c r="B52" i="24" s="1"/>
  <c r="B27" i="24"/>
  <c r="B53" i="24" s="1"/>
  <c r="B28" i="24"/>
  <c r="B54" i="24" s="1"/>
  <c r="B7" i="24"/>
  <c r="B33" i="24" s="1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Q28" i="24"/>
  <c r="P28" i="24"/>
  <c r="O28" i="24"/>
  <c r="N28" i="24"/>
  <c r="L28" i="24"/>
  <c r="K28" i="24"/>
  <c r="J28" i="24"/>
  <c r="I28" i="24"/>
  <c r="H28" i="24"/>
  <c r="G28" i="24"/>
  <c r="F28" i="24"/>
  <c r="E28" i="24"/>
  <c r="Q27" i="24"/>
  <c r="P27" i="24"/>
  <c r="O27" i="24"/>
  <c r="N27" i="24"/>
  <c r="L27" i="24"/>
  <c r="K27" i="24"/>
  <c r="J27" i="24"/>
  <c r="I27" i="24"/>
  <c r="H27" i="24"/>
  <c r="G27" i="24"/>
  <c r="F27" i="24"/>
  <c r="E27" i="24"/>
  <c r="Q26" i="24"/>
  <c r="P26" i="24"/>
  <c r="O26" i="24"/>
  <c r="N26" i="24"/>
  <c r="L26" i="24"/>
  <c r="K26" i="24"/>
  <c r="J26" i="24"/>
  <c r="I26" i="24"/>
  <c r="H26" i="24"/>
  <c r="G26" i="24"/>
  <c r="F26" i="24"/>
  <c r="E26" i="24"/>
  <c r="Q25" i="24"/>
  <c r="P25" i="24"/>
  <c r="O25" i="24"/>
  <c r="N25" i="24"/>
  <c r="L25" i="24"/>
  <c r="K25" i="24"/>
  <c r="J25" i="24"/>
  <c r="I25" i="24"/>
  <c r="H25" i="24"/>
  <c r="G25" i="24"/>
  <c r="F25" i="24"/>
  <c r="E25" i="24"/>
  <c r="Q24" i="24"/>
  <c r="P24" i="24"/>
  <c r="O24" i="24"/>
  <c r="N24" i="24"/>
  <c r="L24" i="24"/>
  <c r="K24" i="24"/>
  <c r="J24" i="24"/>
  <c r="I24" i="24"/>
  <c r="H24" i="24"/>
  <c r="G24" i="24"/>
  <c r="F24" i="24"/>
  <c r="E24" i="24"/>
  <c r="Q23" i="24"/>
  <c r="P23" i="24"/>
  <c r="O23" i="24"/>
  <c r="N23" i="24"/>
  <c r="L23" i="24"/>
  <c r="K23" i="24"/>
  <c r="J23" i="24"/>
  <c r="I23" i="24"/>
  <c r="H23" i="24"/>
  <c r="G23" i="24"/>
  <c r="F23" i="24"/>
  <c r="E23" i="24"/>
  <c r="Q22" i="24"/>
  <c r="P22" i="24"/>
  <c r="O22" i="24"/>
  <c r="N22" i="24"/>
  <c r="L22" i="24"/>
  <c r="K22" i="24"/>
  <c r="J22" i="24"/>
  <c r="I22" i="24"/>
  <c r="H22" i="24"/>
  <c r="G22" i="24"/>
  <c r="F22" i="24"/>
  <c r="E22" i="24"/>
  <c r="Q21" i="24"/>
  <c r="P21" i="24"/>
  <c r="O21" i="24"/>
  <c r="N21" i="24"/>
  <c r="L21" i="24"/>
  <c r="K21" i="24"/>
  <c r="J21" i="24"/>
  <c r="I21" i="24"/>
  <c r="H21" i="24"/>
  <c r="G21" i="24"/>
  <c r="F21" i="24"/>
  <c r="E21" i="24"/>
  <c r="Q20" i="24"/>
  <c r="P20" i="24"/>
  <c r="O20" i="24"/>
  <c r="N20" i="24"/>
  <c r="L20" i="24"/>
  <c r="K20" i="24"/>
  <c r="J20" i="24"/>
  <c r="I20" i="24"/>
  <c r="H20" i="24"/>
  <c r="G20" i="24"/>
  <c r="F20" i="24"/>
  <c r="E20" i="24"/>
  <c r="Q19" i="24"/>
  <c r="P19" i="24"/>
  <c r="O19" i="24"/>
  <c r="N19" i="24"/>
  <c r="L19" i="24"/>
  <c r="K19" i="24"/>
  <c r="J19" i="24"/>
  <c r="I19" i="24"/>
  <c r="H19" i="24"/>
  <c r="G19" i="24"/>
  <c r="F19" i="24"/>
  <c r="E19" i="24"/>
  <c r="Q18" i="24"/>
  <c r="P18" i="24"/>
  <c r="O18" i="24"/>
  <c r="N18" i="24"/>
  <c r="L18" i="24"/>
  <c r="K18" i="24"/>
  <c r="J18" i="24"/>
  <c r="I18" i="24"/>
  <c r="H18" i="24"/>
  <c r="G18" i="24"/>
  <c r="F18" i="24"/>
  <c r="E18" i="24"/>
  <c r="Q17" i="24"/>
  <c r="P17" i="24"/>
  <c r="O17" i="24"/>
  <c r="N17" i="24"/>
  <c r="L17" i="24"/>
  <c r="K17" i="24"/>
  <c r="J17" i="24"/>
  <c r="I17" i="24"/>
  <c r="H17" i="24"/>
  <c r="G17" i="24"/>
  <c r="F17" i="24"/>
  <c r="E17" i="24"/>
  <c r="Q16" i="24"/>
  <c r="P16" i="24"/>
  <c r="O16" i="24"/>
  <c r="N16" i="24"/>
  <c r="L16" i="24"/>
  <c r="K16" i="24"/>
  <c r="J16" i="24"/>
  <c r="I16" i="24"/>
  <c r="H16" i="24"/>
  <c r="G16" i="24"/>
  <c r="F16" i="24"/>
  <c r="E16" i="24"/>
  <c r="Q15" i="24"/>
  <c r="P15" i="24"/>
  <c r="O15" i="24"/>
  <c r="N15" i="24"/>
  <c r="L15" i="24"/>
  <c r="K15" i="24"/>
  <c r="J15" i="24"/>
  <c r="I15" i="24"/>
  <c r="H15" i="24"/>
  <c r="G15" i="24"/>
  <c r="F15" i="24"/>
  <c r="E15" i="24"/>
  <c r="Q14" i="24"/>
  <c r="P14" i="24"/>
  <c r="O14" i="24"/>
  <c r="N14" i="24"/>
  <c r="L14" i="24"/>
  <c r="K14" i="24"/>
  <c r="J14" i="24"/>
  <c r="I14" i="24"/>
  <c r="H14" i="24"/>
  <c r="G14" i="24"/>
  <c r="F14" i="24"/>
  <c r="E14" i="24"/>
  <c r="Q13" i="24"/>
  <c r="P13" i="24"/>
  <c r="O13" i="24"/>
  <c r="N13" i="24"/>
  <c r="L13" i="24"/>
  <c r="K13" i="24"/>
  <c r="J13" i="24"/>
  <c r="I13" i="24"/>
  <c r="H13" i="24"/>
  <c r="G13" i="24"/>
  <c r="F13" i="24"/>
  <c r="E13" i="24"/>
  <c r="Q12" i="24"/>
  <c r="P12" i="24"/>
  <c r="O12" i="24"/>
  <c r="N12" i="24"/>
  <c r="L12" i="24"/>
  <c r="K12" i="24"/>
  <c r="J12" i="24"/>
  <c r="I12" i="24"/>
  <c r="H12" i="24"/>
  <c r="G12" i="24"/>
  <c r="F12" i="24"/>
  <c r="E12" i="24"/>
  <c r="Q11" i="24"/>
  <c r="P11" i="24"/>
  <c r="O11" i="24"/>
  <c r="N11" i="24"/>
  <c r="L11" i="24"/>
  <c r="K11" i="24"/>
  <c r="J11" i="24"/>
  <c r="I11" i="24"/>
  <c r="H11" i="24"/>
  <c r="G11" i="24"/>
  <c r="F11" i="24"/>
  <c r="E11" i="24"/>
  <c r="B37" i="24"/>
  <c r="Q10" i="24"/>
  <c r="P10" i="24"/>
  <c r="O10" i="24"/>
  <c r="N10" i="24"/>
  <c r="L10" i="24"/>
  <c r="K10" i="24"/>
  <c r="J10" i="24"/>
  <c r="I10" i="24"/>
  <c r="H10" i="24"/>
  <c r="G10" i="24"/>
  <c r="F10" i="24"/>
  <c r="E10" i="24"/>
  <c r="Q9" i="24"/>
  <c r="P9" i="24"/>
  <c r="O9" i="24"/>
  <c r="N9" i="24"/>
  <c r="L9" i="24"/>
  <c r="K9" i="24"/>
  <c r="J9" i="24"/>
  <c r="I9" i="24"/>
  <c r="H9" i="24"/>
  <c r="G9" i="24"/>
  <c r="F9" i="24"/>
  <c r="E9" i="24"/>
  <c r="Q8" i="24"/>
  <c r="P8" i="24"/>
  <c r="O8" i="24"/>
  <c r="N8" i="24"/>
  <c r="L8" i="24"/>
  <c r="K8" i="24"/>
  <c r="K4" i="24" s="1"/>
  <c r="K3" i="24" s="1"/>
  <c r="J8" i="24"/>
  <c r="I8" i="24"/>
  <c r="H8" i="24"/>
  <c r="G8" i="24"/>
  <c r="F8" i="24"/>
  <c r="E8" i="24"/>
  <c r="Q7" i="24"/>
  <c r="P7" i="24"/>
  <c r="O7" i="24"/>
  <c r="N7" i="24"/>
  <c r="L7" i="24"/>
  <c r="K7" i="24"/>
  <c r="J7" i="24"/>
  <c r="I7" i="24"/>
  <c r="H7" i="24"/>
  <c r="G7" i="24"/>
  <c r="F7" i="24"/>
  <c r="E7" i="24"/>
  <c r="C104" i="23"/>
  <c r="R80" i="23"/>
  <c r="D4" i="30" s="1"/>
  <c r="R80" i="18"/>
  <c r="C4" i="30" s="1"/>
  <c r="R80" i="6"/>
  <c r="B4" i="30" s="1"/>
  <c r="P55" i="23"/>
  <c r="P54" i="23" s="1"/>
  <c r="O55" i="23"/>
  <c r="O54" i="23" s="1"/>
  <c r="N55" i="23"/>
  <c r="N54" i="23" s="1"/>
  <c r="M55" i="23"/>
  <c r="L55" i="23"/>
  <c r="K55" i="23"/>
  <c r="K54" i="23" s="1"/>
  <c r="J55" i="23"/>
  <c r="J54" i="23" s="1"/>
  <c r="I55" i="23"/>
  <c r="I54" i="23" s="1"/>
  <c r="H55" i="23"/>
  <c r="H54" i="23" s="1"/>
  <c r="G55" i="23"/>
  <c r="G54" i="23" s="1"/>
  <c r="F55" i="23"/>
  <c r="F54" i="23" s="1"/>
  <c r="E55" i="23"/>
  <c r="D55" i="23"/>
  <c r="D54" i="23" s="1"/>
  <c r="C55" i="23"/>
  <c r="C54" i="23" s="1"/>
  <c r="B55" i="23"/>
  <c r="B54" i="23" s="1"/>
  <c r="M54" i="23"/>
  <c r="L54" i="23"/>
  <c r="E54" i="23"/>
  <c r="P55" i="18"/>
  <c r="P54" i="18" s="1"/>
  <c r="O55" i="18"/>
  <c r="O54" i="18" s="1"/>
  <c r="N55" i="18"/>
  <c r="N54" i="18" s="1"/>
  <c r="M55" i="18"/>
  <c r="M54" i="18" s="1"/>
  <c r="L55" i="18"/>
  <c r="L54" i="18" s="1"/>
  <c r="K55" i="18"/>
  <c r="K54" i="18" s="1"/>
  <c r="J55" i="18"/>
  <c r="J54" i="18" s="1"/>
  <c r="I55" i="18"/>
  <c r="I54" i="18" s="1"/>
  <c r="H55" i="18"/>
  <c r="H54" i="18" s="1"/>
  <c r="G55" i="18"/>
  <c r="F55" i="18"/>
  <c r="F54" i="18" s="1"/>
  <c r="E55" i="18"/>
  <c r="E54" i="18" s="1"/>
  <c r="D55" i="18"/>
  <c r="D54" i="18" s="1"/>
  <c r="C55" i="18"/>
  <c r="C54" i="18" s="1"/>
  <c r="B55" i="18"/>
  <c r="B54" i="18" s="1"/>
  <c r="G54" i="18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7" i="21"/>
  <c r="B8" i="21"/>
  <c r="B34" i="21" s="1"/>
  <c r="B9" i="21"/>
  <c r="B35" i="21" s="1"/>
  <c r="B10" i="21"/>
  <c r="B36" i="21" s="1"/>
  <c r="B11" i="21"/>
  <c r="B37" i="21" s="1"/>
  <c r="B12" i="21"/>
  <c r="B38" i="21" s="1"/>
  <c r="B13" i="21"/>
  <c r="B39" i="21" s="1"/>
  <c r="B14" i="21"/>
  <c r="B15" i="21"/>
  <c r="B16" i="21"/>
  <c r="B42" i="21" s="1"/>
  <c r="B17" i="21"/>
  <c r="B43" i="21" s="1"/>
  <c r="B18" i="21"/>
  <c r="B19" i="21"/>
  <c r="B45" i="21" s="1"/>
  <c r="B20" i="21"/>
  <c r="B46" i="21" s="1"/>
  <c r="B21" i="21"/>
  <c r="B47" i="21" s="1"/>
  <c r="B22" i="21"/>
  <c r="B48" i="21" s="1"/>
  <c r="B23" i="21"/>
  <c r="B49" i="21" s="1"/>
  <c r="B24" i="21"/>
  <c r="B50" i="21" s="1"/>
  <c r="B25" i="21"/>
  <c r="B51" i="21" s="1"/>
  <c r="B26" i="21"/>
  <c r="B52" i="21" s="1"/>
  <c r="B27" i="21"/>
  <c r="B53" i="21" s="1"/>
  <c r="B28" i="21"/>
  <c r="B54" i="21" s="1"/>
  <c r="B7" i="21"/>
  <c r="B33" i="21" s="1"/>
  <c r="B32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A32" i="21"/>
  <c r="Q28" i="21"/>
  <c r="P28" i="21"/>
  <c r="O28" i="21"/>
  <c r="N28" i="21"/>
  <c r="M28" i="21"/>
  <c r="K28" i="21"/>
  <c r="J28" i="21"/>
  <c r="I28" i="21"/>
  <c r="H28" i="21"/>
  <c r="G28" i="21"/>
  <c r="F28" i="21"/>
  <c r="E28" i="21"/>
  <c r="Q27" i="21"/>
  <c r="P27" i="21"/>
  <c r="O27" i="21"/>
  <c r="N27" i="21"/>
  <c r="M27" i="21"/>
  <c r="K27" i="21"/>
  <c r="J27" i="21"/>
  <c r="I27" i="21"/>
  <c r="H27" i="21"/>
  <c r="G27" i="21"/>
  <c r="F27" i="21"/>
  <c r="E27" i="21"/>
  <c r="Q26" i="21"/>
  <c r="P26" i="21"/>
  <c r="O26" i="21"/>
  <c r="N26" i="21"/>
  <c r="M26" i="21"/>
  <c r="K26" i="21"/>
  <c r="J26" i="21"/>
  <c r="I26" i="21"/>
  <c r="H26" i="21"/>
  <c r="G26" i="21"/>
  <c r="F26" i="21"/>
  <c r="E26" i="21"/>
  <c r="Q25" i="21"/>
  <c r="P25" i="21"/>
  <c r="O25" i="21"/>
  <c r="N25" i="21"/>
  <c r="M25" i="21"/>
  <c r="K25" i="21"/>
  <c r="J25" i="21"/>
  <c r="I25" i="21"/>
  <c r="H25" i="21"/>
  <c r="G25" i="21"/>
  <c r="F25" i="21"/>
  <c r="E25" i="21"/>
  <c r="Q24" i="21"/>
  <c r="P24" i="21"/>
  <c r="O24" i="21"/>
  <c r="N24" i="21"/>
  <c r="M24" i="21"/>
  <c r="K24" i="21"/>
  <c r="J24" i="21"/>
  <c r="I24" i="21"/>
  <c r="H24" i="21"/>
  <c r="G24" i="21"/>
  <c r="F24" i="21"/>
  <c r="E24" i="21"/>
  <c r="Q23" i="21"/>
  <c r="P23" i="21"/>
  <c r="O23" i="21"/>
  <c r="N23" i="21"/>
  <c r="M23" i="21"/>
  <c r="K23" i="21"/>
  <c r="J23" i="21"/>
  <c r="I23" i="21"/>
  <c r="H23" i="21"/>
  <c r="G23" i="21"/>
  <c r="F23" i="21"/>
  <c r="E23" i="21"/>
  <c r="Q22" i="21"/>
  <c r="P22" i="21"/>
  <c r="O22" i="21"/>
  <c r="N22" i="21"/>
  <c r="M22" i="21"/>
  <c r="K22" i="21"/>
  <c r="J22" i="21"/>
  <c r="I22" i="21"/>
  <c r="H22" i="21"/>
  <c r="G22" i="21"/>
  <c r="F22" i="21"/>
  <c r="E22" i="21"/>
  <c r="Q21" i="21"/>
  <c r="P21" i="21"/>
  <c r="O21" i="21"/>
  <c r="N21" i="21"/>
  <c r="M21" i="21"/>
  <c r="K21" i="21"/>
  <c r="J21" i="21"/>
  <c r="I21" i="21"/>
  <c r="H21" i="21"/>
  <c r="G21" i="21"/>
  <c r="F21" i="21"/>
  <c r="E21" i="21"/>
  <c r="Q20" i="21"/>
  <c r="P20" i="21"/>
  <c r="O20" i="21"/>
  <c r="N20" i="21"/>
  <c r="M20" i="21"/>
  <c r="K20" i="21"/>
  <c r="J20" i="21"/>
  <c r="I20" i="21"/>
  <c r="H20" i="21"/>
  <c r="G20" i="21"/>
  <c r="F20" i="21"/>
  <c r="E20" i="21"/>
  <c r="Q19" i="21"/>
  <c r="P19" i="21"/>
  <c r="O19" i="21"/>
  <c r="N19" i="21"/>
  <c r="M19" i="21"/>
  <c r="K19" i="21"/>
  <c r="J19" i="21"/>
  <c r="I19" i="21"/>
  <c r="H19" i="21"/>
  <c r="G19" i="21"/>
  <c r="F19" i="21"/>
  <c r="E19" i="21"/>
  <c r="Q18" i="21"/>
  <c r="P18" i="21"/>
  <c r="O18" i="21"/>
  <c r="N18" i="21"/>
  <c r="M18" i="21"/>
  <c r="K18" i="21"/>
  <c r="J18" i="21"/>
  <c r="I18" i="21"/>
  <c r="H18" i="21"/>
  <c r="G18" i="21"/>
  <c r="F18" i="21"/>
  <c r="E18" i="21"/>
  <c r="B44" i="21"/>
  <c r="Q17" i="21"/>
  <c r="P17" i="21"/>
  <c r="O17" i="21"/>
  <c r="N17" i="21"/>
  <c r="M17" i="21"/>
  <c r="K17" i="21"/>
  <c r="J17" i="21"/>
  <c r="I17" i="21"/>
  <c r="H17" i="21"/>
  <c r="G17" i="21"/>
  <c r="F17" i="21"/>
  <c r="E17" i="21"/>
  <c r="Q16" i="21"/>
  <c r="P16" i="21"/>
  <c r="O16" i="21"/>
  <c r="N16" i="21"/>
  <c r="M16" i="21"/>
  <c r="K16" i="21"/>
  <c r="J16" i="21"/>
  <c r="I16" i="21"/>
  <c r="H16" i="21"/>
  <c r="G16" i="21"/>
  <c r="F16" i="21"/>
  <c r="E16" i="21"/>
  <c r="Q15" i="21"/>
  <c r="P15" i="21"/>
  <c r="O15" i="21"/>
  <c r="N15" i="21"/>
  <c r="M15" i="21"/>
  <c r="K15" i="21"/>
  <c r="J15" i="21"/>
  <c r="I15" i="21"/>
  <c r="H15" i="21"/>
  <c r="G15" i="21"/>
  <c r="F15" i="21"/>
  <c r="E15" i="21"/>
  <c r="Q14" i="21"/>
  <c r="P14" i="21"/>
  <c r="O14" i="21"/>
  <c r="N14" i="21"/>
  <c r="M14" i="21"/>
  <c r="K14" i="21"/>
  <c r="J14" i="21"/>
  <c r="I14" i="21"/>
  <c r="H14" i="21"/>
  <c r="G14" i="21"/>
  <c r="F14" i="21"/>
  <c r="E14" i="21"/>
  <c r="Q13" i="21"/>
  <c r="P13" i="21"/>
  <c r="O13" i="21"/>
  <c r="N13" i="21"/>
  <c r="M13" i="21"/>
  <c r="K13" i="21"/>
  <c r="J13" i="21"/>
  <c r="I13" i="21"/>
  <c r="H13" i="21"/>
  <c r="G13" i="21"/>
  <c r="F13" i="21"/>
  <c r="E13" i="21"/>
  <c r="Q12" i="21"/>
  <c r="P12" i="21"/>
  <c r="O12" i="21"/>
  <c r="N12" i="21"/>
  <c r="M12" i="21"/>
  <c r="K12" i="21"/>
  <c r="J12" i="21"/>
  <c r="I12" i="21"/>
  <c r="H12" i="21"/>
  <c r="G12" i="21"/>
  <c r="F12" i="21"/>
  <c r="E12" i="21"/>
  <c r="Q11" i="21"/>
  <c r="P11" i="21"/>
  <c r="O11" i="21"/>
  <c r="N11" i="21"/>
  <c r="M11" i="21"/>
  <c r="K11" i="21"/>
  <c r="J11" i="21"/>
  <c r="I11" i="21"/>
  <c r="H11" i="21"/>
  <c r="G11" i="21"/>
  <c r="F11" i="21"/>
  <c r="E11" i="21"/>
  <c r="Q10" i="21"/>
  <c r="P10" i="21"/>
  <c r="O10" i="21"/>
  <c r="N10" i="21"/>
  <c r="M10" i="21"/>
  <c r="K10" i="21"/>
  <c r="J10" i="21"/>
  <c r="I10" i="21"/>
  <c r="H10" i="21"/>
  <c r="G10" i="21"/>
  <c r="F10" i="21"/>
  <c r="E10" i="21"/>
  <c r="Q9" i="21"/>
  <c r="P9" i="21"/>
  <c r="O9" i="21"/>
  <c r="N9" i="21"/>
  <c r="M9" i="21"/>
  <c r="K9" i="21"/>
  <c r="J9" i="21"/>
  <c r="I9" i="21"/>
  <c r="H9" i="21"/>
  <c r="G9" i="21"/>
  <c r="F9" i="21"/>
  <c r="E9" i="21"/>
  <c r="Q8" i="21"/>
  <c r="P8" i="21"/>
  <c r="O8" i="21"/>
  <c r="N8" i="21"/>
  <c r="M8" i="21"/>
  <c r="K8" i="21"/>
  <c r="J8" i="21"/>
  <c r="I8" i="21"/>
  <c r="H8" i="21"/>
  <c r="G8" i="21"/>
  <c r="F8" i="21"/>
  <c r="E8" i="21"/>
  <c r="Q7" i="21"/>
  <c r="P7" i="21"/>
  <c r="O7" i="21"/>
  <c r="N7" i="21"/>
  <c r="M7" i="21"/>
  <c r="K7" i="21"/>
  <c r="J7" i="21"/>
  <c r="I7" i="21"/>
  <c r="H7" i="21"/>
  <c r="G7" i="21"/>
  <c r="F7" i="21"/>
  <c r="E7" i="21"/>
  <c r="C104" i="18"/>
  <c r="C104" i="6"/>
  <c r="B2" i="30" s="1"/>
  <c r="Q54" i="27" l="1"/>
  <c r="E5" i="30" s="1"/>
  <c r="E4" i="31" s="1"/>
  <c r="Q54" i="29"/>
  <c r="F5" i="30" s="1"/>
  <c r="F4" i="31" s="1"/>
  <c r="G4" i="21"/>
  <c r="G3" i="21" s="1"/>
  <c r="G36" i="21" s="1"/>
  <c r="B4" i="24"/>
  <c r="J4" i="25"/>
  <c r="J3" i="25" s="1"/>
  <c r="J34" i="25" s="1"/>
  <c r="D104" i="18"/>
  <c r="C3" i="30" s="1"/>
  <c r="C2" i="30"/>
  <c r="O4" i="21"/>
  <c r="O3" i="21" s="1"/>
  <c r="O43" i="21" s="1"/>
  <c r="D104" i="6"/>
  <c r="B3" i="30" s="1"/>
  <c r="D104" i="23"/>
  <c r="D3" i="30" s="1"/>
  <c r="D2" i="30"/>
  <c r="D104" i="27"/>
  <c r="E3" i="30" s="1"/>
  <c r="Q54" i="18"/>
  <c r="C5" i="30" s="1"/>
  <c r="C4" i="31" s="1"/>
  <c r="Q54" i="23"/>
  <c r="D5" i="30" s="1"/>
  <c r="D4" i="31" s="1"/>
  <c r="J4" i="24"/>
  <c r="J3" i="24" s="1"/>
  <c r="J33" i="24" s="1"/>
  <c r="B4" i="25"/>
  <c r="H4" i="21"/>
  <c r="H3" i="21" s="1"/>
  <c r="N4" i="21"/>
  <c r="N3" i="21" s="1"/>
  <c r="N44" i="21" s="1"/>
  <c r="E4" i="24"/>
  <c r="E3" i="24" s="1"/>
  <c r="E47" i="24" s="1"/>
  <c r="D4" i="25"/>
  <c r="D3" i="25" s="1"/>
  <c r="D35" i="25" s="1"/>
  <c r="L4" i="25"/>
  <c r="L3" i="25" s="1"/>
  <c r="L35" i="25" s="1"/>
  <c r="E4" i="25"/>
  <c r="E3" i="25" s="1"/>
  <c r="E50" i="25" s="1"/>
  <c r="M4" i="25"/>
  <c r="M3" i="25" s="1"/>
  <c r="M48" i="25" s="1"/>
  <c r="C4" i="25"/>
  <c r="C3" i="25" s="1"/>
  <c r="C50" i="25" s="1"/>
  <c r="F4" i="25"/>
  <c r="F3" i="25" s="1"/>
  <c r="N4" i="25"/>
  <c r="N3" i="25" s="1"/>
  <c r="K4" i="25"/>
  <c r="K3" i="25" s="1"/>
  <c r="K41" i="25" s="1"/>
  <c r="G4" i="25"/>
  <c r="G3" i="25" s="1"/>
  <c r="G49" i="25" s="1"/>
  <c r="O4" i="25"/>
  <c r="O3" i="25" s="1"/>
  <c r="O54" i="25" s="1"/>
  <c r="H4" i="25"/>
  <c r="H3" i="25" s="1"/>
  <c r="H40" i="25" s="1"/>
  <c r="P4" i="25"/>
  <c r="P83" i="25" s="1"/>
  <c r="P84" i="25" s="1"/>
  <c r="I4" i="25"/>
  <c r="I3" i="25" s="1"/>
  <c r="I42" i="25" s="1"/>
  <c r="Q4" i="25"/>
  <c r="Q3" i="25" s="1"/>
  <c r="Q54" i="25" s="1"/>
  <c r="F41" i="25"/>
  <c r="F33" i="25"/>
  <c r="K53" i="25"/>
  <c r="L42" i="25"/>
  <c r="L44" i="25"/>
  <c r="L45" i="25"/>
  <c r="L49" i="25"/>
  <c r="E38" i="25"/>
  <c r="M38" i="25"/>
  <c r="E43" i="25"/>
  <c r="O48" i="25"/>
  <c r="O33" i="25"/>
  <c r="O37" i="25"/>
  <c r="O39" i="25"/>
  <c r="O49" i="25"/>
  <c r="O50" i="25"/>
  <c r="O53" i="25"/>
  <c r="M34" i="25"/>
  <c r="Q39" i="25"/>
  <c r="Q48" i="25"/>
  <c r="J36" i="25"/>
  <c r="J39" i="25"/>
  <c r="J40" i="25"/>
  <c r="J41" i="25"/>
  <c r="J50" i="25"/>
  <c r="J52" i="25"/>
  <c r="H37" i="25"/>
  <c r="H38" i="25"/>
  <c r="H54" i="25"/>
  <c r="I83" i="25"/>
  <c r="I84" i="25" s="1"/>
  <c r="O52" i="25"/>
  <c r="L4" i="24"/>
  <c r="L3" i="24" s="1"/>
  <c r="L45" i="24" s="1"/>
  <c r="D4" i="24"/>
  <c r="D3" i="24" s="1"/>
  <c r="D44" i="24" s="1"/>
  <c r="M4" i="24"/>
  <c r="M3" i="24" s="1"/>
  <c r="M35" i="24" s="1"/>
  <c r="Q4" i="24"/>
  <c r="Q3" i="24" s="1"/>
  <c r="Q35" i="24" s="1"/>
  <c r="F4" i="24"/>
  <c r="F3" i="24" s="1"/>
  <c r="F34" i="24" s="1"/>
  <c r="O4" i="24"/>
  <c r="O3" i="24" s="1"/>
  <c r="O33" i="24" s="1"/>
  <c r="B38" i="24"/>
  <c r="N4" i="24"/>
  <c r="N3" i="24" s="1"/>
  <c r="N40" i="24" s="1"/>
  <c r="G4" i="24"/>
  <c r="G3" i="24" s="1"/>
  <c r="G44" i="24" s="1"/>
  <c r="P4" i="24"/>
  <c r="N83" i="24" s="1"/>
  <c r="N84" i="24" s="1"/>
  <c r="B41" i="24"/>
  <c r="C4" i="24"/>
  <c r="C3" i="24" s="1"/>
  <c r="C34" i="24" s="1"/>
  <c r="H4" i="24"/>
  <c r="H3" i="24" s="1"/>
  <c r="H40" i="24" s="1"/>
  <c r="G41" i="24"/>
  <c r="K37" i="24"/>
  <c r="K45" i="24"/>
  <c r="K53" i="24"/>
  <c r="L42" i="24"/>
  <c r="E44" i="24"/>
  <c r="E45" i="24"/>
  <c r="F49" i="24"/>
  <c r="G48" i="24"/>
  <c r="N38" i="24"/>
  <c r="N44" i="24"/>
  <c r="N46" i="24"/>
  <c r="N39" i="24"/>
  <c r="F54" i="24"/>
  <c r="I4" i="24"/>
  <c r="I3" i="24" s="1"/>
  <c r="I34" i="24" s="1"/>
  <c r="K33" i="24"/>
  <c r="K34" i="24"/>
  <c r="K35" i="24"/>
  <c r="K36" i="24"/>
  <c r="K38" i="24"/>
  <c r="K39" i="24"/>
  <c r="K40" i="24"/>
  <c r="K41" i="24"/>
  <c r="K42" i="24"/>
  <c r="K43" i="24"/>
  <c r="K44" i="24"/>
  <c r="K46" i="24"/>
  <c r="K47" i="24"/>
  <c r="K48" i="24"/>
  <c r="K49" i="24"/>
  <c r="K50" i="24"/>
  <c r="K51" i="24"/>
  <c r="K52" i="24"/>
  <c r="K54" i="24"/>
  <c r="Q33" i="24"/>
  <c r="Q34" i="24"/>
  <c r="Q36" i="24"/>
  <c r="Q42" i="24"/>
  <c r="Q44" i="24"/>
  <c r="Q45" i="24"/>
  <c r="Q52" i="24"/>
  <c r="Q53" i="24"/>
  <c r="Q54" i="24"/>
  <c r="K83" i="24"/>
  <c r="K84" i="24" s="1"/>
  <c r="F83" i="24"/>
  <c r="F84" i="24" s="1"/>
  <c r="L4" i="21"/>
  <c r="L3" i="21" s="1"/>
  <c r="L44" i="21" s="1"/>
  <c r="P4" i="21"/>
  <c r="P83" i="21" s="1"/>
  <c r="P84" i="21" s="1"/>
  <c r="I4" i="21"/>
  <c r="I3" i="21" s="1"/>
  <c r="I33" i="21" s="1"/>
  <c r="Q4" i="21"/>
  <c r="Q3" i="21" s="1"/>
  <c r="Q33" i="21" s="1"/>
  <c r="B40" i="21"/>
  <c r="B41" i="21"/>
  <c r="B4" i="21"/>
  <c r="J4" i="21"/>
  <c r="J3" i="21" s="1"/>
  <c r="J42" i="21" s="1"/>
  <c r="C4" i="21"/>
  <c r="C3" i="21" s="1"/>
  <c r="C37" i="21" s="1"/>
  <c r="K4" i="21"/>
  <c r="K3" i="21" s="1"/>
  <c r="K40" i="21" s="1"/>
  <c r="D4" i="21"/>
  <c r="D3" i="21" s="1"/>
  <c r="D44" i="21" s="1"/>
  <c r="E4" i="21"/>
  <c r="E3" i="21" s="1"/>
  <c r="E33" i="21" s="1"/>
  <c r="M4" i="21"/>
  <c r="M3" i="21" s="1"/>
  <c r="M52" i="21" s="1"/>
  <c r="F4" i="21"/>
  <c r="F3" i="21" s="1"/>
  <c r="F39" i="21" s="1"/>
  <c r="N50" i="21"/>
  <c r="N34" i="21"/>
  <c r="K37" i="21"/>
  <c r="K45" i="21"/>
  <c r="K53" i="21"/>
  <c r="J41" i="21"/>
  <c r="L37" i="21"/>
  <c r="L54" i="21"/>
  <c r="J34" i="21"/>
  <c r="E46" i="21"/>
  <c r="G34" i="21"/>
  <c r="G35" i="21"/>
  <c r="G38" i="21"/>
  <c r="G42" i="21"/>
  <c r="G43" i="21"/>
  <c r="G44" i="21"/>
  <c r="G47" i="21"/>
  <c r="G51" i="21"/>
  <c r="G52" i="21"/>
  <c r="G53" i="21"/>
  <c r="N46" i="21"/>
  <c r="H33" i="21"/>
  <c r="H42" i="21"/>
  <c r="H43" i="21"/>
  <c r="H47" i="21"/>
  <c r="H49" i="21"/>
  <c r="B83" i="21"/>
  <c r="B84" i="21" s="1"/>
  <c r="N41" i="21"/>
  <c r="N43" i="21"/>
  <c r="P3" i="21"/>
  <c r="P34" i="21" s="1"/>
  <c r="J83" i="21"/>
  <c r="J84" i="21" s="1"/>
  <c r="J39" i="21"/>
  <c r="J47" i="21"/>
  <c r="J50" i="21"/>
  <c r="J53" i="21"/>
  <c r="K35" i="21"/>
  <c r="K36" i="21"/>
  <c r="K38" i="21"/>
  <c r="K39" i="21"/>
  <c r="K42" i="21"/>
  <c r="K43" i="21"/>
  <c r="K47" i="21"/>
  <c r="K48" i="21"/>
  <c r="K51" i="21"/>
  <c r="K52" i="21"/>
  <c r="K54" i="21"/>
  <c r="Q41" i="21"/>
  <c r="K83" i="21"/>
  <c r="K84" i="21" s="1"/>
  <c r="D83" i="21"/>
  <c r="D84" i="21" s="1"/>
  <c r="L83" i="21"/>
  <c r="L84" i="21" s="1"/>
  <c r="E83" i="21"/>
  <c r="E84" i="21" s="1"/>
  <c r="M83" i="21"/>
  <c r="M84" i="21" s="1"/>
  <c r="F83" i="21"/>
  <c r="F84" i="21" s="1"/>
  <c r="O83" i="21"/>
  <c r="O84" i="21" s="1"/>
  <c r="H83" i="21"/>
  <c r="H84" i="21" s="1"/>
  <c r="X4" i="31" l="1"/>
  <c r="W4" i="31"/>
  <c r="K4" i="31"/>
  <c r="K5" i="31"/>
  <c r="K23" i="31"/>
  <c r="K10" i="31"/>
  <c r="K17" i="31"/>
  <c r="K16" i="31"/>
  <c r="K8" i="31"/>
  <c r="K19" i="31"/>
  <c r="K20" i="31"/>
  <c r="K12" i="31"/>
  <c r="K26" i="31"/>
  <c r="K13" i="31"/>
  <c r="K25" i="31"/>
  <c r="K9" i="31"/>
  <c r="K15" i="31"/>
  <c r="K22" i="31"/>
  <c r="K6" i="31"/>
  <c r="K21" i="31"/>
  <c r="K11" i="31"/>
  <c r="K14" i="31"/>
  <c r="K7" i="31"/>
  <c r="K18" i="31"/>
  <c r="K24" i="31"/>
  <c r="K27" i="31"/>
  <c r="V4" i="31"/>
  <c r="U4" i="31"/>
  <c r="T4" i="31"/>
  <c r="J4" i="31"/>
  <c r="J25" i="31"/>
  <c r="J22" i="31"/>
  <c r="J5" i="31"/>
  <c r="J27" i="31"/>
  <c r="J16" i="31"/>
  <c r="J8" i="31"/>
  <c r="J13" i="31"/>
  <c r="J11" i="31"/>
  <c r="J7" i="31"/>
  <c r="J10" i="31"/>
  <c r="J20" i="31"/>
  <c r="J26" i="31"/>
  <c r="J23" i="31"/>
  <c r="J14" i="31"/>
  <c r="J21" i="31"/>
  <c r="J19" i="31"/>
  <c r="J15" i="31"/>
  <c r="J9" i="31"/>
  <c r="J24" i="31"/>
  <c r="J6" i="31"/>
  <c r="J17" i="31"/>
  <c r="J12" i="31"/>
  <c r="J18" i="31"/>
  <c r="M4" i="31"/>
  <c r="M10" i="31"/>
  <c r="M26" i="31"/>
  <c r="M20" i="31"/>
  <c r="M22" i="31"/>
  <c r="M25" i="31"/>
  <c r="M24" i="31"/>
  <c r="M5" i="31"/>
  <c r="M18" i="31"/>
  <c r="M12" i="31"/>
  <c r="M14" i="31"/>
  <c r="M8" i="31"/>
  <c r="M23" i="31"/>
  <c r="M27" i="31"/>
  <c r="M15" i="31"/>
  <c r="M7" i="31"/>
  <c r="M17" i="31"/>
  <c r="M13" i="31"/>
  <c r="M6" i="31"/>
  <c r="M9" i="31"/>
  <c r="M21" i="31"/>
  <c r="M11" i="31"/>
  <c r="M19" i="31"/>
  <c r="M16" i="31"/>
  <c r="Y4" i="31"/>
  <c r="L4" i="31"/>
  <c r="L11" i="31"/>
  <c r="L21" i="31"/>
  <c r="L5" i="31"/>
  <c r="L19" i="31"/>
  <c r="L14" i="31"/>
  <c r="L17" i="31"/>
  <c r="L18" i="31"/>
  <c r="L9" i="31"/>
  <c r="L27" i="31"/>
  <c r="L26" i="31"/>
  <c r="L23" i="31"/>
  <c r="L13" i="31"/>
  <c r="L20" i="31"/>
  <c r="L8" i="31"/>
  <c r="L7" i="31"/>
  <c r="L10" i="31"/>
  <c r="L12" i="31"/>
  <c r="L24" i="31"/>
  <c r="L15" i="31"/>
  <c r="L6" i="31"/>
  <c r="L22" i="31"/>
  <c r="L25" i="31"/>
  <c r="L16" i="31"/>
  <c r="O51" i="24"/>
  <c r="O34" i="24"/>
  <c r="O49" i="24"/>
  <c r="O48" i="21"/>
  <c r="O39" i="21"/>
  <c r="E42" i="21"/>
  <c r="H53" i="25"/>
  <c r="G48" i="21"/>
  <c r="G39" i="21"/>
  <c r="Q49" i="24"/>
  <c r="Q40" i="24"/>
  <c r="H42" i="24"/>
  <c r="G43" i="24"/>
  <c r="L43" i="24"/>
  <c r="H47" i="25"/>
  <c r="J49" i="25"/>
  <c r="J33" i="25"/>
  <c r="O46" i="25"/>
  <c r="M49" i="25"/>
  <c r="E33" i="25"/>
  <c r="L41" i="25"/>
  <c r="E34" i="25"/>
  <c r="O43" i="24"/>
  <c r="E37" i="25"/>
  <c r="E42" i="25"/>
  <c r="Q39" i="24"/>
  <c r="E49" i="25"/>
  <c r="L54" i="25"/>
  <c r="J53" i="25"/>
  <c r="Q45" i="21"/>
  <c r="K46" i="21"/>
  <c r="K34" i="21"/>
  <c r="G46" i="21"/>
  <c r="G37" i="21"/>
  <c r="L45" i="21"/>
  <c r="Q47" i="24"/>
  <c r="Q38" i="24"/>
  <c r="J51" i="24"/>
  <c r="O36" i="24"/>
  <c r="L41" i="24"/>
  <c r="G33" i="24"/>
  <c r="M54" i="25"/>
  <c r="H45" i="25"/>
  <c r="J46" i="25"/>
  <c r="I41" i="25"/>
  <c r="O42" i="25"/>
  <c r="E44" i="25"/>
  <c r="L53" i="25"/>
  <c r="L34" i="25"/>
  <c r="J37" i="25"/>
  <c r="O50" i="24"/>
  <c r="O41" i="24"/>
  <c r="F50" i="24"/>
  <c r="Q50" i="24"/>
  <c r="Q41" i="24"/>
  <c r="H49" i="24"/>
  <c r="Q48" i="24"/>
  <c r="O42" i="24"/>
  <c r="H46" i="25"/>
  <c r="J48" i="25"/>
  <c r="O43" i="25"/>
  <c r="L38" i="25"/>
  <c r="Q44" i="21"/>
  <c r="K44" i="21"/>
  <c r="K33" i="21"/>
  <c r="O53" i="21"/>
  <c r="O44" i="21"/>
  <c r="O35" i="21"/>
  <c r="L38" i="21"/>
  <c r="G41" i="21"/>
  <c r="Q46" i="24"/>
  <c r="Q37" i="24"/>
  <c r="J48" i="24"/>
  <c r="G35" i="24"/>
  <c r="J35" i="24"/>
  <c r="G49" i="24"/>
  <c r="E54" i="25"/>
  <c r="H39" i="25"/>
  <c r="J42" i="25"/>
  <c r="O41" i="25"/>
  <c r="M43" i="25"/>
  <c r="L52" i="25"/>
  <c r="L33" i="25"/>
  <c r="O33" i="21"/>
  <c r="I40" i="25"/>
  <c r="M42" i="25"/>
  <c r="E48" i="25"/>
  <c r="I83" i="24"/>
  <c r="I84" i="24" s="1"/>
  <c r="J50" i="24"/>
  <c r="O47" i="24"/>
  <c r="O40" i="24"/>
  <c r="G34" i="24"/>
  <c r="L54" i="24"/>
  <c r="L35" i="24"/>
  <c r="J38" i="24"/>
  <c r="G83" i="25"/>
  <c r="G84" i="25" s="1"/>
  <c r="P3" i="25"/>
  <c r="P35" i="25" s="1"/>
  <c r="H52" i="25"/>
  <c r="H44" i="25"/>
  <c r="H36" i="25"/>
  <c r="I39" i="25"/>
  <c r="M53" i="25"/>
  <c r="E47" i="25"/>
  <c r="E41" i="25"/>
  <c r="M36" i="25"/>
  <c r="K51" i="25"/>
  <c r="I46" i="25"/>
  <c r="J45" i="24"/>
  <c r="I53" i="25"/>
  <c r="M47" i="25"/>
  <c r="Q54" i="21"/>
  <c r="Q40" i="21"/>
  <c r="L52" i="21"/>
  <c r="E37" i="21"/>
  <c r="O41" i="21"/>
  <c r="Q53" i="21"/>
  <c r="I40" i="21"/>
  <c r="O51" i="21"/>
  <c r="O46" i="21"/>
  <c r="O42" i="21"/>
  <c r="O37" i="21"/>
  <c r="F36" i="21"/>
  <c r="G49" i="21"/>
  <c r="J43" i="24"/>
  <c r="O54" i="24"/>
  <c r="G47" i="24"/>
  <c r="G39" i="24"/>
  <c r="N53" i="24"/>
  <c r="L53" i="24"/>
  <c r="L34" i="24"/>
  <c r="N50" i="24"/>
  <c r="J54" i="24"/>
  <c r="N83" i="25"/>
  <c r="N84" i="25" s="1"/>
  <c r="L83" i="25"/>
  <c r="L84" i="25" s="1"/>
  <c r="H51" i="25"/>
  <c r="H43" i="25"/>
  <c r="H35" i="25"/>
  <c r="J47" i="25"/>
  <c r="J38" i="25"/>
  <c r="I48" i="25"/>
  <c r="I37" i="25"/>
  <c r="O47" i="25"/>
  <c r="O38" i="25"/>
  <c r="E53" i="25"/>
  <c r="E46" i="25"/>
  <c r="M40" i="25"/>
  <c r="E36" i="25"/>
  <c r="L50" i="25"/>
  <c r="L40" i="25"/>
  <c r="K33" i="25"/>
  <c r="J45" i="25"/>
  <c r="O52" i="21"/>
  <c r="O47" i="21"/>
  <c r="O38" i="21"/>
  <c r="O34" i="21"/>
  <c r="O49" i="21"/>
  <c r="B83" i="24"/>
  <c r="B84" i="24" s="1"/>
  <c r="Q52" i="21"/>
  <c r="Q34" i="21"/>
  <c r="J41" i="24"/>
  <c r="G53" i="24"/>
  <c r="O46" i="24"/>
  <c r="O38" i="24"/>
  <c r="L51" i="24"/>
  <c r="L33" i="24"/>
  <c r="J46" i="24"/>
  <c r="F83" i="25"/>
  <c r="F84" i="25" s="1"/>
  <c r="H50" i="25"/>
  <c r="H34" i="25"/>
  <c r="I47" i="25"/>
  <c r="I34" i="25"/>
  <c r="E52" i="25"/>
  <c r="M45" i="25"/>
  <c r="E40" i="25"/>
  <c r="M35" i="25"/>
  <c r="I52" i="21"/>
  <c r="O54" i="21"/>
  <c r="O50" i="21"/>
  <c r="O45" i="21"/>
  <c r="O40" i="21"/>
  <c r="O36" i="21"/>
  <c r="E52" i="21"/>
  <c r="L51" i="21"/>
  <c r="G33" i="21"/>
  <c r="G83" i="24"/>
  <c r="G84" i="24" s="1"/>
  <c r="J36" i="24"/>
  <c r="N36" i="24"/>
  <c r="O52" i="24"/>
  <c r="O45" i="24"/>
  <c r="G38" i="24"/>
  <c r="N48" i="24"/>
  <c r="L50" i="24"/>
  <c r="J44" i="24"/>
  <c r="M83" i="25"/>
  <c r="M84" i="25" s="1"/>
  <c r="K83" i="25"/>
  <c r="K84" i="25" s="1"/>
  <c r="H49" i="25"/>
  <c r="H41" i="25"/>
  <c r="H33" i="25"/>
  <c r="J44" i="25"/>
  <c r="J35" i="25"/>
  <c r="I45" i="25"/>
  <c r="I33" i="25"/>
  <c r="O45" i="25"/>
  <c r="O35" i="25"/>
  <c r="M51" i="25"/>
  <c r="E45" i="25"/>
  <c r="M39" i="25"/>
  <c r="E35" i="25"/>
  <c r="L47" i="25"/>
  <c r="L37" i="25"/>
  <c r="J51" i="25"/>
  <c r="M37" i="21"/>
  <c r="C83" i="24"/>
  <c r="C84" i="24" s="1"/>
  <c r="J52" i="24"/>
  <c r="E51" i="21"/>
  <c r="D83" i="25"/>
  <c r="D84" i="25" s="1"/>
  <c r="H42" i="25"/>
  <c r="I48" i="21"/>
  <c r="G54" i="21"/>
  <c r="G50" i="21"/>
  <c r="G45" i="21"/>
  <c r="G40" i="21"/>
  <c r="M46" i="21"/>
  <c r="L46" i="21"/>
  <c r="F34" i="21"/>
  <c r="J53" i="24"/>
  <c r="G52" i="24"/>
  <c r="O37" i="24"/>
  <c r="N37" i="24"/>
  <c r="J39" i="24"/>
  <c r="E83" i="25"/>
  <c r="E84" i="25" s="1"/>
  <c r="C83" i="25"/>
  <c r="C84" i="25" s="1"/>
  <c r="H48" i="25"/>
  <c r="J54" i="25"/>
  <c r="J43" i="25"/>
  <c r="I44" i="25"/>
  <c r="O40" i="25"/>
  <c r="O44" i="25"/>
  <c r="O34" i="25"/>
  <c r="E51" i="25"/>
  <c r="M44" i="25"/>
  <c r="E39" i="25"/>
  <c r="M33" i="25"/>
  <c r="L46" i="25"/>
  <c r="L36" i="25"/>
  <c r="G39" i="25"/>
  <c r="K48" i="25"/>
  <c r="H40" i="21"/>
  <c r="H35" i="21"/>
  <c r="H44" i="21"/>
  <c r="H53" i="21"/>
  <c r="H46" i="21"/>
  <c r="H36" i="21"/>
  <c r="H45" i="21"/>
  <c r="H54" i="21"/>
  <c r="H37" i="21"/>
  <c r="E54" i="24"/>
  <c r="P34" i="25"/>
  <c r="P41" i="25"/>
  <c r="K34" i="25"/>
  <c r="K43" i="25"/>
  <c r="K54" i="25"/>
  <c r="K47" i="25"/>
  <c r="K35" i="25"/>
  <c r="K45" i="25"/>
  <c r="K37" i="25"/>
  <c r="K46" i="25"/>
  <c r="K38" i="25"/>
  <c r="K52" i="25"/>
  <c r="M35" i="21"/>
  <c r="M45" i="21"/>
  <c r="M54" i="21"/>
  <c r="M34" i="21"/>
  <c r="M39" i="21"/>
  <c r="M44" i="21"/>
  <c r="M48" i="21"/>
  <c r="M53" i="21"/>
  <c r="M43" i="21"/>
  <c r="M36" i="21"/>
  <c r="M40" i="21"/>
  <c r="M49" i="21"/>
  <c r="K49" i="25"/>
  <c r="N51" i="25"/>
  <c r="N54" i="25"/>
  <c r="N33" i="21"/>
  <c r="Q42" i="21"/>
  <c r="Q48" i="21"/>
  <c r="Q36" i="21"/>
  <c r="Q43" i="21"/>
  <c r="Q49" i="21"/>
  <c r="Q37" i="21"/>
  <c r="Q50" i="21"/>
  <c r="F34" i="25"/>
  <c r="F50" i="25"/>
  <c r="F54" i="25"/>
  <c r="N53" i="21"/>
  <c r="M41" i="21"/>
  <c r="F45" i="25"/>
  <c r="Q39" i="21"/>
  <c r="H52" i="21"/>
  <c r="N52" i="21"/>
  <c r="H48" i="21"/>
  <c r="E53" i="24"/>
  <c r="E34" i="24"/>
  <c r="D83" i="24"/>
  <c r="D84" i="24" s="1"/>
  <c r="H83" i="24"/>
  <c r="H84" i="24" s="1"/>
  <c r="E83" i="24"/>
  <c r="E84" i="24" s="1"/>
  <c r="L83" i="24"/>
  <c r="L84" i="24" s="1"/>
  <c r="M83" i="24"/>
  <c r="M84" i="24" s="1"/>
  <c r="F40" i="25"/>
  <c r="Q47" i="21"/>
  <c r="Q38" i="21"/>
  <c r="H51" i="21"/>
  <c r="H38" i="21"/>
  <c r="M47" i="21"/>
  <c r="M38" i="21"/>
  <c r="P3" i="24"/>
  <c r="P33" i="24" s="1"/>
  <c r="G37" i="24"/>
  <c r="G42" i="24"/>
  <c r="G51" i="24"/>
  <c r="G36" i="24"/>
  <c r="G40" i="24"/>
  <c r="G45" i="24"/>
  <c r="G50" i="24"/>
  <c r="G54" i="24"/>
  <c r="G46" i="24"/>
  <c r="L37" i="24"/>
  <c r="L46" i="24"/>
  <c r="L40" i="24"/>
  <c r="L49" i="24"/>
  <c r="L38" i="24"/>
  <c r="L47" i="24"/>
  <c r="L39" i="24"/>
  <c r="L48" i="24"/>
  <c r="N36" i="25"/>
  <c r="K44" i="25"/>
  <c r="K40" i="25"/>
  <c r="G54" i="25"/>
  <c r="G48" i="25"/>
  <c r="G40" i="25"/>
  <c r="G44" i="25"/>
  <c r="F48" i="21"/>
  <c r="F47" i="21"/>
  <c r="E39" i="24"/>
  <c r="E48" i="24"/>
  <c r="E41" i="24"/>
  <c r="E50" i="24"/>
  <c r="E35" i="24"/>
  <c r="E42" i="24"/>
  <c r="E52" i="24"/>
  <c r="E40" i="24"/>
  <c r="E49" i="24"/>
  <c r="E43" i="24"/>
  <c r="E33" i="24"/>
  <c r="F43" i="21"/>
  <c r="M51" i="21"/>
  <c r="M42" i="21"/>
  <c r="M33" i="21"/>
  <c r="E38" i="24"/>
  <c r="N42" i="21"/>
  <c r="N35" i="21"/>
  <c r="N45" i="21"/>
  <c r="N48" i="21"/>
  <c r="N40" i="21"/>
  <c r="N47" i="21"/>
  <c r="N37" i="21"/>
  <c r="N51" i="21"/>
  <c r="N39" i="21"/>
  <c r="N49" i="21"/>
  <c r="N36" i="21"/>
  <c r="N54" i="21"/>
  <c r="E35" i="21"/>
  <c r="E34" i="21"/>
  <c r="E39" i="21"/>
  <c r="E44" i="21"/>
  <c r="E48" i="21"/>
  <c r="E53" i="21"/>
  <c r="E45" i="21"/>
  <c r="E43" i="21"/>
  <c r="E36" i="21"/>
  <c r="E40" i="21"/>
  <c r="E49" i="21"/>
  <c r="E54" i="21"/>
  <c r="E37" i="24"/>
  <c r="Q52" i="25"/>
  <c r="Q34" i="25"/>
  <c r="Q43" i="25"/>
  <c r="Q51" i="21"/>
  <c r="H41" i="21"/>
  <c r="M50" i="21"/>
  <c r="E36" i="24"/>
  <c r="K42" i="25"/>
  <c r="H39" i="21"/>
  <c r="E50" i="21"/>
  <c r="E41" i="21"/>
  <c r="Q46" i="21"/>
  <c r="Q35" i="21"/>
  <c r="H50" i="21"/>
  <c r="H34" i="21"/>
  <c r="N38" i="21"/>
  <c r="E47" i="21"/>
  <c r="E38" i="21"/>
  <c r="O83" i="24"/>
  <c r="O84" i="24" s="1"/>
  <c r="E46" i="24"/>
  <c r="N34" i="24"/>
  <c r="N33" i="24"/>
  <c r="N52" i="24"/>
  <c r="N41" i="24"/>
  <c r="N47" i="24"/>
  <c r="N43" i="24"/>
  <c r="N54" i="24"/>
  <c r="N45" i="24"/>
  <c r="N42" i="24"/>
  <c r="N51" i="24"/>
  <c r="N35" i="24"/>
  <c r="N49" i="24"/>
  <c r="E51" i="24"/>
  <c r="G35" i="25"/>
  <c r="F36" i="25"/>
  <c r="K39" i="25"/>
  <c r="I38" i="25"/>
  <c r="G83" i="21"/>
  <c r="G84" i="21" s="1"/>
  <c r="C83" i="21"/>
  <c r="C84" i="21" s="1"/>
  <c r="K50" i="21"/>
  <c r="K41" i="21"/>
  <c r="J43" i="21"/>
  <c r="J38" i="21"/>
  <c r="Q51" i="24"/>
  <c r="Q43" i="24"/>
  <c r="J49" i="24"/>
  <c r="J42" i="24"/>
  <c r="J40" i="24"/>
  <c r="J34" i="24"/>
  <c r="H83" i="25"/>
  <c r="H84" i="25" s="1"/>
  <c r="J83" i="25"/>
  <c r="J84" i="25" s="1"/>
  <c r="I50" i="25"/>
  <c r="I43" i="25"/>
  <c r="I35" i="25"/>
  <c r="O51" i="25"/>
  <c r="O36" i="25"/>
  <c r="L48" i="25"/>
  <c r="L39" i="25"/>
  <c r="I44" i="21"/>
  <c r="I51" i="25"/>
  <c r="I36" i="25"/>
  <c r="N83" i="21"/>
  <c r="N84" i="21" s="1"/>
  <c r="Q84" i="21" s="1"/>
  <c r="I83" i="21"/>
  <c r="I84" i="21" s="1"/>
  <c r="I36" i="21"/>
  <c r="K49" i="21"/>
  <c r="J47" i="24"/>
  <c r="J37" i="24"/>
  <c r="O53" i="24"/>
  <c r="O48" i="24"/>
  <c r="O44" i="24"/>
  <c r="O39" i="24"/>
  <c r="O35" i="24"/>
  <c r="O83" i="25"/>
  <c r="O84" i="25" s="1"/>
  <c r="B83" i="25"/>
  <c r="B84" i="25" s="1"/>
  <c r="I49" i="25"/>
  <c r="M52" i="25"/>
  <c r="M46" i="25"/>
  <c r="M41" i="25"/>
  <c r="M37" i="25"/>
  <c r="M50" i="25"/>
  <c r="N50" i="25"/>
  <c r="N45" i="25"/>
  <c r="N40" i="25"/>
  <c r="D54" i="25"/>
  <c r="D36" i="25"/>
  <c r="D53" i="25"/>
  <c r="D40" i="25"/>
  <c r="D34" i="25"/>
  <c r="D45" i="25"/>
  <c r="D39" i="25"/>
  <c r="D51" i="25"/>
  <c r="D49" i="25"/>
  <c r="D44" i="25"/>
  <c r="D48" i="25"/>
  <c r="C38" i="25"/>
  <c r="C42" i="25"/>
  <c r="C44" i="25"/>
  <c r="C51" i="25"/>
  <c r="C46" i="25"/>
  <c r="C41" i="25"/>
  <c r="C37" i="25"/>
  <c r="C45" i="25"/>
  <c r="C40" i="25"/>
  <c r="C35" i="25"/>
  <c r="C52" i="25"/>
  <c r="C49" i="25"/>
  <c r="C54" i="25"/>
  <c r="C48" i="25"/>
  <c r="C43" i="25"/>
  <c r="C39" i="25"/>
  <c r="C34" i="25"/>
  <c r="C36" i="25"/>
  <c r="C53" i="25"/>
  <c r="C47" i="25"/>
  <c r="C33" i="25"/>
  <c r="N46" i="25"/>
  <c r="N42" i="25"/>
  <c r="N37" i="25"/>
  <c r="Q49" i="25"/>
  <c r="Q44" i="25"/>
  <c r="Q40" i="25"/>
  <c r="Q35" i="25"/>
  <c r="G50" i="25"/>
  <c r="G45" i="25"/>
  <c r="G41" i="25"/>
  <c r="G36" i="25"/>
  <c r="F51" i="25"/>
  <c r="F46" i="25"/>
  <c r="F42" i="25"/>
  <c r="F37" i="25"/>
  <c r="F49" i="25"/>
  <c r="K50" i="25"/>
  <c r="K36" i="25"/>
  <c r="Q53" i="25"/>
  <c r="N53" i="25"/>
  <c r="N48" i="25"/>
  <c r="N44" i="25"/>
  <c r="N39" i="25"/>
  <c r="N35" i="25"/>
  <c r="D52" i="25"/>
  <c r="D47" i="25"/>
  <c r="D42" i="25"/>
  <c r="D38" i="25"/>
  <c r="D33" i="25"/>
  <c r="I52" i="25"/>
  <c r="I54" i="25"/>
  <c r="P51" i="25"/>
  <c r="Q47" i="25"/>
  <c r="Q42" i="25"/>
  <c r="Q37" i="25"/>
  <c r="Q33" i="25"/>
  <c r="G53" i="25"/>
  <c r="G47" i="25"/>
  <c r="G43" i="25"/>
  <c r="G38" i="25"/>
  <c r="G34" i="25"/>
  <c r="F53" i="25"/>
  <c r="F48" i="25"/>
  <c r="F44" i="25"/>
  <c r="F39" i="25"/>
  <c r="F35" i="25"/>
  <c r="N41" i="25"/>
  <c r="G52" i="25"/>
  <c r="Q51" i="25"/>
  <c r="N52" i="25"/>
  <c r="N47" i="25"/>
  <c r="N43" i="25"/>
  <c r="N38" i="25"/>
  <c r="N34" i="25"/>
  <c r="Q38" i="25"/>
  <c r="D50" i="25"/>
  <c r="D46" i="25"/>
  <c r="D41" i="25"/>
  <c r="D37" i="25"/>
  <c r="N33" i="25"/>
  <c r="Q50" i="25"/>
  <c r="P37" i="25"/>
  <c r="Q46" i="25"/>
  <c r="Q45" i="25"/>
  <c r="Q41" i="25"/>
  <c r="Q36" i="25"/>
  <c r="D43" i="25"/>
  <c r="G51" i="25"/>
  <c r="G46" i="25"/>
  <c r="G42" i="25"/>
  <c r="G37" i="25"/>
  <c r="G33" i="25"/>
  <c r="F52" i="25"/>
  <c r="F47" i="25"/>
  <c r="F43" i="25"/>
  <c r="F38" i="25"/>
  <c r="N49" i="25"/>
  <c r="L43" i="25"/>
  <c r="L51" i="25"/>
  <c r="P33" i="25"/>
  <c r="P45" i="25"/>
  <c r="P36" i="25"/>
  <c r="P48" i="25"/>
  <c r="P50" i="25"/>
  <c r="P46" i="25"/>
  <c r="P42" i="25"/>
  <c r="M51" i="24"/>
  <c r="M34" i="24"/>
  <c r="M52" i="24"/>
  <c r="M42" i="24"/>
  <c r="M33" i="24"/>
  <c r="M43" i="24"/>
  <c r="M41" i="24"/>
  <c r="M53" i="24"/>
  <c r="M39" i="24"/>
  <c r="M47" i="24"/>
  <c r="M38" i="24"/>
  <c r="M50" i="24"/>
  <c r="M46" i="24"/>
  <c r="M37" i="24"/>
  <c r="M54" i="24"/>
  <c r="M49" i="24"/>
  <c r="M45" i="24"/>
  <c r="M40" i="24"/>
  <c r="M36" i="24"/>
  <c r="M44" i="24"/>
  <c r="M48" i="24"/>
  <c r="D46" i="24"/>
  <c r="D52" i="24"/>
  <c r="D37" i="24"/>
  <c r="D50" i="24"/>
  <c r="D41" i="24"/>
  <c r="C51" i="24"/>
  <c r="C47" i="24"/>
  <c r="C42" i="24"/>
  <c r="C38" i="24"/>
  <c r="C33" i="24"/>
  <c r="C50" i="24"/>
  <c r="C46" i="24"/>
  <c r="C41" i="24"/>
  <c r="C36" i="24"/>
  <c r="C53" i="24"/>
  <c r="C45" i="24"/>
  <c r="C54" i="24"/>
  <c r="C49" i="24"/>
  <c r="C44" i="24"/>
  <c r="C40" i="24"/>
  <c r="C35" i="24"/>
  <c r="C37" i="24"/>
  <c r="C52" i="24"/>
  <c r="C48" i="24"/>
  <c r="C43" i="24"/>
  <c r="C39" i="24"/>
  <c r="F52" i="24"/>
  <c r="F35" i="24"/>
  <c r="H41" i="24"/>
  <c r="H34" i="24"/>
  <c r="F43" i="24"/>
  <c r="F47" i="24"/>
  <c r="F53" i="24"/>
  <c r="H54" i="24"/>
  <c r="H47" i="24"/>
  <c r="H39" i="24"/>
  <c r="H33" i="24"/>
  <c r="F45" i="24"/>
  <c r="D54" i="24"/>
  <c r="D49" i="24"/>
  <c r="D45" i="24"/>
  <c r="D40" i="24"/>
  <c r="D35" i="24"/>
  <c r="H53" i="24"/>
  <c r="F46" i="24"/>
  <c r="P83" i="24"/>
  <c r="P84" i="24" s="1"/>
  <c r="J83" i="24"/>
  <c r="J84" i="24" s="1"/>
  <c r="P52" i="24"/>
  <c r="H45" i="24"/>
  <c r="H38" i="24"/>
  <c r="F37" i="24"/>
  <c r="F41" i="24"/>
  <c r="F40" i="24"/>
  <c r="D53" i="24"/>
  <c r="D48" i="24"/>
  <c r="D43" i="24"/>
  <c r="D39" i="24"/>
  <c r="D34" i="24"/>
  <c r="L44" i="24"/>
  <c r="L52" i="24"/>
  <c r="L36" i="24"/>
  <c r="F44" i="24"/>
  <c r="H52" i="24"/>
  <c r="H44" i="24"/>
  <c r="H37" i="24"/>
  <c r="F51" i="24"/>
  <c r="F39" i="24"/>
  <c r="H46" i="24"/>
  <c r="H51" i="24"/>
  <c r="H36" i="24"/>
  <c r="F48" i="24"/>
  <c r="F33" i="24"/>
  <c r="F38" i="24"/>
  <c r="H48" i="24"/>
  <c r="D51" i="24"/>
  <c r="D47" i="24"/>
  <c r="D42" i="24"/>
  <c r="D38" i="24"/>
  <c r="D33" i="24"/>
  <c r="F42" i="24"/>
  <c r="H50" i="24"/>
  <c r="H43" i="24"/>
  <c r="H35" i="24"/>
  <c r="F36" i="24"/>
  <c r="D36" i="24"/>
  <c r="I46" i="24"/>
  <c r="P40" i="24"/>
  <c r="I50" i="24"/>
  <c r="I42" i="24"/>
  <c r="I53" i="24"/>
  <c r="I49" i="24"/>
  <c r="I45" i="24"/>
  <c r="I41" i="24"/>
  <c r="I37" i="24"/>
  <c r="I33" i="24"/>
  <c r="P51" i="24"/>
  <c r="I52" i="24"/>
  <c r="I48" i="24"/>
  <c r="I44" i="24"/>
  <c r="I40" i="24"/>
  <c r="I36" i="24"/>
  <c r="P54" i="24"/>
  <c r="P45" i="24"/>
  <c r="I54" i="24"/>
  <c r="I38" i="24"/>
  <c r="I51" i="24"/>
  <c r="I47" i="24"/>
  <c r="I43" i="24"/>
  <c r="I39" i="24"/>
  <c r="I35" i="24"/>
  <c r="P49" i="24"/>
  <c r="L49" i="21"/>
  <c r="L35" i="21"/>
  <c r="L47" i="21"/>
  <c r="L33" i="21"/>
  <c r="L42" i="21"/>
  <c r="L36" i="21"/>
  <c r="L40" i="21"/>
  <c r="L53" i="21"/>
  <c r="L43" i="21"/>
  <c r="L34" i="21"/>
  <c r="L50" i="21"/>
  <c r="L41" i="21"/>
  <c r="L48" i="21"/>
  <c r="L39" i="21"/>
  <c r="C50" i="21"/>
  <c r="C46" i="21"/>
  <c r="C41" i="21"/>
  <c r="C36" i="21"/>
  <c r="C33" i="21"/>
  <c r="C47" i="21"/>
  <c r="C38" i="21"/>
  <c r="C54" i="21"/>
  <c r="C49" i="21"/>
  <c r="C44" i="21"/>
  <c r="C40" i="21"/>
  <c r="C35" i="21"/>
  <c r="C42" i="21"/>
  <c r="C53" i="21"/>
  <c r="C51" i="21"/>
  <c r="C52" i="21"/>
  <c r="C48" i="21"/>
  <c r="C43" i="21"/>
  <c r="C39" i="21"/>
  <c r="C34" i="21"/>
  <c r="C45" i="21"/>
  <c r="I51" i="21"/>
  <c r="I47" i="21"/>
  <c r="I43" i="21"/>
  <c r="I39" i="21"/>
  <c r="I35" i="21"/>
  <c r="J51" i="21"/>
  <c r="F51" i="21"/>
  <c r="F44" i="21"/>
  <c r="F54" i="21"/>
  <c r="J37" i="21"/>
  <c r="F42" i="21"/>
  <c r="D51" i="21"/>
  <c r="D47" i="21"/>
  <c r="D42" i="21"/>
  <c r="D38" i="21"/>
  <c r="D33" i="21"/>
  <c r="I54" i="21"/>
  <c r="I50" i="21"/>
  <c r="I46" i="21"/>
  <c r="I42" i="21"/>
  <c r="I38" i="21"/>
  <c r="I34" i="21"/>
  <c r="J48" i="21"/>
  <c r="D52" i="21"/>
  <c r="F45" i="21"/>
  <c r="F53" i="21"/>
  <c r="F46" i="21"/>
  <c r="J49" i="21"/>
  <c r="F50" i="21"/>
  <c r="D36" i="21"/>
  <c r="D46" i="21"/>
  <c r="D37" i="21"/>
  <c r="I53" i="21"/>
  <c r="I49" i="21"/>
  <c r="I45" i="21"/>
  <c r="I41" i="21"/>
  <c r="I37" i="21"/>
  <c r="J40" i="21"/>
  <c r="J45" i="21"/>
  <c r="F40" i="21"/>
  <c r="F52" i="21"/>
  <c r="F41" i="21"/>
  <c r="J35" i="21"/>
  <c r="J54" i="21"/>
  <c r="D50" i="21"/>
  <c r="D41" i="21"/>
  <c r="J36" i="21"/>
  <c r="J44" i="21"/>
  <c r="F38" i="21"/>
  <c r="F33" i="21"/>
  <c r="D54" i="21"/>
  <c r="D49" i="21"/>
  <c r="D45" i="21"/>
  <c r="D40" i="21"/>
  <c r="D35" i="21"/>
  <c r="J33" i="21"/>
  <c r="J46" i="21"/>
  <c r="J52" i="21"/>
  <c r="F37" i="21"/>
  <c r="F35" i="21"/>
  <c r="F49" i="21"/>
  <c r="D53" i="21"/>
  <c r="D48" i="21"/>
  <c r="D43" i="21"/>
  <c r="D39" i="21"/>
  <c r="D34" i="21"/>
  <c r="P52" i="21"/>
  <c r="P47" i="21"/>
  <c r="P43" i="21"/>
  <c r="P38" i="21"/>
  <c r="P40" i="21"/>
  <c r="P48" i="21"/>
  <c r="P51" i="21"/>
  <c r="P46" i="21"/>
  <c r="P42" i="21"/>
  <c r="P37" i="21"/>
  <c r="P33" i="21"/>
  <c r="P54" i="21"/>
  <c r="P50" i="21"/>
  <c r="P45" i="21"/>
  <c r="P41" i="21"/>
  <c r="P36" i="21"/>
  <c r="P53" i="21"/>
  <c r="P49" i="21"/>
  <c r="P44" i="21"/>
  <c r="P39" i="21"/>
  <c r="P35" i="21"/>
  <c r="H55" i="6"/>
  <c r="H54" i="6" s="1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7" i="16"/>
  <c r="B7" i="1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7" i="16"/>
  <c r="B8" i="16"/>
  <c r="B34" i="16" s="1"/>
  <c r="B9" i="16"/>
  <c r="B35" i="16" s="1"/>
  <c r="B10" i="16"/>
  <c r="B36" i="16" s="1"/>
  <c r="B11" i="16"/>
  <c r="B37" i="16" s="1"/>
  <c r="B12" i="16"/>
  <c r="B38" i="16" s="1"/>
  <c r="B13" i="16"/>
  <c r="B39" i="16" s="1"/>
  <c r="B14" i="16"/>
  <c r="B40" i="16" s="1"/>
  <c r="B15" i="16"/>
  <c r="B41" i="16" s="1"/>
  <c r="B16" i="16"/>
  <c r="B42" i="16" s="1"/>
  <c r="B17" i="16"/>
  <c r="B43" i="16" s="1"/>
  <c r="B18" i="16"/>
  <c r="B44" i="16" s="1"/>
  <c r="B19" i="16"/>
  <c r="B45" i="16" s="1"/>
  <c r="B20" i="16"/>
  <c r="B46" i="16" s="1"/>
  <c r="B21" i="16"/>
  <c r="B47" i="16" s="1"/>
  <c r="B22" i="16"/>
  <c r="B48" i="16" s="1"/>
  <c r="B23" i="16"/>
  <c r="B49" i="16" s="1"/>
  <c r="B24" i="16"/>
  <c r="B50" i="16" s="1"/>
  <c r="B25" i="16"/>
  <c r="B51" i="16" s="1"/>
  <c r="B26" i="16"/>
  <c r="B27" i="16"/>
  <c r="B53" i="16" s="1"/>
  <c r="B28" i="16"/>
  <c r="B54" i="16" s="1"/>
  <c r="B7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Q28" i="16"/>
  <c r="P28" i="16"/>
  <c r="O28" i="16"/>
  <c r="N28" i="16"/>
  <c r="M28" i="16"/>
  <c r="L28" i="16"/>
  <c r="J28" i="16"/>
  <c r="I28" i="16"/>
  <c r="H28" i="16"/>
  <c r="G28" i="16"/>
  <c r="F28" i="16"/>
  <c r="E28" i="16"/>
  <c r="Q27" i="16"/>
  <c r="P27" i="16"/>
  <c r="O27" i="16"/>
  <c r="N27" i="16"/>
  <c r="M27" i="16"/>
  <c r="L27" i="16"/>
  <c r="J27" i="16"/>
  <c r="I27" i="16"/>
  <c r="H27" i="16"/>
  <c r="G27" i="16"/>
  <c r="F27" i="16"/>
  <c r="E27" i="16"/>
  <c r="Q26" i="16"/>
  <c r="P26" i="16"/>
  <c r="O26" i="16"/>
  <c r="N26" i="16"/>
  <c r="M26" i="16"/>
  <c r="L26" i="16"/>
  <c r="J26" i="16"/>
  <c r="I26" i="16"/>
  <c r="H26" i="16"/>
  <c r="G26" i="16"/>
  <c r="F26" i="16"/>
  <c r="E26" i="16"/>
  <c r="B52" i="16"/>
  <c r="Q25" i="16"/>
  <c r="P25" i="16"/>
  <c r="O25" i="16"/>
  <c r="N25" i="16"/>
  <c r="M25" i="16"/>
  <c r="L25" i="16"/>
  <c r="J25" i="16"/>
  <c r="I25" i="16"/>
  <c r="H25" i="16"/>
  <c r="G25" i="16"/>
  <c r="F25" i="16"/>
  <c r="E25" i="16"/>
  <c r="Q24" i="16"/>
  <c r="P24" i="16"/>
  <c r="O24" i="16"/>
  <c r="N24" i="16"/>
  <c r="M24" i="16"/>
  <c r="L24" i="16"/>
  <c r="J24" i="16"/>
  <c r="I24" i="16"/>
  <c r="H24" i="16"/>
  <c r="G24" i="16"/>
  <c r="F24" i="16"/>
  <c r="E24" i="16"/>
  <c r="Q23" i="16"/>
  <c r="P23" i="16"/>
  <c r="O23" i="16"/>
  <c r="N23" i="16"/>
  <c r="M23" i="16"/>
  <c r="L23" i="16"/>
  <c r="J23" i="16"/>
  <c r="I23" i="16"/>
  <c r="H23" i="16"/>
  <c r="G23" i="16"/>
  <c r="F23" i="16"/>
  <c r="E23" i="16"/>
  <c r="Q22" i="16"/>
  <c r="P22" i="16"/>
  <c r="O22" i="16"/>
  <c r="N22" i="16"/>
  <c r="M22" i="16"/>
  <c r="L22" i="16"/>
  <c r="J22" i="16"/>
  <c r="I22" i="16"/>
  <c r="H22" i="16"/>
  <c r="G22" i="16"/>
  <c r="F22" i="16"/>
  <c r="E22" i="16"/>
  <c r="Q21" i="16"/>
  <c r="P21" i="16"/>
  <c r="O21" i="16"/>
  <c r="N21" i="16"/>
  <c r="M21" i="16"/>
  <c r="L21" i="16"/>
  <c r="J21" i="16"/>
  <c r="I21" i="16"/>
  <c r="H21" i="16"/>
  <c r="G21" i="16"/>
  <c r="F21" i="16"/>
  <c r="E21" i="16"/>
  <c r="Q20" i="16"/>
  <c r="P20" i="16"/>
  <c r="O20" i="16"/>
  <c r="N20" i="16"/>
  <c r="M20" i="16"/>
  <c r="L20" i="16"/>
  <c r="J20" i="16"/>
  <c r="I20" i="16"/>
  <c r="H20" i="16"/>
  <c r="G20" i="16"/>
  <c r="F20" i="16"/>
  <c r="E20" i="16"/>
  <c r="Q19" i="16"/>
  <c r="P19" i="16"/>
  <c r="O19" i="16"/>
  <c r="N19" i="16"/>
  <c r="M19" i="16"/>
  <c r="L19" i="16"/>
  <c r="J19" i="16"/>
  <c r="I19" i="16"/>
  <c r="H19" i="16"/>
  <c r="G19" i="16"/>
  <c r="F19" i="16"/>
  <c r="E19" i="16"/>
  <c r="Q18" i="16"/>
  <c r="P18" i="16"/>
  <c r="O18" i="16"/>
  <c r="N18" i="16"/>
  <c r="M18" i="16"/>
  <c r="L18" i="16"/>
  <c r="J18" i="16"/>
  <c r="I18" i="16"/>
  <c r="H18" i="16"/>
  <c r="G18" i="16"/>
  <c r="F18" i="16"/>
  <c r="E18" i="16"/>
  <c r="Q17" i="16"/>
  <c r="P17" i="16"/>
  <c r="O17" i="16"/>
  <c r="N17" i="16"/>
  <c r="M17" i="16"/>
  <c r="L17" i="16"/>
  <c r="J17" i="16"/>
  <c r="I17" i="16"/>
  <c r="H17" i="16"/>
  <c r="G17" i="16"/>
  <c r="F17" i="16"/>
  <c r="E17" i="16"/>
  <c r="Q16" i="16"/>
  <c r="P16" i="16"/>
  <c r="O16" i="16"/>
  <c r="N16" i="16"/>
  <c r="M16" i="16"/>
  <c r="L16" i="16"/>
  <c r="J16" i="16"/>
  <c r="I16" i="16"/>
  <c r="H16" i="16"/>
  <c r="G16" i="16"/>
  <c r="F16" i="16"/>
  <c r="E16" i="16"/>
  <c r="Q15" i="16"/>
  <c r="P15" i="16"/>
  <c r="O15" i="16"/>
  <c r="N15" i="16"/>
  <c r="M15" i="16"/>
  <c r="L15" i="16"/>
  <c r="J15" i="16"/>
  <c r="I15" i="16"/>
  <c r="H15" i="16"/>
  <c r="G15" i="16"/>
  <c r="F15" i="16"/>
  <c r="E15" i="16"/>
  <c r="Q14" i="16"/>
  <c r="P14" i="16"/>
  <c r="O14" i="16"/>
  <c r="N14" i="16"/>
  <c r="M14" i="16"/>
  <c r="L14" i="16"/>
  <c r="J14" i="16"/>
  <c r="I14" i="16"/>
  <c r="H14" i="16"/>
  <c r="G14" i="16"/>
  <c r="F14" i="16"/>
  <c r="E14" i="16"/>
  <c r="Q13" i="16"/>
  <c r="P13" i="16"/>
  <c r="O13" i="16"/>
  <c r="N13" i="16"/>
  <c r="M13" i="16"/>
  <c r="L13" i="16"/>
  <c r="J13" i="16"/>
  <c r="I13" i="16"/>
  <c r="H13" i="16"/>
  <c r="G13" i="16"/>
  <c r="F13" i="16"/>
  <c r="E13" i="16"/>
  <c r="Q12" i="16"/>
  <c r="P12" i="16"/>
  <c r="O12" i="16"/>
  <c r="N12" i="16"/>
  <c r="M12" i="16"/>
  <c r="L12" i="16"/>
  <c r="J12" i="16"/>
  <c r="I12" i="16"/>
  <c r="H12" i="16"/>
  <c r="G12" i="16"/>
  <c r="F12" i="16"/>
  <c r="E12" i="16"/>
  <c r="Q11" i="16"/>
  <c r="P11" i="16"/>
  <c r="O11" i="16"/>
  <c r="N11" i="16"/>
  <c r="M11" i="16"/>
  <c r="L11" i="16"/>
  <c r="J11" i="16"/>
  <c r="I11" i="16"/>
  <c r="H11" i="16"/>
  <c r="G11" i="16"/>
  <c r="F11" i="16"/>
  <c r="E11" i="16"/>
  <c r="Q10" i="16"/>
  <c r="P10" i="16"/>
  <c r="O10" i="16"/>
  <c r="N10" i="16"/>
  <c r="M10" i="16"/>
  <c r="L10" i="16"/>
  <c r="J10" i="16"/>
  <c r="I10" i="16"/>
  <c r="H10" i="16"/>
  <c r="G10" i="16"/>
  <c r="F10" i="16"/>
  <c r="E10" i="16"/>
  <c r="Q9" i="16"/>
  <c r="P9" i="16"/>
  <c r="O9" i="16"/>
  <c r="N9" i="16"/>
  <c r="M9" i="16"/>
  <c r="L9" i="16"/>
  <c r="J9" i="16"/>
  <c r="I9" i="16"/>
  <c r="H9" i="16"/>
  <c r="G9" i="16"/>
  <c r="F9" i="16"/>
  <c r="E9" i="16"/>
  <c r="Q8" i="16"/>
  <c r="P8" i="16"/>
  <c r="O8" i="16"/>
  <c r="N8" i="16"/>
  <c r="M8" i="16"/>
  <c r="L8" i="16"/>
  <c r="J8" i="16"/>
  <c r="I8" i="16"/>
  <c r="H8" i="16"/>
  <c r="G8" i="16"/>
  <c r="F8" i="16"/>
  <c r="E8" i="16"/>
  <c r="Q7" i="16"/>
  <c r="P7" i="16"/>
  <c r="O7" i="16"/>
  <c r="N7" i="16"/>
  <c r="M7" i="16"/>
  <c r="L7" i="16"/>
  <c r="J7" i="16"/>
  <c r="I7" i="16"/>
  <c r="H7" i="16"/>
  <c r="G7" i="16"/>
  <c r="F7" i="16"/>
  <c r="E7" i="16"/>
  <c r="P55" i="6"/>
  <c r="P54" i="6" s="1"/>
  <c r="O55" i="6"/>
  <c r="O54" i="6" s="1"/>
  <c r="N55" i="6"/>
  <c r="N54" i="6" s="1"/>
  <c r="M55" i="6"/>
  <c r="M54" i="6" s="1"/>
  <c r="L55" i="6"/>
  <c r="L54" i="6" s="1"/>
  <c r="K55" i="6"/>
  <c r="K54" i="6" s="1"/>
  <c r="J55" i="6"/>
  <c r="J54" i="6" s="1"/>
  <c r="I55" i="6"/>
  <c r="I54" i="6" s="1"/>
  <c r="G55" i="6"/>
  <c r="G54" i="6" s="1"/>
  <c r="F55" i="6"/>
  <c r="F54" i="6" s="1"/>
  <c r="E55" i="6"/>
  <c r="E54" i="6" s="1"/>
  <c r="C55" i="6"/>
  <c r="C54" i="6" s="1"/>
  <c r="B55" i="6"/>
  <c r="B54" i="6" s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54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53" i="1" s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B52" i="1" s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50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48" i="1" s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46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45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44" i="1" s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42" i="1" s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40" i="1" s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39" i="1" s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38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37" i="1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36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34" i="1" s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K4" i="31" l="1"/>
  <c r="AK2" i="31" s="1"/>
  <c r="AK7" i="31"/>
  <c r="AK23" i="31"/>
  <c r="AK15" i="31"/>
  <c r="AK16" i="31"/>
  <c r="AK27" i="31"/>
  <c r="AK18" i="31"/>
  <c r="AK17" i="31"/>
  <c r="AK22" i="31"/>
  <c r="AK10" i="31"/>
  <c r="AK13" i="31"/>
  <c r="AK20" i="31"/>
  <c r="AK8" i="31"/>
  <c r="AK24" i="31"/>
  <c r="AK6" i="31"/>
  <c r="AK19" i="31"/>
  <c r="AK25" i="31"/>
  <c r="AK21" i="31"/>
  <c r="AK5" i="31"/>
  <c r="AK9" i="31"/>
  <c r="AK26" i="31"/>
  <c r="AK11" i="31"/>
  <c r="AK12" i="31"/>
  <c r="AK14" i="31"/>
  <c r="AF4" i="31"/>
  <c r="AF2" i="31" s="1"/>
  <c r="AF27" i="31"/>
  <c r="AF17" i="31"/>
  <c r="AF21" i="31"/>
  <c r="AF12" i="31"/>
  <c r="AF13" i="31"/>
  <c r="AF24" i="31"/>
  <c r="AF11" i="31"/>
  <c r="AF19" i="31"/>
  <c r="AF23" i="31"/>
  <c r="AF22" i="31"/>
  <c r="AF10" i="31"/>
  <c r="AF18" i="31"/>
  <c r="AF9" i="31"/>
  <c r="AF26" i="31"/>
  <c r="AF25" i="31"/>
  <c r="AF16" i="31"/>
  <c r="AF6" i="31"/>
  <c r="AF20" i="31"/>
  <c r="AF8" i="31"/>
  <c r="AF14" i="31"/>
  <c r="AF5" i="31"/>
  <c r="AF15" i="31"/>
  <c r="AF7" i="31"/>
  <c r="AG4" i="31"/>
  <c r="AG2" i="31" s="1"/>
  <c r="AG20" i="31"/>
  <c r="AG14" i="31"/>
  <c r="AG16" i="31"/>
  <c r="AG13" i="31"/>
  <c r="AG9" i="31"/>
  <c r="AG11" i="31"/>
  <c r="AG7" i="31"/>
  <c r="AG5" i="31"/>
  <c r="AG10" i="31"/>
  <c r="AG15" i="31"/>
  <c r="AG12" i="31"/>
  <c r="AG23" i="31"/>
  <c r="AG25" i="31"/>
  <c r="AG18" i="31"/>
  <c r="AG22" i="31"/>
  <c r="AG24" i="31"/>
  <c r="AG17" i="31"/>
  <c r="AG27" i="31"/>
  <c r="AG6" i="31"/>
  <c r="AG8" i="31"/>
  <c r="AG19" i="31"/>
  <c r="AG21" i="31"/>
  <c r="AG26" i="31"/>
  <c r="AH4" i="31"/>
  <c r="AH2" i="31" s="1"/>
  <c r="AH18" i="31"/>
  <c r="AH17" i="31"/>
  <c r="AH16" i="31"/>
  <c r="AH5" i="31"/>
  <c r="AH26" i="31"/>
  <c r="AH23" i="31"/>
  <c r="AH27" i="31"/>
  <c r="AH24" i="31"/>
  <c r="AH19" i="31"/>
  <c r="AH11" i="31"/>
  <c r="AH21" i="31"/>
  <c r="AH8" i="31"/>
  <c r="AH15" i="31"/>
  <c r="AH13" i="31"/>
  <c r="AH20" i="31"/>
  <c r="AH12" i="31"/>
  <c r="AH25" i="31"/>
  <c r="AH7" i="31"/>
  <c r="AH9" i="31"/>
  <c r="AH10" i="31"/>
  <c r="AH22" i="31"/>
  <c r="AH14" i="31"/>
  <c r="AH6" i="31"/>
  <c r="AI4" i="31"/>
  <c r="AI2" i="31" s="1"/>
  <c r="AI15" i="31"/>
  <c r="AI21" i="31"/>
  <c r="AI10" i="31"/>
  <c r="AI6" i="31"/>
  <c r="AI12" i="31"/>
  <c r="AI19" i="31"/>
  <c r="AI16" i="31"/>
  <c r="AI13" i="31"/>
  <c r="AI18" i="31"/>
  <c r="AI11" i="31"/>
  <c r="AI9" i="31"/>
  <c r="AI20" i="31"/>
  <c r="AI17" i="31"/>
  <c r="AI26" i="31"/>
  <c r="AI22" i="31"/>
  <c r="AI8" i="31"/>
  <c r="AI23" i="31"/>
  <c r="AI14" i="31"/>
  <c r="AI25" i="31"/>
  <c r="AI27" i="31"/>
  <c r="AI24" i="31"/>
  <c r="AI5" i="31"/>
  <c r="AI7" i="31"/>
  <c r="AJ4" i="31"/>
  <c r="AJ2" i="31" s="1"/>
  <c r="AJ12" i="31"/>
  <c r="AJ16" i="31"/>
  <c r="AJ24" i="31"/>
  <c r="AJ21" i="31"/>
  <c r="AJ6" i="31"/>
  <c r="AJ27" i="31"/>
  <c r="AJ18" i="31"/>
  <c r="AJ15" i="31"/>
  <c r="AJ19" i="31"/>
  <c r="AJ20" i="31"/>
  <c r="AJ10" i="31"/>
  <c r="AJ26" i="31"/>
  <c r="AJ9" i="31"/>
  <c r="AJ17" i="31"/>
  <c r="AJ5" i="31"/>
  <c r="AJ7" i="31"/>
  <c r="AJ23" i="31"/>
  <c r="AJ13" i="31"/>
  <c r="AJ25" i="31"/>
  <c r="AJ14" i="31"/>
  <c r="AJ11" i="31"/>
  <c r="AJ22" i="31"/>
  <c r="AJ8" i="31"/>
  <c r="P42" i="24"/>
  <c r="Q84" i="25"/>
  <c r="P35" i="24"/>
  <c r="P48" i="24"/>
  <c r="P54" i="25"/>
  <c r="P47" i="25"/>
  <c r="P52" i="25"/>
  <c r="P53" i="25"/>
  <c r="P44" i="24"/>
  <c r="P39" i="25"/>
  <c r="P44" i="25"/>
  <c r="Q54" i="6"/>
  <c r="B5" i="30" s="1"/>
  <c r="B4" i="31" s="1"/>
  <c r="P53" i="24"/>
  <c r="P36" i="24"/>
  <c r="P40" i="25"/>
  <c r="P43" i="25"/>
  <c r="P41" i="24"/>
  <c r="P38" i="25"/>
  <c r="P49" i="25"/>
  <c r="P43" i="24"/>
  <c r="P34" i="24"/>
  <c r="P38" i="24"/>
  <c r="P39" i="24"/>
  <c r="P46" i="24"/>
  <c r="P50" i="24"/>
  <c r="P37" i="24"/>
  <c r="P47" i="24"/>
  <c r="Q84" i="24"/>
  <c r="O4" i="16"/>
  <c r="O3" i="16" s="1"/>
  <c r="O39" i="16" s="1"/>
  <c r="B4" i="16"/>
  <c r="I4" i="16"/>
  <c r="I3" i="16" s="1"/>
  <c r="I36" i="16" s="1"/>
  <c r="J4" i="16"/>
  <c r="J3" i="16" s="1"/>
  <c r="J34" i="16" s="1"/>
  <c r="Q4" i="16"/>
  <c r="Q3" i="16" s="1"/>
  <c r="Q34" i="16" s="1"/>
  <c r="O38" i="16"/>
  <c r="H4" i="16"/>
  <c r="H3" i="16" s="1"/>
  <c r="H43" i="16" s="1"/>
  <c r="P4" i="16"/>
  <c r="C4" i="16"/>
  <c r="C3" i="16" s="1"/>
  <c r="C35" i="16" s="1"/>
  <c r="K4" i="16"/>
  <c r="K3" i="16" s="1"/>
  <c r="D4" i="16"/>
  <c r="D3" i="16" s="1"/>
  <c r="D47" i="16" s="1"/>
  <c r="L4" i="16"/>
  <c r="L3" i="16" s="1"/>
  <c r="L47" i="16" s="1"/>
  <c r="B33" i="16"/>
  <c r="E4" i="16"/>
  <c r="E3" i="16" s="1"/>
  <c r="E45" i="16" s="1"/>
  <c r="M4" i="16"/>
  <c r="M3" i="16" s="1"/>
  <c r="M37" i="16" s="1"/>
  <c r="F4" i="16"/>
  <c r="F3" i="16" s="1"/>
  <c r="F36" i="16" s="1"/>
  <c r="N4" i="16"/>
  <c r="N3" i="16" s="1"/>
  <c r="N38" i="16" s="1"/>
  <c r="G4" i="16"/>
  <c r="G3" i="16" s="1"/>
  <c r="G52" i="16" s="1"/>
  <c r="G4" i="1"/>
  <c r="G3" i="1" s="1"/>
  <c r="G44" i="1" s="1"/>
  <c r="C4" i="1"/>
  <c r="C3" i="1" s="1"/>
  <c r="C33" i="1" s="1"/>
  <c r="B33" i="1"/>
  <c r="M4" i="1"/>
  <c r="M3" i="1" s="1"/>
  <c r="M37" i="1" s="1"/>
  <c r="E4" i="1"/>
  <c r="E3" i="1" s="1"/>
  <c r="E53" i="1" s="1"/>
  <c r="B4" i="1"/>
  <c r="P4" i="1"/>
  <c r="O4" i="1"/>
  <c r="O3" i="1" s="1"/>
  <c r="O43" i="1" s="1"/>
  <c r="L4" i="1"/>
  <c r="L3" i="1" s="1"/>
  <c r="L48" i="1" s="1"/>
  <c r="J4" i="1"/>
  <c r="J3" i="1" s="1"/>
  <c r="J37" i="1" s="1"/>
  <c r="H4" i="1"/>
  <c r="H3" i="1" s="1"/>
  <c r="H50" i="1" s="1"/>
  <c r="D4" i="1"/>
  <c r="D3" i="1" s="1"/>
  <c r="D44" i="1" s="1"/>
  <c r="I4" i="1"/>
  <c r="I3" i="1" s="1"/>
  <c r="I46" i="1" s="1"/>
  <c r="Q4" i="1"/>
  <c r="Q3" i="1" s="1"/>
  <c r="Q51" i="1" s="1"/>
  <c r="B43" i="1"/>
  <c r="K4" i="1"/>
  <c r="K3" i="1" s="1"/>
  <c r="K53" i="1" s="1"/>
  <c r="B51" i="1"/>
  <c r="B35" i="1"/>
  <c r="B41" i="1"/>
  <c r="B49" i="1"/>
  <c r="F4" i="1"/>
  <c r="F3" i="1" s="1"/>
  <c r="F44" i="1" s="1"/>
  <c r="N4" i="1"/>
  <c r="N3" i="1" s="1"/>
  <c r="N46" i="1" s="1"/>
  <c r="B47" i="1"/>
  <c r="Q4" i="31" l="1"/>
  <c r="P4" i="31"/>
  <c r="S4" i="31"/>
  <c r="I6" i="31"/>
  <c r="R4" i="31"/>
  <c r="I4" i="31"/>
  <c r="I7" i="31"/>
  <c r="I20" i="31"/>
  <c r="I10" i="31"/>
  <c r="I19" i="31"/>
  <c r="I25" i="31"/>
  <c r="I21" i="31"/>
  <c r="I15" i="31"/>
  <c r="I18" i="31"/>
  <c r="I23" i="31"/>
  <c r="I13" i="31"/>
  <c r="I22" i="31"/>
  <c r="I16" i="31"/>
  <c r="I27" i="31"/>
  <c r="I8" i="31"/>
  <c r="I14" i="31"/>
  <c r="I26" i="31"/>
  <c r="I12" i="31"/>
  <c r="I9" i="31"/>
  <c r="I24" i="31"/>
  <c r="I11" i="31"/>
  <c r="I17" i="31"/>
  <c r="I5" i="31"/>
  <c r="Q52" i="16"/>
  <c r="I52" i="16"/>
  <c r="Q47" i="16"/>
  <c r="I47" i="16"/>
  <c r="J37" i="16"/>
  <c r="I42" i="16"/>
  <c r="O42" i="16"/>
  <c r="I41" i="16"/>
  <c r="J39" i="16"/>
  <c r="I46" i="16"/>
  <c r="O50" i="16"/>
  <c r="I37" i="16"/>
  <c r="J35" i="16"/>
  <c r="Q51" i="16"/>
  <c r="Q35" i="16"/>
  <c r="I51" i="16"/>
  <c r="Q45" i="16"/>
  <c r="I40" i="16"/>
  <c r="I35" i="16"/>
  <c r="I50" i="16"/>
  <c r="Q44" i="16"/>
  <c r="Q39" i="16"/>
  <c r="J49" i="16"/>
  <c r="I54" i="16"/>
  <c r="I49" i="16"/>
  <c r="I44" i="16"/>
  <c r="I39" i="16"/>
  <c r="Q33" i="16"/>
  <c r="J48" i="16"/>
  <c r="Q53" i="16"/>
  <c r="Q48" i="16"/>
  <c r="Q43" i="16"/>
  <c r="I38" i="16"/>
  <c r="I33" i="16"/>
  <c r="Q41" i="16"/>
  <c r="Q36" i="16"/>
  <c r="I34" i="16"/>
  <c r="J45" i="16"/>
  <c r="I53" i="16"/>
  <c r="I48" i="16"/>
  <c r="I43" i="16"/>
  <c r="Q37" i="16"/>
  <c r="O48" i="16"/>
  <c r="F33" i="1"/>
  <c r="J47" i="16"/>
  <c r="J36" i="16"/>
  <c r="J44" i="16"/>
  <c r="J33" i="16"/>
  <c r="J53" i="16"/>
  <c r="J42" i="16"/>
  <c r="J38" i="16"/>
  <c r="K35" i="16"/>
  <c r="K48" i="16"/>
  <c r="J51" i="16"/>
  <c r="J41" i="16"/>
  <c r="J46" i="16"/>
  <c r="J50" i="16"/>
  <c r="J40" i="16"/>
  <c r="Q49" i="16"/>
  <c r="I45" i="16"/>
  <c r="Q40" i="16"/>
  <c r="J54" i="16"/>
  <c r="K47" i="16"/>
  <c r="H48" i="1"/>
  <c r="H41" i="1"/>
  <c r="G37" i="1"/>
  <c r="G40" i="1"/>
  <c r="J46" i="1"/>
  <c r="L39" i="1"/>
  <c r="L45" i="1"/>
  <c r="N49" i="1"/>
  <c r="J44" i="1"/>
  <c r="L47" i="1"/>
  <c r="L53" i="1"/>
  <c r="L51" i="1"/>
  <c r="L50" i="1"/>
  <c r="G42" i="1"/>
  <c r="L43" i="1"/>
  <c r="L41" i="1"/>
  <c r="L37" i="1"/>
  <c r="O47" i="16"/>
  <c r="O36" i="16"/>
  <c r="O37" i="16"/>
  <c r="O33" i="16"/>
  <c r="O46" i="16"/>
  <c r="O49" i="16"/>
  <c r="D43" i="16"/>
  <c r="O45" i="16"/>
  <c r="O35" i="16"/>
  <c r="J52" i="16"/>
  <c r="J43" i="16"/>
  <c r="Q54" i="16"/>
  <c r="Q50" i="16"/>
  <c r="Q46" i="16"/>
  <c r="Q42" i="16"/>
  <c r="Q38" i="16"/>
  <c r="O54" i="16"/>
  <c r="O44" i="16"/>
  <c r="D54" i="16"/>
  <c r="O53" i="16"/>
  <c r="O43" i="16"/>
  <c r="O41" i="16"/>
  <c r="O52" i="16"/>
  <c r="O40" i="16"/>
  <c r="O34" i="16"/>
  <c r="O51" i="16"/>
  <c r="G40" i="16"/>
  <c r="M47" i="16"/>
  <c r="M53" i="16"/>
  <c r="K51" i="16"/>
  <c r="E40" i="16"/>
  <c r="K41" i="16"/>
  <c r="H51" i="16"/>
  <c r="G46" i="16"/>
  <c r="H45" i="16"/>
  <c r="H39" i="16"/>
  <c r="G36" i="16"/>
  <c r="H34" i="16"/>
  <c r="N53" i="16"/>
  <c r="N41" i="16"/>
  <c r="D36" i="16"/>
  <c r="D37" i="16"/>
  <c r="D53" i="16"/>
  <c r="D45" i="16"/>
  <c r="D52" i="16"/>
  <c r="D44" i="16"/>
  <c r="C51" i="16"/>
  <c r="C47" i="16"/>
  <c r="C41" i="16"/>
  <c r="D42" i="16"/>
  <c r="D40" i="16"/>
  <c r="E42" i="16"/>
  <c r="L40" i="16"/>
  <c r="F53" i="16"/>
  <c r="F47" i="16"/>
  <c r="F41" i="16"/>
  <c r="F37" i="16"/>
  <c r="E53" i="16"/>
  <c r="E47" i="16"/>
  <c r="M39" i="16"/>
  <c r="L50" i="16"/>
  <c r="N47" i="16"/>
  <c r="G34" i="16"/>
  <c r="G49" i="16"/>
  <c r="G50" i="16"/>
  <c r="G42" i="16"/>
  <c r="G41" i="16"/>
  <c r="G33" i="16"/>
  <c r="K53" i="16"/>
  <c r="K54" i="16"/>
  <c r="K46" i="16"/>
  <c r="K38" i="16"/>
  <c r="K37" i="16"/>
  <c r="K45" i="16"/>
  <c r="K50" i="16"/>
  <c r="K44" i="16"/>
  <c r="K40" i="16"/>
  <c r="K34" i="16"/>
  <c r="L39" i="16"/>
  <c r="D34" i="16"/>
  <c r="E37" i="16"/>
  <c r="H54" i="16"/>
  <c r="H50" i="16"/>
  <c r="H44" i="16"/>
  <c r="H38" i="16"/>
  <c r="L34" i="16"/>
  <c r="G51" i="16"/>
  <c r="G45" i="16"/>
  <c r="G39" i="16"/>
  <c r="G35" i="16"/>
  <c r="N52" i="16"/>
  <c r="N46" i="16"/>
  <c r="N40" i="16"/>
  <c r="N36" i="16"/>
  <c r="M50" i="16"/>
  <c r="M46" i="16"/>
  <c r="E39" i="16"/>
  <c r="L36" i="16"/>
  <c r="L52" i="16"/>
  <c r="L44" i="16"/>
  <c r="L53" i="16"/>
  <c r="L45" i="16"/>
  <c r="L37" i="16"/>
  <c r="N37" i="16"/>
  <c r="C54" i="16"/>
  <c r="C46" i="16"/>
  <c r="C38" i="16"/>
  <c r="C53" i="16"/>
  <c r="C45" i="16"/>
  <c r="C37" i="16"/>
  <c r="C50" i="16"/>
  <c r="C44" i="16"/>
  <c r="C40" i="16"/>
  <c r="C34" i="16"/>
  <c r="D35" i="16"/>
  <c r="E34" i="16"/>
  <c r="H37" i="16"/>
  <c r="M42" i="16"/>
  <c r="F52" i="16"/>
  <c r="F46" i="16"/>
  <c r="F40" i="16"/>
  <c r="E50" i="16"/>
  <c r="E46" i="16"/>
  <c r="M38" i="16"/>
  <c r="L43" i="16"/>
  <c r="L33" i="16"/>
  <c r="F42" i="16"/>
  <c r="F51" i="16"/>
  <c r="F43" i="16"/>
  <c r="F50" i="16"/>
  <c r="F34" i="16"/>
  <c r="F35" i="16"/>
  <c r="P83" i="16"/>
  <c r="P84" i="16" s="1"/>
  <c r="H83" i="16"/>
  <c r="H84" i="16" s="1"/>
  <c r="O83" i="16"/>
  <c r="O84" i="16" s="1"/>
  <c r="G83" i="16"/>
  <c r="G84" i="16" s="1"/>
  <c r="B83" i="16"/>
  <c r="B84" i="16" s="1"/>
  <c r="N83" i="16"/>
  <c r="N84" i="16" s="1"/>
  <c r="F83" i="16"/>
  <c r="F84" i="16" s="1"/>
  <c r="J83" i="16"/>
  <c r="J84" i="16" s="1"/>
  <c r="M83" i="16"/>
  <c r="M84" i="16" s="1"/>
  <c r="E83" i="16"/>
  <c r="E84" i="16" s="1"/>
  <c r="L83" i="16"/>
  <c r="L84" i="16" s="1"/>
  <c r="D83" i="16"/>
  <c r="D84" i="16" s="1"/>
  <c r="K83" i="16"/>
  <c r="K84" i="16" s="1"/>
  <c r="C83" i="16"/>
  <c r="C84" i="16" s="1"/>
  <c r="I83" i="16"/>
  <c r="I84" i="16" s="1"/>
  <c r="P3" i="16"/>
  <c r="K49" i="16"/>
  <c r="K43" i="16"/>
  <c r="K39" i="16"/>
  <c r="K33" i="16"/>
  <c r="D50" i="16"/>
  <c r="H53" i="16"/>
  <c r="H47" i="16"/>
  <c r="M33" i="16"/>
  <c r="G54" i="16"/>
  <c r="G48" i="16"/>
  <c r="G44" i="16"/>
  <c r="G38" i="16"/>
  <c r="L54" i="16"/>
  <c r="N49" i="16"/>
  <c r="N45" i="16"/>
  <c r="N39" i="16"/>
  <c r="N33" i="16"/>
  <c r="M49" i="16"/>
  <c r="M45" i="16"/>
  <c r="E38" i="16"/>
  <c r="D41" i="16"/>
  <c r="H48" i="16"/>
  <c r="H49" i="16"/>
  <c r="H41" i="16"/>
  <c r="H33" i="16"/>
  <c r="H40" i="16"/>
  <c r="C49" i="16"/>
  <c r="C43" i="16"/>
  <c r="C39" i="16"/>
  <c r="C33" i="16"/>
  <c r="L51" i="16"/>
  <c r="D48" i="16"/>
  <c r="H36" i="16"/>
  <c r="D51" i="16"/>
  <c r="D39" i="16"/>
  <c r="F49" i="16"/>
  <c r="F45" i="16"/>
  <c r="F39" i="16"/>
  <c r="F33" i="16"/>
  <c r="E49" i="16"/>
  <c r="D38" i="16"/>
  <c r="L42" i="16"/>
  <c r="M36" i="16"/>
  <c r="M35" i="16"/>
  <c r="M52" i="16"/>
  <c r="M44" i="16"/>
  <c r="M51" i="16"/>
  <c r="M43" i="16"/>
  <c r="E36" i="16"/>
  <c r="E43" i="16"/>
  <c r="E51" i="16"/>
  <c r="E52" i="16"/>
  <c r="E44" i="16"/>
  <c r="E35" i="16"/>
  <c r="K52" i="16"/>
  <c r="K42" i="16"/>
  <c r="K36" i="16"/>
  <c r="E41" i="16"/>
  <c r="L48" i="16"/>
  <c r="L41" i="16"/>
  <c r="H52" i="16"/>
  <c r="H46" i="16"/>
  <c r="H42" i="16"/>
  <c r="D49" i="16"/>
  <c r="G53" i="16"/>
  <c r="G47" i="16"/>
  <c r="G43" i="16"/>
  <c r="G37" i="16"/>
  <c r="N54" i="16"/>
  <c r="N48" i="16"/>
  <c r="N44" i="16"/>
  <c r="M54" i="16"/>
  <c r="M48" i="16"/>
  <c r="M41" i="16"/>
  <c r="M34" i="16"/>
  <c r="L35" i="16"/>
  <c r="N35" i="16"/>
  <c r="N42" i="16"/>
  <c r="N51" i="16"/>
  <c r="N43" i="16"/>
  <c r="N50" i="16"/>
  <c r="N34" i="16"/>
  <c r="C52" i="16"/>
  <c r="C48" i="16"/>
  <c r="C42" i="16"/>
  <c r="C36" i="16"/>
  <c r="L49" i="16"/>
  <c r="D46" i="16"/>
  <c r="L38" i="16"/>
  <c r="H35" i="16"/>
  <c r="L46" i="16"/>
  <c r="F54" i="16"/>
  <c r="F48" i="16"/>
  <c r="F44" i="16"/>
  <c r="F38" i="16"/>
  <c r="E54" i="16"/>
  <c r="E48" i="16"/>
  <c r="M40" i="16"/>
  <c r="E33" i="16"/>
  <c r="D33" i="16"/>
  <c r="O50" i="1"/>
  <c r="O49" i="1"/>
  <c r="L38" i="1"/>
  <c r="K52" i="1"/>
  <c r="L54" i="1"/>
  <c r="O41" i="1"/>
  <c r="F50" i="1"/>
  <c r="C48" i="1"/>
  <c r="C46" i="1"/>
  <c r="L44" i="1"/>
  <c r="C34" i="1"/>
  <c r="G38" i="1"/>
  <c r="H37" i="1"/>
  <c r="C40" i="1"/>
  <c r="H40" i="1"/>
  <c r="L42" i="1"/>
  <c r="G54" i="1"/>
  <c r="C35" i="1"/>
  <c r="H52" i="1"/>
  <c r="G51" i="1"/>
  <c r="G39" i="1"/>
  <c r="C38" i="1"/>
  <c r="G48" i="1"/>
  <c r="C36" i="1"/>
  <c r="L33" i="1"/>
  <c r="G43" i="1"/>
  <c r="G36" i="1"/>
  <c r="C39" i="1"/>
  <c r="M45" i="1"/>
  <c r="G53" i="1"/>
  <c r="G50" i="1"/>
  <c r="H49" i="1"/>
  <c r="G34" i="1"/>
  <c r="G33" i="1"/>
  <c r="L35" i="1"/>
  <c r="C51" i="1"/>
  <c r="C50" i="1"/>
  <c r="J47" i="1"/>
  <c r="M51" i="1"/>
  <c r="M35" i="1"/>
  <c r="J54" i="1"/>
  <c r="L46" i="1"/>
  <c r="H47" i="1"/>
  <c r="N33" i="1"/>
  <c r="L34" i="1"/>
  <c r="L49" i="1"/>
  <c r="G45" i="1"/>
  <c r="G35" i="1"/>
  <c r="G52" i="1"/>
  <c r="D53" i="1"/>
  <c r="G41" i="1"/>
  <c r="K36" i="1"/>
  <c r="C44" i="1"/>
  <c r="J38" i="1"/>
  <c r="C47" i="1"/>
  <c r="H51" i="1"/>
  <c r="C54" i="1"/>
  <c r="J40" i="1"/>
  <c r="K44" i="1"/>
  <c r="J52" i="1"/>
  <c r="J42" i="1"/>
  <c r="G46" i="1"/>
  <c r="C42" i="1"/>
  <c r="H44" i="1"/>
  <c r="J45" i="1"/>
  <c r="G49" i="1"/>
  <c r="C52" i="1"/>
  <c r="H36" i="1"/>
  <c r="C43" i="1"/>
  <c r="M39" i="1"/>
  <c r="C37" i="1"/>
  <c r="I51" i="1"/>
  <c r="N34" i="1"/>
  <c r="J39" i="1"/>
  <c r="N53" i="1"/>
  <c r="M43" i="1"/>
  <c r="I53" i="1"/>
  <c r="D42" i="1"/>
  <c r="J51" i="1"/>
  <c r="F38" i="1"/>
  <c r="M47" i="1"/>
  <c r="N44" i="1"/>
  <c r="C45" i="1"/>
  <c r="E42" i="1"/>
  <c r="N41" i="1"/>
  <c r="D39" i="1"/>
  <c r="E43" i="1"/>
  <c r="J36" i="1"/>
  <c r="J48" i="1"/>
  <c r="J35" i="1"/>
  <c r="L36" i="1"/>
  <c r="C49" i="1"/>
  <c r="D37" i="1"/>
  <c r="D47" i="1"/>
  <c r="D46" i="1"/>
  <c r="D49" i="1"/>
  <c r="K39" i="1"/>
  <c r="E37" i="1"/>
  <c r="G47" i="1"/>
  <c r="C41" i="1"/>
  <c r="N42" i="1"/>
  <c r="N40" i="1"/>
  <c r="N50" i="1"/>
  <c r="D51" i="1"/>
  <c r="D43" i="1"/>
  <c r="M34" i="1"/>
  <c r="D50" i="1"/>
  <c r="N54" i="1"/>
  <c r="D45" i="1"/>
  <c r="M53" i="1"/>
  <c r="N52" i="1"/>
  <c r="M50" i="1"/>
  <c r="M42" i="1"/>
  <c r="E34" i="1"/>
  <c r="D34" i="1"/>
  <c r="J43" i="1"/>
  <c r="J34" i="1"/>
  <c r="D48" i="1"/>
  <c r="P3" i="1"/>
  <c r="P38" i="1" s="1"/>
  <c r="K83" i="1"/>
  <c r="K84" i="1" s="1"/>
  <c r="B83" i="1"/>
  <c r="B84" i="1" s="1"/>
  <c r="G83" i="1"/>
  <c r="G84" i="1" s="1"/>
  <c r="J83" i="1"/>
  <c r="J84" i="1" s="1"/>
  <c r="M83" i="1"/>
  <c r="M84" i="1" s="1"/>
  <c r="I83" i="1"/>
  <c r="I84" i="1" s="1"/>
  <c r="D83" i="1"/>
  <c r="D84" i="1" s="1"/>
  <c r="C83" i="1"/>
  <c r="C84" i="1" s="1"/>
  <c r="E83" i="1"/>
  <c r="E84" i="1" s="1"/>
  <c r="P83" i="1"/>
  <c r="P84" i="1" s="1"/>
  <c r="H83" i="1"/>
  <c r="H84" i="1" s="1"/>
  <c r="O83" i="1"/>
  <c r="O84" i="1" s="1"/>
  <c r="L83" i="1"/>
  <c r="L84" i="1" s="1"/>
  <c r="N83" i="1"/>
  <c r="N84" i="1" s="1"/>
  <c r="F83" i="1"/>
  <c r="F84" i="1" s="1"/>
  <c r="I37" i="1"/>
  <c r="K41" i="1"/>
  <c r="N48" i="1"/>
  <c r="K48" i="1"/>
  <c r="E47" i="1"/>
  <c r="N37" i="1"/>
  <c r="L40" i="1"/>
  <c r="I49" i="1"/>
  <c r="I45" i="1"/>
  <c r="I43" i="1"/>
  <c r="K47" i="1"/>
  <c r="D36" i="1"/>
  <c r="H35" i="1"/>
  <c r="H53" i="1"/>
  <c r="H45" i="1"/>
  <c r="E45" i="1"/>
  <c r="N45" i="1"/>
  <c r="N36" i="1"/>
  <c r="C53" i="1"/>
  <c r="F47" i="1"/>
  <c r="F51" i="1"/>
  <c r="F35" i="1"/>
  <c r="F39" i="1"/>
  <c r="F43" i="1"/>
  <c r="O42" i="1"/>
  <c r="F41" i="1"/>
  <c r="H43" i="1"/>
  <c r="I48" i="1"/>
  <c r="I40" i="1"/>
  <c r="I52" i="1"/>
  <c r="I44" i="1"/>
  <c r="I36" i="1"/>
  <c r="I54" i="1"/>
  <c r="I42" i="1"/>
  <c r="I34" i="1"/>
  <c r="I50" i="1"/>
  <c r="O34" i="1"/>
  <c r="I47" i="1"/>
  <c r="E35" i="1"/>
  <c r="E50" i="1"/>
  <c r="O40" i="1"/>
  <c r="D35" i="1"/>
  <c r="F48" i="1"/>
  <c r="F40" i="1"/>
  <c r="O45" i="1"/>
  <c r="F46" i="1"/>
  <c r="K51" i="1"/>
  <c r="K43" i="1"/>
  <c r="K35" i="1"/>
  <c r="K54" i="1"/>
  <c r="K50" i="1"/>
  <c r="K46" i="1"/>
  <c r="K42" i="1"/>
  <c r="K34" i="1"/>
  <c r="K38" i="1"/>
  <c r="K45" i="1"/>
  <c r="K33" i="1"/>
  <c r="J50" i="1"/>
  <c r="N38" i="1"/>
  <c r="K40" i="1"/>
  <c r="F36" i="1"/>
  <c r="I33" i="1"/>
  <c r="L52" i="1"/>
  <c r="I38" i="1"/>
  <c r="D40" i="1"/>
  <c r="Q44" i="1"/>
  <c r="Q36" i="1"/>
  <c r="Q52" i="1"/>
  <c r="Q48" i="1"/>
  <c r="Q40" i="1"/>
  <c r="Q38" i="1"/>
  <c r="Q50" i="1"/>
  <c r="Q34" i="1"/>
  <c r="Q42" i="1"/>
  <c r="Q54" i="1"/>
  <c r="Q35" i="1"/>
  <c r="Q41" i="1"/>
  <c r="O52" i="1"/>
  <c r="O44" i="1"/>
  <c r="O39" i="1"/>
  <c r="O36" i="1"/>
  <c r="O47" i="1"/>
  <c r="Q47" i="1"/>
  <c r="F34" i="1"/>
  <c r="Q53" i="1"/>
  <c r="Q45" i="1"/>
  <c r="Q37" i="1"/>
  <c r="Q43" i="1"/>
  <c r="F45" i="1"/>
  <c r="O35" i="1"/>
  <c r="D52" i="1"/>
  <c r="I35" i="1"/>
  <c r="Q33" i="1"/>
  <c r="O54" i="1"/>
  <c r="F54" i="1"/>
  <c r="H54" i="1"/>
  <c r="H38" i="1"/>
  <c r="H46" i="1"/>
  <c r="H33" i="1"/>
  <c r="F42" i="1"/>
  <c r="O33" i="1"/>
  <c r="E51" i="1"/>
  <c r="O48" i="1"/>
  <c r="H39" i="1"/>
  <c r="E39" i="1"/>
  <c r="O46" i="1"/>
  <c r="D41" i="1"/>
  <c r="D54" i="1"/>
  <c r="O53" i="1"/>
  <c r="I41" i="1"/>
  <c r="H42" i="1"/>
  <c r="J33" i="1"/>
  <c r="J41" i="1"/>
  <c r="J49" i="1"/>
  <c r="M46" i="1"/>
  <c r="M38" i="1"/>
  <c r="M54" i="1"/>
  <c r="M49" i="1"/>
  <c r="M41" i="1"/>
  <c r="M52" i="1"/>
  <c r="M48" i="1"/>
  <c r="M33" i="1"/>
  <c r="M40" i="1"/>
  <c r="M36" i="1"/>
  <c r="M44" i="1"/>
  <c r="I39" i="1"/>
  <c r="J53" i="1"/>
  <c r="K49" i="1"/>
  <c r="Q39" i="1"/>
  <c r="F37" i="1"/>
  <c r="F49" i="1"/>
  <c r="E54" i="1"/>
  <c r="E46" i="1"/>
  <c r="E38" i="1"/>
  <c r="E49" i="1"/>
  <c r="E41" i="1"/>
  <c r="E48" i="1"/>
  <c r="E44" i="1"/>
  <c r="E33" i="1"/>
  <c r="E52" i="1"/>
  <c r="E36" i="1"/>
  <c r="E40" i="1"/>
  <c r="F52" i="1"/>
  <c r="F53" i="1"/>
  <c r="N35" i="1"/>
  <c r="N39" i="1"/>
  <c r="N51" i="1"/>
  <c r="N43" i="1"/>
  <c r="N47" i="1"/>
  <c r="O37" i="1"/>
  <c r="O38" i="1"/>
  <c r="D33" i="1"/>
  <c r="Q49" i="1"/>
  <c r="O51" i="1"/>
  <c r="D38" i="1"/>
  <c r="H34" i="1"/>
  <c r="K37" i="1"/>
  <c r="Q46" i="1"/>
  <c r="AD4" i="31" l="1"/>
  <c r="AD2" i="31" s="1"/>
  <c r="AD24" i="31"/>
  <c r="AD12" i="31"/>
  <c r="AD9" i="31"/>
  <c r="AD23" i="31"/>
  <c r="AD18" i="31"/>
  <c r="AD20" i="31"/>
  <c r="AD6" i="31"/>
  <c r="AD14" i="31"/>
  <c r="AD21" i="31"/>
  <c r="AD22" i="31"/>
  <c r="AD15" i="31"/>
  <c r="AD5" i="31"/>
  <c r="AD7" i="31"/>
  <c r="AD11" i="31"/>
  <c r="AD19" i="31"/>
  <c r="AD10" i="31"/>
  <c r="AD8" i="31"/>
  <c r="AD13" i="31"/>
  <c r="AD26" i="31"/>
  <c r="AD17" i="31"/>
  <c r="AD16" i="31"/>
  <c r="AD27" i="31"/>
  <c r="AD25" i="31"/>
  <c r="AE4" i="31"/>
  <c r="AE2" i="31" s="1"/>
  <c r="AE19" i="31"/>
  <c r="AE13" i="31"/>
  <c r="AE22" i="31"/>
  <c r="AE20" i="31"/>
  <c r="AE24" i="31"/>
  <c r="AE6" i="31"/>
  <c r="AE27" i="31"/>
  <c r="AE23" i="31"/>
  <c r="AE15" i="31"/>
  <c r="AE26" i="31"/>
  <c r="AE8" i="31"/>
  <c r="AE7" i="31"/>
  <c r="AE16" i="31"/>
  <c r="AE10" i="31"/>
  <c r="AE9" i="31"/>
  <c r="AE18" i="31"/>
  <c r="AE14" i="31"/>
  <c r="AE11" i="31"/>
  <c r="AE17" i="31"/>
  <c r="AE21" i="31"/>
  <c r="AE5" i="31"/>
  <c r="AE25" i="31"/>
  <c r="AE12" i="31"/>
  <c r="AB4" i="31"/>
  <c r="AB2" i="31" s="1"/>
  <c r="AB5" i="31"/>
  <c r="AB9" i="31"/>
  <c r="AB21" i="31"/>
  <c r="AB19" i="31"/>
  <c r="AB8" i="31"/>
  <c r="AB12" i="31"/>
  <c r="AB25" i="31"/>
  <c r="AB14" i="31"/>
  <c r="AB22" i="31"/>
  <c r="AB17" i="31"/>
  <c r="AB6" i="31"/>
  <c r="AB10" i="31"/>
  <c r="AB26" i="31"/>
  <c r="AB20" i="31"/>
  <c r="AB24" i="31"/>
  <c r="AB7" i="31"/>
  <c r="AB11" i="31"/>
  <c r="AB13" i="31"/>
  <c r="AB15" i="31"/>
  <c r="AB23" i="31"/>
  <c r="AB27" i="31"/>
  <c r="AB16" i="31"/>
  <c r="AB18" i="31"/>
  <c r="AC4" i="31"/>
  <c r="AC2" i="31" s="1"/>
  <c r="AC14" i="31"/>
  <c r="AC27" i="31"/>
  <c r="AC22" i="31"/>
  <c r="AC9" i="31"/>
  <c r="AC21" i="31"/>
  <c r="AC6" i="31"/>
  <c r="AC15" i="31"/>
  <c r="AC25" i="31"/>
  <c r="AC8" i="31"/>
  <c r="AC7" i="31"/>
  <c r="AC18" i="31"/>
  <c r="AC20" i="31"/>
  <c r="AC17" i="31"/>
  <c r="AC24" i="31"/>
  <c r="AC13" i="31"/>
  <c r="AC11" i="31"/>
  <c r="AC12" i="31"/>
  <c r="AC16" i="31"/>
  <c r="AC19" i="31"/>
  <c r="AC26" i="31"/>
  <c r="AC5" i="31"/>
  <c r="AC10" i="31"/>
  <c r="AC23" i="31"/>
  <c r="Q84" i="1"/>
  <c r="P53" i="1"/>
  <c r="P34" i="1"/>
  <c r="P40" i="16"/>
  <c r="P49" i="16"/>
  <c r="P41" i="16"/>
  <c r="P33" i="16"/>
  <c r="P48" i="16"/>
  <c r="P39" i="16"/>
  <c r="P45" i="16"/>
  <c r="P51" i="16"/>
  <c r="P37" i="16"/>
  <c r="P35" i="16"/>
  <c r="P42" i="16"/>
  <c r="P46" i="16"/>
  <c r="P52" i="16"/>
  <c r="P34" i="16"/>
  <c r="P36" i="16"/>
  <c r="P43" i="16"/>
  <c r="P47" i="16"/>
  <c r="P53" i="16"/>
  <c r="P38" i="16"/>
  <c r="P44" i="16"/>
  <c r="P50" i="16"/>
  <c r="P54" i="16"/>
  <c r="Q84" i="16"/>
  <c r="P43" i="1"/>
  <c r="P35" i="1"/>
  <c r="P49" i="1"/>
  <c r="P54" i="1"/>
  <c r="P44" i="1"/>
  <c r="P46" i="1"/>
  <c r="P41" i="1"/>
  <c r="P45" i="1"/>
  <c r="P37" i="1"/>
  <c r="P39" i="1"/>
  <c r="P33" i="1"/>
  <c r="P42" i="1"/>
  <c r="P51" i="1"/>
  <c r="P47" i="1"/>
  <c r="P52" i="1"/>
  <c r="P48" i="1"/>
  <c r="P50" i="1"/>
  <c r="P36" i="1"/>
  <c r="P40" i="1"/>
  <c r="AP2" i="31" l="1"/>
  <c r="AP4" i="31" s="1"/>
  <c r="AQ4" i="31" s="1"/>
  <c r="AR4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000-000003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ID#AAAAvBeFNzQ
Szerző    (2023-04-12 12:54:00)
Azoknak a napoknak a száma, amikor a csapadék mennyisége legalább 0,1 milliméter volt.</t>
        </r>
      </text>
    </comment>
    <comment ref="F6" authorId="0" shapeId="0" xr:uid="{00000000-0006-0000-0000-000005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ID#AAAAvBeFNys
Szerző    (2023-04-12 12:54:00)
Azoknak a napoknak a száma, amikor a napi középhőmérséklet legalább 3 napon keresztül elérte vagy meghaladta a 25 °C-ot.</t>
        </r>
      </text>
    </comment>
    <comment ref="I6" authorId="0" shapeId="0" xr:uid="{00000000-0006-0000-0000-000001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ID#AAAAvBeFN0Q
Szerző    (2023-04-12 12:54:00)
Azoknak a napoknak a száma, amikor a napi minimum hőmérséklet 0 °C vagy az alatt volt.</t>
        </r>
      </text>
    </comment>
    <comment ref="J6" authorId="0" shapeId="0" xr:uid="{00000000-0006-0000-0000-000002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ID#AAAAvBeFNzU
Szerző    (2023-04-12 12:54:00)
Azoknak a napoknak a száma, amikor a napi maximumhőmérséklet 30 °C vagy annál nagyobb volt.</t>
        </r>
      </text>
    </comment>
    <comment ref="P6" authorId="0" shapeId="0" xr:uid="{00000000-0006-0000-0000-000004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ID#AAAAvBeFNzI
Szerző    (2023-04-12 12:54:00)
Éves munkaegységben (ÉME) mérjük. 1 ÉME=1800 munkaóra.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czDaBxHmoSrN2M7oxKsoNjGtiW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7435126A-F0E2-4318-9C4C-DF2408FA1B1F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ID#AAAAvBeFNzQ
Szerző    (2023-04-12 12:54:00)
Azoknak a napoknak a száma, amikor a csapadék mennyisége legalább 0,1 milliméter volt.</t>
        </r>
      </text>
    </comment>
    <comment ref="F6" authorId="0" shapeId="0" xr:uid="{3EF7AC90-7B4D-4467-8490-61B22D52D416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ID#AAAAvBeFNys
Szerző    (2023-04-12 12:54:00)
Azoknak a napoknak a száma, amikor a napi középhőmérséklet legalább 3 napon keresztül elérte vagy meghaladta a 25 °C-ot.</t>
        </r>
      </text>
    </comment>
    <comment ref="I6" authorId="0" shapeId="0" xr:uid="{82BFDD9C-23FB-4855-825B-63429495616F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ID#AAAAvBeFN0Q
Szerző    (2023-04-12 12:54:00)
Azoknak a napoknak a száma, amikor a napi minimum hőmérséklet 0 °C vagy az alatt volt.</t>
        </r>
      </text>
    </comment>
    <comment ref="J6" authorId="0" shapeId="0" xr:uid="{19E2C86E-FA81-4F68-879C-C5F199A2C929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ID#AAAAvBeFNzU
Szerző    (2023-04-12 12:54:00)
Azoknak a napoknak a száma, amikor a napi maximumhőmérséklet 30 °C vagy annál nagyobb volt.</t>
        </r>
      </text>
    </comment>
    <comment ref="P6" authorId="0" shapeId="0" xr:uid="{4DD270EB-E6A7-4725-8439-E8DA8E46FD0C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ID#AAAAvBeFNzI
Szerző    (2023-04-12 12:54:00)
Éves munkaegységben (ÉME) mérjük. 1 ÉME=1800 munkaóra.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9956FC71-53CA-4E2C-B1A5-25129AAF3BCA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ID#AAAAvBeFNzQ
Szerző    (2023-04-12 12:54:00)
Azoknak a napoknak a száma, amikor a csapadék mennyisége legalább 0,1 milliméter volt.</t>
        </r>
      </text>
    </comment>
    <comment ref="F6" authorId="0" shapeId="0" xr:uid="{46B152A8-C354-4B4F-B77D-CAB2BED686CA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ID#AAAAvBeFNys
Szerző    (2023-04-12 12:54:00)
Azoknak a napoknak a száma, amikor a napi középhőmérséklet legalább 3 napon keresztül elérte vagy meghaladta a 25 °C-ot.</t>
        </r>
      </text>
    </comment>
    <comment ref="I6" authorId="0" shapeId="0" xr:uid="{2ECB8754-BFD7-47AB-820D-046CCCFBF948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ID#AAAAvBeFN0Q
Szerző    (2023-04-12 12:54:00)
Azoknak a napoknak a száma, amikor a napi minimum hőmérséklet 0 °C vagy az alatt volt.</t>
        </r>
      </text>
    </comment>
    <comment ref="J6" authorId="0" shapeId="0" xr:uid="{1DB14566-EE72-461A-9125-B390EA8F5BCD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ID#AAAAvBeFNzU
Szerző    (2023-04-12 12:54:00)
Azoknak a napoknak a száma, amikor a napi maximumhőmérséklet 30 °C vagy annál nagyobb volt.</t>
        </r>
      </text>
    </comment>
    <comment ref="P6" authorId="0" shapeId="0" xr:uid="{62149DFC-4B0A-4166-BCBA-6D34A1FE729A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ID#AAAAvBeFNzI
Szerző    (2023-04-12 12:54:00)
Éves munkaegységben (ÉME) mérjük. 1 ÉME=1800 munkaóra.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2BA44D84-F5CC-4090-8643-6785C99E4E72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ID#AAAAvBeFNzQ
Szerző    (2023-04-12 12:54:00)
Azoknak a napoknak a száma, amikor a csapadék mennyisége legalább 0,1 milliméter volt.</t>
        </r>
      </text>
    </comment>
    <comment ref="F6" authorId="0" shapeId="0" xr:uid="{B201DAE2-DFA7-4BBB-AB14-4EFD87D7A287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ID#AAAAvBeFNys
Szerző    (2023-04-12 12:54:00)
Azoknak a napoknak a száma, amikor a napi középhőmérséklet legalább 3 napon keresztül elérte vagy meghaladta a 25 °C-ot.</t>
        </r>
      </text>
    </comment>
    <comment ref="I6" authorId="0" shapeId="0" xr:uid="{B7117DEB-7AD3-4B2A-BB84-E7309D0EED36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ID#AAAAvBeFN0Q
Szerző    (2023-04-12 12:54:00)
Azoknak a napoknak a száma, amikor a napi minimum hőmérséklet 0 °C vagy az alatt volt.</t>
        </r>
      </text>
    </comment>
    <comment ref="J6" authorId="0" shapeId="0" xr:uid="{846457D6-6320-493A-9A14-E0D6793CDEF9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ID#AAAAvBeFNzU
Szerző    (2023-04-12 12:54:00)
Azoknak a napoknak a száma, amikor a napi maximumhőmérséklet 30 °C vagy annál nagyobb volt.</t>
        </r>
      </text>
    </comment>
    <comment ref="P6" authorId="0" shapeId="0" xr:uid="{8FBB7C4C-7A4B-4EE5-A3D9-1E49955BF6FE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ID#AAAAvBeFNzI
Szerző    (2023-04-12 12:54:00)
Éves munkaegységben (ÉME) mérjük. 1 ÉME=1800 munkaóra.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A59BD116-1354-4A38-A941-B94A3E7C70D9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ID#AAAAvBeFNzQ
Szerző    (2023-04-12 12:54:00)
Azoknak a napoknak a száma, amikor a csapadék mennyisége legalább 0,1 milliméter volt.</t>
        </r>
      </text>
    </comment>
    <comment ref="F6" authorId="0" shapeId="0" xr:uid="{609375CB-018A-490C-BC5B-521DEC37AEE8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ID#AAAAvBeFNys
Szerző    (2023-04-12 12:54:00)
Azoknak a napoknak a száma, amikor a napi középhőmérséklet legalább 3 napon keresztül elérte vagy meghaladta a 25 °C-ot.</t>
        </r>
      </text>
    </comment>
    <comment ref="I6" authorId="0" shapeId="0" xr:uid="{A9B2E072-17E9-4368-84A1-E7332B1AC011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ID#AAAAvBeFN0Q
Szerző    (2023-04-12 12:54:00)
Azoknak a napoknak a száma, amikor a napi minimum hőmérséklet 0 °C vagy az alatt volt.</t>
        </r>
      </text>
    </comment>
    <comment ref="J6" authorId="0" shapeId="0" xr:uid="{8E8B1DAA-CE99-478F-8FCB-5EFA9DEB343D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ID#AAAAvBeFNzU
Szerző    (2023-04-12 12:54:00)
Azoknak a napoknak a száma, amikor a napi maximumhőmérséklet 30 °C vagy annál nagyobb volt.</t>
        </r>
      </text>
    </comment>
    <comment ref="P6" authorId="0" shapeId="0" xr:uid="{7B15C59A-656E-411D-BAC5-4C24F8145619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ID#AAAAvBeFNzI
Szerző    (2023-04-12 12:54:00)
Éves munkaegységben (ÉME) mérjük. 1 ÉME=1800 munkaóra.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900-000007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ID#AAAAvBeFNzw
Szerző    (2023-04-12 12:54:00)
Indián rizs nélkül.</t>
        </r>
      </text>
    </comment>
    <comment ref="D5" authorId="0" shapeId="0" xr:uid="{00000000-0006-0000-0900-000009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ID#AAAAvBeFNzk
Szerző    (2023-04-12 12:54:00)
Indián rizs nélkül.</t>
        </r>
      </text>
    </comment>
    <comment ref="D6" authorId="0" shapeId="0" xr:uid="{00000000-0006-0000-0900-00000D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ID#AAAAvBeFNyw
Szerző    (2023-04-12 12:54:00)
Indián rizs nélkül.</t>
        </r>
      </text>
    </comment>
    <comment ref="D7" authorId="0" shapeId="0" xr:uid="{00000000-0006-0000-0900-00000C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ID#AAAAvBeFNy0
Szerző    (2023-04-12 12:54:00)
Indián rizs nélkül.</t>
        </r>
      </text>
    </comment>
    <comment ref="D8" authorId="0" shapeId="0" xr:uid="{00000000-0006-0000-0900-000011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ID#AAAAvBeFNyE
Szerző    (2023-04-12 12:54:00)
Indián rizs nélkül.</t>
        </r>
      </text>
    </comment>
    <comment ref="D9" authorId="0" shapeId="0" xr:uid="{00000000-0006-0000-0900-000008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ID#AAAAvBeFNzs
Szerző    (2023-04-12 12:54:00)
Indián rizs nélkül.</t>
        </r>
      </text>
    </comment>
    <comment ref="D10" authorId="0" shapeId="0" xr:uid="{00000000-0006-0000-0900-00000E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ID#AAAAvBeFNyo
Szerző    (2023-04-12 12:54:00)
Indián rizs nélkül.</t>
        </r>
      </text>
    </comment>
    <comment ref="D11" authorId="0" shapeId="0" xr:uid="{00000000-0006-0000-0900-000005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ID#AAAAvBeFN0E
Szerző    (2023-04-12 12:54:00)
Indián rizs nélkül.</t>
        </r>
      </text>
    </comment>
    <comment ref="D14" authorId="0" shapeId="0" xr:uid="{00000000-0006-0000-0900-000006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ID#AAAAvBeFNz4
Szerző    (2023-04-12 12:54:00)
Indián rizs nélkül.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Os210wm3ONKIuHjXrD5/8B8ZGg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700-000009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ID#AAAAvBeFNyc
Szerző    (2023-04-12 12:54:00)
Hibridkukoricával együtt.</t>
        </r>
      </text>
    </comment>
    <comment ref="W2" authorId="0" shapeId="0" xr:uid="{00000000-0006-0000-0700-000003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ID#AAAAvBeFNz0
Szerző    (2023-04-12 12:54:00)
Módszertani változás miatt a területi adatokat 2020-tól nem a székhely megyéje, hanem a használt terület megyei elhelyezkedése szerint publikáljuk.</t>
        </r>
      </text>
    </comment>
    <comment ref="B4" authorId="0" shapeId="0" xr:uid="{00000000-0006-0000-0700-00000B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ID#AAAAvBeFNyQ
Szerző    (2023-04-12 12:54:00)
A 2018. január 1-jétől érvényes területi osztályozási rendszer szerint főváros és tervezési-statisztikai régió, korábban fővárosnak megfelelő területi szint.</t>
        </r>
      </text>
    </comment>
    <comment ref="B5" authorId="0" shapeId="0" xr:uid="{00000000-0006-0000-0700-000008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ID#AAAAvBeFNyg
Szerző    (2023-04-12 12:54:00)
A 2018. január 1-jétől érvényes területi osztályozási rendszer szerint megye és tervezési-statisztikai régió, korábban megyei szint.</t>
        </r>
      </text>
    </comment>
    <comment ref="B6" authorId="0" shapeId="0" xr:uid="{00000000-0006-0000-0700-000001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ID#AAAAvBeFN0g
Szerző    (2023-04-12 12:54:00)
A 2018. január 1-jétől érvényes területi osztályozási rendszer szerint statisztikai nagyrégió, korábban tervezési-statisztikai régió és statisztikai nagyrégió.</t>
        </r>
      </text>
    </comment>
    <comment ref="B35" authorId="0" shapeId="0" xr:uid="{00000000-0006-0000-0700-000004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ID#AAAAvBeFNzo
Szerző    (2023-04-12 12:54:00)
A 2018. január 1-jétől érvényes területi osztályozási rendszer szerint főváros és tervezési-statisztikai régió, korábban fővárosnak megfelelő területi szint.</t>
        </r>
      </text>
    </comment>
    <comment ref="B36" authorId="0" shapeId="0" xr:uid="{00000000-0006-0000-0700-000002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ID#AAAAvBeFN0U
Szerző    (2023-04-12 12:54:00)
A 2018. január 1-jétől érvényes területi osztályozási rendszer szerint megye és tervezési-statisztikai régió, korábban megyei szint.</t>
        </r>
      </text>
    </comment>
    <comment ref="B37" authorId="0" shapeId="0" xr:uid="{00000000-0006-0000-0700-000006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ID#AAAAvBeFNzM
Szerző    (2023-04-12 12:54:00)
A 2018. január 1-jétől érvényes területi osztályozási rendszer szerint statisztikai nagyrégió, korábban tervezési-statisztikai régió és statisztikai nagyrégió.</t>
        </r>
      </text>
    </comment>
    <comment ref="B66" authorId="0" shapeId="0" xr:uid="{00000000-0006-0000-0700-000005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ID#AAAAvBeFNzg
Szerző    (2023-04-12 12:54:00)
A 2018. január 1-jétől érvényes területi osztályozási rendszer szerint főváros és tervezési-statisztikai régió, korábban fővárosnak megfelelő területi szint.</t>
        </r>
      </text>
    </comment>
    <comment ref="B67" authorId="0" shapeId="0" xr:uid="{00000000-0006-0000-0700-000007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ID#AAAAvBeFNyk
Szerző    (2023-04-12 12:54:00)
A 2018. január 1-jétől érvényes területi osztályozási rendszer szerint megye és tervezési-statisztikai régió, korábban megyei szint.</t>
        </r>
      </text>
    </comment>
    <comment ref="B68" authorId="0" shapeId="0" xr:uid="{00000000-0006-0000-0700-00000A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ID#AAAAvBeFNyU
Szerző    (2023-04-12 12:54:00)
A 2018. január 1-jétől érvényes területi osztályozási rendszer szerint statisztikai nagyrégió, korábban tervezési-statisztikai régió és statisztikai nagyrégió.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qImyn+dzRFfoAXoOvfZub+cGYw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800-000004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ID#AAAAvBeFNz8
Szerző    (2023-04-12 12:54:00)
Forrás: Országos Meteorológiai Szolgálat</t>
        </r>
      </text>
    </comment>
    <comment ref="D2" authorId="0" shapeId="0" xr:uid="{00000000-0006-0000-0800-000001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ID#AAAAvBeFN0k
Szerző    (2023-04-12 12:54:00)
Azoknak a napoknak a száma, amikor a csapadék mennyisége legalább 0,1 milliméter volt.</t>
        </r>
      </text>
    </comment>
    <comment ref="E2" authorId="0" shapeId="0" xr:uid="{00000000-0006-0000-0800-000003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ID#AAAAvBeFN0A
Szerző    (2023-04-12 12:54:00)
Azoknak a napoknak a száma, amikor a napi minimum hőmérséklet 0 °C vagy az alatt volt.</t>
        </r>
      </text>
    </comment>
    <comment ref="F2" authorId="0" shapeId="0" xr:uid="{00000000-0006-0000-0800-000002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ID#AAAAvBeFN0Y
Szerző    (2023-04-12 12:54:00)
Azoknak a napoknak a száma, amikor a napi maximumhőmérséklet 30 °C vagy annál nagyobb volt.</t>
        </r>
      </text>
    </comment>
    <comment ref="G2" authorId="0" shapeId="0" xr:uid="{00000000-0006-0000-0800-000005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ID#AAAAvBeFNy4
Szerző    (2023-04-12 12:54:00)
Azoknak a napoknak a száma, amikor a napi középhőmérséklet legalább 3 napon keresztül elérte vagy meghaladta a 25 °C-ot.</t>
        </r>
      </text>
    </comment>
    <comment ref="A3" authorId="0" shapeId="0" xr:uid="{00000000-0006-0000-0800-000006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ID#AAAAvBeFNyI
Szerző    (2023-04-12 12:54:00)
Homogenizált és interpolált adatok.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6WuI2Xkj4BdE7qH/94fqxWyukwg=="/>
    </ext>
  </extL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B00-000002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ID#AAAAvBeFNzE
Szerző    (2023-04-12 12:54:00)
A mezőgazdasági termelőeszköz-kereskedelmi szervezetek közvetlen értékesítése a mezőgazdaság  és az erdőgazdálkodás  részére.
Forrás: Agrárgazdasági Kutató Intézet.</t>
        </r>
      </text>
    </comment>
    <comment ref="F2" authorId="0" shapeId="0" xr:uid="{00000000-0006-0000-0B00-000001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ID#AAAAvBeFNzY
Szerző    (2023-04-12 12:54:00)
Adatgyűjtés módszertani változás miatt 2020-tól csak a gazdaságküszöböt elérő adatszolgáltatók adatait tartalmazza.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RPKIkJt3kUffo77webGbWZ92ng=="/>
    </ext>
  </extL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C00-000001000000}">
      <text>
        <r>
          <rPr>
            <sz val="10"/>
            <color theme="1"/>
            <rFont val="Calibri"/>
            <family val="2"/>
            <charset val="238"/>
            <scheme val="minor"/>
          </rPr>
          <t>======
ID#AAAAvBeFNzc
Szerző    (2023-04-12 12:54:00)
Éves munkaegységben (ÉME) mérjük. 1 ÉME=1800 munkaóra.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QhiJ7GU4pvFakj92fVGOBd7+Gg=="/>
    </ext>
  </extLst>
</comments>
</file>

<file path=xl/sharedStrings.xml><?xml version="1.0" encoding="utf-8"?>
<sst xmlns="http://schemas.openxmlformats.org/spreadsheetml/2006/main" count="6897" uniqueCount="867">
  <si>
    <t>Magyarországon a mindenkori jelenre vonatkozóan a kukorica termelési függvényének levezetése, illetve ezen adatmennyiség alapján előrejelzés 2022-re</t>
  </si>
  <si>
    <t>mértékegység</t>
  </si>
  <si>
    <t>kg/ha</t>
  </si>
  <si>
    <t>hektár</t>
  </si>
  <si>
    <t>Ft/tonna</t>
  </si>
  <si>
    <t>nap</t>
  </si>
  <si>
    <t>fok</t>
  </si>
  <si>
    <t>mm</t>
  </si>
  <si>
    <t>kg</t>
  </si>
  <si>
    <t>ÉME</t>
  </si>
  <si>
    <t>%</t>
  </si>
  <si>
    <t>Irány</t>
  </si>
  <si>
    <t>nincs</t>
  </si>
  <si>
    <t>Korreláció</t>
  </si>
  <si>
    <t>Változó</t>
  </si>
  <si>
    <t>Y</t>
  </si>
  <si>
    <t>X1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</si>
  <si>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</si>
  <si>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</si>
  <si>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</si>
  <si>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</si>
  <si>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</si>
  <si>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</si>
  <si>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</si>
  <si>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</si>
  <si>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</si>
  <si>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</si>
  <si>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</si>
  <si>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</si>
  <si>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</si>
  <si>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</si>
  <si>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ÉV</t>
  </si>
  <si>
    <t>Kukorica termésátlag</t>
  </si>
  <si>
    <t>Kukoricával betakarított terület</t>
  </si>
  <si>
    <t>Kukorica felvásárlási átlagára (Ft/tonna)</t>
  </si>
  <si>
    <t>Csapadékos napok száma</t>
  </si>
  <si>
    <t>Hőhullámmal érintett napok száma</t>
  </si>
  <si>
    <t>Átlagos középhőmérséklet, °C</t>
  </si>
  <si>
    <t>Lehullott csapadékösszeg, mm</t>
  </si>
  <si>
    <t>Fagyos napok száma</t>
  </si>
  <si>
    <t>Hőségnapok száma</t>
  </si>
  <si>
    <t>Búza termésátlaga</t>
  </si>
  <si>
    <t>Árpa termésátlaga</t>
  </si>
  <si>
    <t>Rozs termésátlaga</t>
  </si>
  <si>
    <t>Zab termésátlaga</t>
  </si>
  <si>
    <t>egy hektár mezőgazdasági területre jutó műtrágya mennyisége</t>
  </si>
  <si>
    <t>Összesen Éves munkaerő-egység (ÉME)</t>
  </si>
  <si>
    <t>A munkaerő-egységre jutó reáljövedelem változása, 
előző év=100,0%</t>
  </si>
  <si>
    <t>Mértékegység</t>
  </si>
  <si>
    <t>sorszám</t>
  </si>
  <si>
    <t>búza termésátlaga</t>
  </si>
  <si>
    <t>árpa termésátlaga</t>
  </si>
  <si>
    <t>rozs termésátlaga</t>
  </si>
  <si>
    <t>zab termésátlaga</t>
  </si>
  <si>
    <t>Korrel</t>
  </si>
  <si>
    <t>Magyarországi időjárási adatokkal</t>
  </si>
  <si>
    <t>Ha fv.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</si>
  <si>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</si>
  <si>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</si>
  <si>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</si>
  <si>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</si>
  <si>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</si>
  <si>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</si>
  <si>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</si>
  <si>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</si>
  <si>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</si>
  <si>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</si>
  <si>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</si>
  <si>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</si>
  <si>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</si>
  <si>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</si>
  <si>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</si>
  <si>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</si>
  <si>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</si>
  <si>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</si>
  <si>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</si>
  <si>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</si>
  <si>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</si>
  <si>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</si>
  <si>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</si>
  <si>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</si>
  <si>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</si>
  <si>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</si>
  <si>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</si>
  <si>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</si>
  <si>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</si>
  <si>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</si>
  <si>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</si>
  <si>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</si>
  <si>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</si>
  <si>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</si>
  <si>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</si>
  <si>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</si>
  <si>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</si>
  <si>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</si>
  <si>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</si>
  <si>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</si>
  <si>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</si>
  <si>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</si>
  <si>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</si>
  <si>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</si>
  <si>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Lépcsôk(1)</t>
  </si>
  <si>
    <t>S1</t>
  </si>
  <si>
    <t>(0+0)/(1)=0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</si>
  <si>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</si>
  <si>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</si>
  <si>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</si>
  <si>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</si>
  <si>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</si>
  <si>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</si>
  <si>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</si>
  <si>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</si>
  <si>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</si>
  <si>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</si>
  <si>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</si>
  <si>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</si>
  <si>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</si>
  <si>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</si>
  <si>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</si>
  <si>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</si>
  <si>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</si>
  <si>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</si>
  <si>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</si>
  <si>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</si>
  <si>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</si>
  <si>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</si>
  <si>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</si>
  <si>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</si>
  <si>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</si>
  <si>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</si>
  <si>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</si>
  <si>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</si>
  <si>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</si>
  <si>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</si>
  <si>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</si>
  <si>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</si>
  <si>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</si>
  <si>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</si>
  <si>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</si>
  <si>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</si>
  <si>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Y(A16)</t>
  </si>
  <si>
    <t>(0+0)/(2)=0</t>
  </si>
  <si>
    <t>COCO STD: 1891389</t>
  </si>
  <si>
    <t>(0+1212)/(1)=1212</t>
  </si>
  <si>
    <t>(0+15)/(1)=15</t>
  </si>
  <si>
    <t>(0+2529)/(1)=2529</t>
  </si>
  <si>
    <t>(0+808)/(1)=808</t>
  </si>
  <si>
    <t>(0+3293)/(1)=3293</t>
  </si>
  <si>
    <t>(0+1091)/(1)=1091</t>
  </si>
  <si>
    <t>(0+4958)/(1)=4958</t>
  </si>
  <si>
    <t>(0+913)/(1)=913</t>
  </si>
  <si>
    <t>(0+663)/(1)=663</t>
  </si>
  <si>
    <t>(0+978)/(1)=978</t>
  </si>
  <si>
    <t>(0+419)/(1)=419</t>
  </si>
  <si>
    <t>(0+2059)/(1)=2059</t>
  </si>
  <si>
    <t>(0+350)/(1)=350</t>
  </si>
  <si>
    <t>(0+472)/(1)=472</t>
  </si>
  <si>
    <t>(0+1936)/(1)=1936</t>
  </si>
  <si>
    <t>(0+2147)/(1)=2147</t>
  </si>
  <si>
    <t>(0+470)/(1)=470</t>
  </si>
  <si>
    <t>(0+233)/(1)=233</t>
  </si>
  <si>
    <t>(0+1850)/(1)=1850</t>
  </si>
  <si>
    <t>(0+1511)/(1)=1511</t>
  </si>
  <si>
    <t>(0+1704)/(1)=1704</t>
  </si>
  <si>
    <t>(0+735)/(1)=735</t>
  </si>
  <si>
    <r>
      <rPr>
        <sz val="6"/>
        <color rgb="FF333333"/>
        <rFont val="Verdana"/>
        <family val="2"/>
        <charset val="238"/>
      </rPr>
      <t>Maximális memória használat: </t>
    </r>
    <r>
      <rPr>
        <b/>
        <sz val="6"/>
        <color rgb="FF333333"/>
        <rFont val="Verdana"/>
        <family val="2"/>
        <charset val="238"/>
      </rPr>
      <t>1.49 Mb</t>
    </r>
  </si>
  <si>
    <r>
      <rPr>
        <sz val="6"/>
        <color rgb="FF333333"/>
        <rFont val="Verdana"/>
        <family val="2"/>
        <charset val="238"/>
      </rPr>
      <t>A futtatás idôtartama: </t>
    </r>
    <r>
      <rPr>
        <b/>
        <sz val="6"/>
        <color rgb="FF333333"/>
        <rFont val="Verdana"/>
        <family val="2"/>
        <charset val="238"/>
      </rPr>
      <t>0.09 mp (0 p)</t>
    </r>
  </si>
  <si>
    <t>COCO STD: 4000627</t>
  </si>
  <si>
    <t>(2060.7+1781.9)/(2)=1921.3</t>
  </si>
  <si>
    <t>(985.5+562.5)/(2)=774</t>
  </si>
  <si>
    <t>(0+1428.5)/(2)=714.25</t>
  </si>
  <si>
    <t>(1403.6+2210)/(2)=1806.8</t>
  </si>
  <si>
    <t>(3364.8+1806.8)/(2)=2585.8</t>
  </si>
  <si>
    <t>(567.4+0)/(2)=283.7</t>
  </si>
  <si>
    <t>(2926.8+3887.4)/(2)=3407.1</t>
  </si>
  <si>
    <t>(0+512.7)/(2)=256.35</t>
  </si>
  <si>
    <t>(1035.3+0)/(2)=517.65</t>
  </si>
  <si>
    <t>(0+54.8)/(2)=27.4</t>
  </si>
  <si>
    <t>(0+567.4)/(2)=283.7</t>
  </si>
  <si>
    <t>(2040.8+1294.1)/(2)=1667.45</t>
  </si>
  <si>
    <t>(1194.6+1781.9)/(2)=1488.25</t>
  </si>
  <si>
    <t>(1334+2210)/(2)=1772</t>
  </si>
  <si>
    <t>(1971.1+3449.4)/(2)=2710.25</t>
  </si>
  <si>
    <t>(627.2+562.5)/(2)=594.8</t>
  </si>
  <si>
    <t>(1911.3+1294.1)/(2)=1602.75</t>
  </si>
  <si>
    <t>(1314.1+2210)/(2)=1762.05</t>
  </si>
  <si>
    <t>(348.4+1095)/(2)=721.75</t>
  </si>
  <si>
    <t>(1314.1+2125.4)/(2)=1719.7</t>
  </si>
  <si>
    <t>(1194.6+920.8)/(2)=1057.7</t>
  </si>
  <si>
    <t>(0+159.3)/(2)=79.65</t>
  </si>
  <si>
    <t>(149.3+920.8)/(2)=535.1</t>
  </si>
  <si>
    <t>(2050.7+1806.8)/(2)=1928.75</t>
  </si>
  <si>
    <t>(149.3+0)/(2)=74.65</t>
  </si>
  <si>
    <t>(348.4+0)/(2)=174.2</t>
  </si>
  <si>
    <r>
      <rPr>
        <sz val="6"/>
        <color rgb="FF333333"/>
        <rFont val="Verdana"/>
        <family val="2"/>
        <charset val="238"/>
      </rPr>
      <t>Maximális memória használat: </t>
    </r>
    <r>
      <rPr>
        <b/>
        <sz val="6"/>
        <color rgb="FF333333"/>
        <rFont val="Verdana"/>
        <family val="2"/>
        <charset val="238"/>
      </rPr>
      <t>1.48 Mb</t>
    </r>
  </si>
  <si>
    <r>
      <rPr>
        <sz val="6"/>
        <color rgb="FF333333"/>
        <rFont val="Verdana"/>
        <family val="2"/>
        <charset val="238"/>
      </rPr>
      <t>A futtatás idôtartama: </t>
    </r>
    <r>
      <rPr>
        <b/>
        <sz val="6"/>
        <color rgb="FF333333"/>
        <rFont val="Verdana"/>
        <family val="2"/>
        <charset val="238"/>
      </rPr>
      <t>0.16 mp (0 p)</t>
    </r>
  </si>
  <si>
    <t>19.1.2.5. A kukorica termelése megye és régió szerint</t>
  </si>
  <si>
    <t>Területi egység neve</t>
  </si>
  <si>
    <t>Területi egység szintje</t>
  </si>
  <si>
    <t>Betakarított terület, hektár</t>
  </si>
  <si>
    <t>Budapest</t>
  </si>
  <si>
    <t>főváros, régió</t>
  </si>
  <si>
    <t xml:space="preserve">Pest </t>
  </si>
  <si>
    <t>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</si>
  <si>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</si>
  <si>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</si>
  <si>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</si>
  <si>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</si>
  <si>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</si>
  <si>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</si>
  <si>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</si>
  <si>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</si>
  <si>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</si>
  <si>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</si>
  <si>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</si>
  <si>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</si>
  <si>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</si>
  <si>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</si>
  <si>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 xml:space="preserve">Tolna </t>
  </si>
  <si>
    <t>Dél-Dunántúl</t>
  </si>
  <si>
    <t>Dunántúl</t>
  </si>
  <si>
    <t>Borsod-Abaúj-Zemplén</t>
  </si>
  <si>
    <t>Heves</t>
  </si>
  <si>
    <t xml:space="preserve">Nógrád </t>
  </si>
  <si>
    <t>Észak-Magyarország</t>
  </si>
  <si>
    <t>Hajdú-Bihar</t>
  </si>
  <si>
    <t>Jász-Nagykun-Szolnok</t>
  </si>
  <si>
    <t>Szabolcs-Szatmár-Bereg</t>
  </si>
  <si>
    <t>Észak-Alföld</t>
  </si>
  <si>
    <t xml:space="preserve">Bács-Kiskun </t>
  </si>
  <si>
    <t>Békés</t>
  </si>
  <si>
    <t>Csongrád-Csanád</t>
  </si>
  <si>
    <t>Dél-Alföld</t>
  </si>
  <si>
    <t>Alföld és Észak</t>
  </si>
  <si>
    <t>Ország összesen</t>
  </si>
  <si>
    <t>ország</t>
  </si>
  <si>
    <t>Betakarított összes termés, tonna</t>
  </si>
  <si>
    <t>Termésátlag, kg/hektár</t>
  </si>
  <si>
    <t>15.1.1.37. Magyarország és Budapest időjárásának adatai</t>
  </si>
  <si>
    <t>Év</t>
  </si>
  <si>
    <t xml:space="preserve">Magyarország  </t>
  </si>
  <si>
    <t>1.1.1.13. Gabonafélék felvásárlási átlagára [Ft/tonna]</t>
  </si>
  <si>
    <t>Kukorica</t>
  </si>
  <si>
    <t>Rizs, összesen</t>
  </si>
  <si>
    <t>Köles, összesen</t>
  </si>
  <si>
    <t>Cirokmag, összesen</t>
  </si>
  <si>
    <t>Fénymag, (kanári-kölesmag)</t>
  </si>
  <si>
    <t>..</t>
  </si>
  <si>
    <t>…</t>
  </si>
  <si>
    <t>19.1.1.18. Fontosabb szántóföldi növények termésátlaga [kg/hektár]</t>
  </si>
  <si>
    <t>Búza</t>
  </si>
  <si>
    <t>Árpa összesen</t>
  </si>
  <si>
    <t>Rozs</t>
  </si>
  <si>
    <t>Zab</t>
  </si>
  <si>
    <t>19.1.1.40. Értékesített műtrágya mennyisége hatóanyagban</t>
  </si>
  <si>
    <t>Műtrágyaértékesítés hatóanyagban, ezer tonna nitrogén</t>
  </si>
  <si>
    <t>Műtrágyaértékesítés hatóanyagban, ezer tonna foszfor</t>
  </si>
  <si>
    <t>Műtrágyaértékesítés hatóanyagban, ezer tonna kálium</t>
  </si>
  <si>
    <t>Műtrágyaértékesítés hatóanyagban, ezer tonna összesen</t>
  </si>
  <si>
    <t>Egy hektár mezőgazdasági területre jutó műtrágya, kg összesen</t>
  </si>
  <si>
    <t>19.1.1.5. Mezőgazdasági munkaerő-felhasználás</t>
  </si>
  <si>
    <t>19.1.1.12. Fontosabb szántóföldi növények betakarított területe [ezer hektár]</t>
  </si>
  <si>
    <t>Árpa</t>
  </si>
  <si>
    <t>Búza termésátlag</t>
  </si>
  <si>
    <t>Búzával betakarított terület</t>
  </si>
  <si>
    <t>Búza felvásárlási átlagára (Ft/tonna)</t>
  </si>
  <si>
    <t>Kukorica termésátlaga</t>
  </si>
  <si>
    <t>Magyarországon a mindenkori jelenre vonatkozóan a búza termelési függvényének levezetése, illetve ezen adatmennyiség alapján előrejelzés 2022-re</t>
  </si>
  <si>
    <t>kukorica termésátlaga</t>
  </si>
  <si>
    <t>COCO STD: 5531518</t>
  </si>
  <si>
    <t>(0+1074)/(1)=1074</t>
  </si>
  <si>
    <t>(0+52)/(1)=52</t>
  </si>
  <si>
    <t>(0+1649)/(1)=1649</t>
  </si>
  <si>
    <t>(0+909)/(1)=909</t>
  </si>
  <si>
    <t>(0+91)/(1)=91</t>
  </si>
  <si>
    <t>(0+1141)/(1)=1141</t>
  </si>
  <si>
    <t>(0+1057)/(1)=1057</t>
  </si>
  <si>
    <t>(0+446)/(1)=446</t>
  </si>
  <si>
    <t>(0+277)/(1)=277</t>
  </si>
  <si>
    <t>(0+3085)/(1)=3085</t>
  </si>
  <si>
    <t>(0+942)/(1)=942</t>
  </si>
  <si>
    <t>(0+378)/(1)=378</t>
  </si>
  <si>
    <t>(0+306)/(1)=306</t>
  </si>
  <si>
    <t>(0+237)/(1)=237</t>
  </si>
  <si>
    <t>(0+959)/(1)=959</t>
  </si>
  <si>
    <t>(0+2640)/(1)=2640</t>
  </si>
  <si>
    <t>(0+622)/(1)=622</t>
  </si>
  <si>
    <t>(0+7)/(1)=7</t>
  </si>
  <si>
    <t>(0+315)/(1)=315</t>
  </si>
  <si>
    <t>(0+188)/(1)=188</t>
  </si>
  <si>
    <t>(0+101)/(1)=101</t>
  </si>
  <si>
    <t>(0+2543)/(1)=2543</t>
  </si>
  <si>
    <t>-0.02</t>
  </si>
  <si>
    <t>-0.03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</si>
  <si>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</si>
  <si>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6"/>
        <color rgb="FF333333"/>
        <rFont val="Verdana"/>
        <family val="2"/>
        <charset val="238"/>
      </rPr>
      <t>0.13 mp (0 p)</t>
    </r>
  </si>
  <si>
    <t>COCO STD: 4486789</t>
  </si>
  <si>
    <t>(1323.4+1303.5)/(2)=1313.45</t>
  </si>
  <si>
    <t>(1648.1+1518.2)/(2)=1583.15</t>
  </si>
  <si>
    <t>(0+459.5)/(2)=229.75</t>
  </si>
  <si>
    <t>(1018.8+1368.4)/(2)=1193.6</t>
  </si>
  <si>
    <t>(884+0)/(2)=442</t>
  </si>
  <si>
    <t>(1508.2+1523.2)/(2)=1515.7</t>
  </si>
  <si>
    <t>(769.1+139.8)/(2)=454.45</t>
  </si>
  <si>
    <t>(1588.1+2077.6)/(2)=1832.85</t>
  </si>
  <si>
    <t>(279.7+0)/(2)=139.85</t>
  </si>
  <si>
    <t>(409.5+479.4)/(2)=444.5</t>
  </si>
  <si>
    <t>(849+903.9)/(2)=876.45</t>
  </si>
  <si>
    <t>(0+394.5)/(2)=197.25</t>
  </si>
  <si>
    <t>(1508.2+1483.3)/(2)=1495.75</t>
  </si>
  <si>
    <t>(169.8+139.8)/(2)=154.8</t>
  </si>
  <si>
    <t>(529.4+809)/(2)=669.2</t>
  </si>
  <si>
    <t>(0+224.7)/(2)=112.35</t>
  </si>
  <si>
    <t>(1048.8+963.9)/(2)=1006.3</t>
  </si>
  <si>
    <t>(0+769.1)/(2)=384.55</t>
  </si>
  <si>
    <t>(0+139.8)/(2)=69.9</t>
  </si>
  <si>
    <t>(1283.5+1303.5)/(2)=1293.5</t>
  </si>
  <si>
    <t>(529.4+694.2)/(2)=611.8</t>
  </si>
  <si>
    <t>(769.1+0)/(2)=384.55</t>
  </si>
  <si>
    <t>(634.3+0)/(2)=317.15</t>
  </si>
  <si>
    <t>(519.4+669.2)/(2)=594.3</t>
  </si>
  <si>
    <t>(384.5+364.6)/(2)=374.55</t>
  </si>
  <si>
    <t>(249.7+329.6)/(2)=289.65</t>
  </si>
  <si>
    <t>(144.8+0)/(2)=72.4</t>
  </si>
  <si>
    <r>
      <t>A futtatás idôtartama: </t>
    </r>
    <r>
      <rPr>
        <b/>
        <sz val="6"/>
        <color rgb="FF333333"/>
        <rFont val="Verdana"/>
        <family val="2"/>
        <charset val="238"/>
      </rPr>
      <t>0.15 mp (0 p)</t>
    </r>
  </si>
  <si>
    <t>Magyarországon a mindenkori jelenre vonatkozóan az árpa termelési függvényének levezetése, illetve ezen adatmennyiség alapján előrejelzés 2022-re</t>
  </si>
  <si>
    <t>Árpa termésátlag</t>
  </si>
  <si>
    <t>Árpával betakarított terület</t>
  </si>
  <si>
    <t>Árpa felvásárlási átlagára (Ft/tonna)</t>
  </si>
  <si>
    <t>COCO STD: 5038787</t>
  </si>
  <si>
    <t>(0+1388)/(1)=1388</t>
  </si>
  <si>
    <t>(0+733)/(1)=733</t>
  </si>
  <si>
    <t>(0+489)/(1)=489</t>
  </si>
  <si>
    <t>(0+99)/(1)=99</t>
  </si>
  <si>
    <t>(0+1145)/(1)=1145</t>
  </si>
  <si>
    <t>(0+523)/(1)=523</t>
  </si>
  <si>
    <t>(0+2985)/(1)=2985</t>
  </si>
  <si>
    <t>(0+243)/(1)=243</t>
  </si>
  <si>
    <t>(0+2093)/(1)=2093</t>
  </si>
  <si>
    <t>(0+870)/(1)=870</t>
  </si>
  <si>
    <t>(0+90)/(1)=90</t>
  </si>
  <si>
    <t>(0+2216)/(1)=2216</t>
  </si>
  <si>
    <t>(0+1087)/(1)=1087</t>
  </si>
  <si>
    <t>(0+170)/(1)=170</t>
  </si>
  <si>
    <t>(0+360)/(1)=360</t>
  </si>
  <si>
    <t>(0+1866)/(1)=1866</t>
  </si>
  <si>
    <t>(0+320)/(1)=320</t>
  </si>
  <si>
    <t>(0+1636)/(1)=1636</t>
  </si>
  <si>
    <t>(0+955)/(1)=955</t>
  </si>
  <si>
    <t>(0+876)/(1)=876</t>
  </si>
  <si>
    <t>(0+1625)/(1)=1625</t>
  </si>
  <si>
    <r>
      <t>A futtatás idôtartama: </t>
    </r>
    <r>
      <rPr>
        <b/>
        <sz val="6"/>
        <color rgb="FF333333"/>
        <rFont val="Verdana"/>
        <family val="2"/>
        <charset val="238"/>
      </rPr>
      <t>0.07 mp (0 p)</t>
    </r>
  </si>
  <si>
    <t>COCO STD: 4279740</t>
  </si>
  <si>
    <t>(0+241)/(1)=241</t>
  </si>
  <si>
    <t>(0+643)/(1)=643</t>
  </si>
  <si>
    <t>(0+231)/(1)=231</t>
  </si>
  <si>
    <t>(0+1281)/(1)=1281</t>
  </si>
  <si>
    <t>(0+337)/(1)=337</t>
  </si>
  <si>
    <t>(0+1724)/(1)=1724</t>
  </si>
  <si>
    <t>(0+1901)/(1)=1901</t>
  </si>
  <si>
    <t>(0+577)/(1)=577</t>
  </si>
  <si>
    <t>(0+1656)/(1)=1656</t>
  </si>
  <si>
    <t>(0+187)/(1)=187</t>
  </si>
  <si>
    <t>(0+564)/(1)=564</t>
  </si>
  <si>
    <t>(0+1411)/(1)=1411</t>
  </si>
  <si>
    <t>(0+121)/(1)=121</t>
  </si>
  <si>
    <t>(0+1369)/(1)=1369</t>
  </si>
  <si>
    <t>(0+968)/(1)=968</t>
  </si>
  <si>
    <t>(0+1060)/(1)=1060</t>
  </si>
  <si>
    <t>(0+76)/(1)=76</t>
  </si>
  <si>
    <t>(0+689)/(1)=689</t>
  </si>
  <si>
    <t>(0+920)/(1)=920</t>
  </si>
  <si>
    <t>(0+544)/(1)=544</t>
  </si>
  <si>
    <t>(0+840)/(1)=840</t>
  </si>
  <si>
    <t>Magyarországon a mindenkori jelenre vonatkozóan a rozs termelési függvényének levezetése, illetve ezen adatmennyiség alapján előrejelzés 2022-re</t>
  </si>
  <si>
    <t>Rozs termésátlag</t>
  </si>
  <si>
    <t>Rozzsal betakarított terület</t>
  </si>
  <si>
    <t>Rozs felvásárlási átlagára (Ft/tonna)</t>
  </si>
  <si>
    <t>Magyarországon a mindenkori jelenre vonatkozóan a zab termelési függvényének levezetése, illetve ezen adatmennyiség alapján előrejelzés 2022-re</t>
  </si>
  <si>
    <t>Zab termésátlag</t>
  </si>
  <si>
    <t>Zabbal betakarított terület</t>
  </si>
  <si>
    <t>Zab felvásárlási átlagára (Ft/tonna)</t>
  </si>
  <si>
    <t>COCO STD: 3854765</t>
  </si>
  <si>
    <t>(0+150)/(1)=150</t>
  </si>
  <si>
    <t>(0+1205)/(1)=1205</t>
  </si>
  <si>
    <t>(0+2098)/(1)=2098</t>
  </si>
  <si>
    <t>(0+10)/(1)=10</t>
  </si>
  <si>
    <t>(0+1403)/(1)=1403</t>
  </si>
  <si>
    <t>(0+983)/(1)=983</t>
  </si>
  <si>
    <t>(0+1048)/(1)=1048</t>
  </si>
  <si>
    <t>(0+240)/(1)=240</t>
  </si>
  <si>
    <t>(0+410)/(1)=410</t>
  </si>
  <si>
    <t>(0+685)/(1)=685</t>
  </si>
  <si>
    <t>(0+1138)/(1)=1138</t>
  </si>
  <si>
    <t>(0+775)/(1)=775</t>
  </si>
  <si>
    <t>(0+668)/(1)=668</t>
  </si>
  <si>
    <t>(0+688)/(1)=688</t>
  </si>
  <si>
    <t>(0+248)/(1)=248</t>
  </si>
  <si>
    <t>(0+705)/(1)=705</t>
  </si>
  <si>
    <t>(0+335)/(1)=335</t>
  </si>
  <si>
    <t>(0+190)/(1)=190</t>
  </si>
  <si>
    <t>(0+400)/(1)=400</t>
  </si>
  <si>
    <t>(0+153)/(1)=153</t>
  </si>
  <si>
    <t>(0+205)/(1)=205</t>
  </si>
  <si>
    <r>
      <t>A futtatás idôtartama: </t>
    </r>
    <r>
      <rPr>
        <b/>
        <sz val="6"/>
        <color rgb="FF333333"/>
        <rFont val="Verdana"/>
        <family val="2"/>
        <charset val="238"/>
      </rPr>
      <t>0.06 mp (0 p)</t>
    </r>
  </si>
  <si>
    <t>COCO STD: 8108872</t>
  </si>
  <si>
    <t>(0+50)/(1)=50</t>
  </si>
  <si>
    <t>(0+770)/(1)=770</t>
  </si>
  <si>
    <t>(0+558)/(1)=558</t>
  </si>
  <si>
    <t>(0+672)/(1)=672</t>
  </si>
  <si>
    <t>(0+1170)/(1)=1170</t>
  </si>
  <si>
    <t>(0+535)/(1)=535</t>
  </si>
  <si>
    <t>(0+527)/(1)=527</t>
  </si>
  <si>
    <t>(0+78)/(1)=78</t>
  </si>
  <si>
    <t>(0+498)/(1)=498</t>
  </si>
  <si>
    <t>(0+710)/(1)=710</t>
  </si>
  <si>
    <t>(0+282)/(1)=282</t>
  </si>
  <si>
    <t>(0+87)/(1)=87</t>
  </si>
  <si>
    <t>(0+292)/(1)=292</t>
  </si>
  <si>
    <t>(0+510)/(1)=510</t>
  </si>
  <si>
    <t>(0+220)/(1)=220</t>
  </si>
  <si>
    <t>(0+438)/(1)=438</t>
  </si>
  <si>
    <t>(0+502)/(1)=502</t>
  </si>
  <si>
    <t>(0+328)/(1)=328</t>
  </si>
  <si>
    <r>
      <t>A futtatás idôtartama: </t>
    </r>
    <r>
      <rPr>
        <b/>
        <sz val="6"/>
        <color rgb="FF333333"/>
        <rFont val="Verdana"/>
        <family val="2"/>
        <charset val="238"/>
      </rPr>
      <t>0.2 mp (0 p)</t>
    </r>
  </si>
  <si>
    <t>COCO STD: 9484142</t>
  </si>
  <si>
    <t>(0+346)/(1)=346</t>
  </si>
  <si>
    <t>(0+697)/(1)=697</t>
  </si>
  <si>
    <t>(0+201)/(1)=201</t>
  </si>
  <si>
    <t>(0+124)/(1)=124</t>
  </si>
  <si>
    <t>(0+323)/(1)=323</t>
  </si>
  <si>
    <t>(0+183)/(1)=183</t>
  </si>
  <si>
    <t>(0+171)/(1)=171</t>
  </si>
  <si>
    <t>(0+22)/(1)=22</t>
  </si>
  <si>
    <t>(0+2090)/(1)=2090</t>
  </si>
  <si>
    <t>(0+59)/(1)=59</t>
  </si>
  <si>
    <t>(0+1959)/(1)=1959</t>
  </si>
  <si>
    <t>(0+143)/(1)=143</t>
  </si>
  <si>
    <t>(0+109)/(1)=109</t>
  </si>
  <si>
    <t>(0+1517)/(1)=1517</t>
  </si>
  <si>
    <t>(0+106)/(1)=106</t>
  </si>
  <si>
    <t>(0+1490)/(1)=1490</t>
  </si>
  <si>
    <t>(0+117)/(1)=117</t>
  </si>
  <si>
    <t>(0+37)/(1)=37</t>
  </si>
  <si>
    <t>(0+63)/(1)=63</t>
  </si>
  <si>
    <t>(0+27)/(1)=27</t>
  </si>
  <si>
    <t>(0+1357)/(1)=1357</t>
  </si>
  <si>
    <t>COCO STD: 4528805</t>
  </si>
  <si>
    <t>(1750+0)/(2)=875</t>
  </si>
  <si>
    <t>(755.7+899.4)/(2)=827.6</t>
  </si>
  <si>
    <t>(14.7+0)/(2)=7.35</t>
  </si>
  <si>
    <t>(0+879.9)/(2)=439.95</t>
  </si>
  <si>
    <t>(176+293.3)/(2)=234.65</t>
  </si>
  <si>
    <t>(117.3+410.6)/(2)=263.95</t>
  </si>
  <si>
    <t>(953.2+713.7)/(2)=833.45</t>
  </si>
  <si>
    <t>(71.4+0)/(2)=35.7</t>
  </si>
  <si>
    <t>(273.7+254.2)/(2)=263.95</t>
  </si>
  <si>
    <t>(19.6+0)/(2)=9.8</t>
  </si>
  <si>
    <t>(2004.2+919)/(2)=1461.6</t>
  </si>
  <si>
    <t>(63.5+410.6)/(2)=237.1</t>
  </si>
  <si>
    <t>(34.2+527.9)/(2)=281.05</t>
  </si>
  <si>
    <t>(1598.4+0)/(2)=799.2</t>
  </si>
  <si>
    <t>(176+78.2)/(2)=127.1</t>
  </si>
  <si>
    <t>(125.1+254.2)/(2)=189.65</t>
  </si>
  <si>
    <t>(0+78.2)/(2)=39.1</t>
  </si>
  <si>
    <t>(0+772.3)/(2)=386.15</t>
  </si>
  <si>
    <t>(571.9+899.4)/(2)=735.7</t>
  </si>
  <si>
    <t>(0+537.7)/(2)=268.85</t>
  </si>
  <si>
    <t>(14.7+410.6)/(2)=212.65</t>
  </si>
  <si>
    <t>(0+518.2)/(2)=259.1</t>
  </si>
  <si>
    <t>(34.2+488.8)/(2)=261.5</t>
  </si>
  <si>
    <t>(1442+0)/(2)=721</t>
  </si>
  <si>
    <t>(571.9+215.1)/(2)=393.5</t>
  </si>
  <si>
    <t>(271.8+0)/(2)=135.9</t>
  </si>
  <si>
    <t>(0+439.9)/(2)=219.95</t>
  </si>
  <si>
    <t>(0+430.2)/(2)=215.1</t>
  </si>
  <si>
    <t>Becslés-tény korreláció</t>
  </si>
  <si>
    <t>Előrejelzés 2022-re</t>
  </si>
  <si>
    <t>Valós számok 2022-re</t>
  </si>
  <si>
    <t>Genetikai potenciál  (kg/ha)</t>
  </si>
  <si>
    <t>Genetikai potenciál eltérés (kg/ha)</t>
  </si>
  <si>
    <t>Termésátlag (kg/hektár)</t>
  </si>
  <si>
    <t>X2</t>
  </si>
  <si>
    <t>Y0</t>
  </si>
  <si>
    <t>konstans</t>
  </si>
  <si>
    <t>X1/X2</t>
  </si>
  <si>
    <t>X1/X3</t>
  </si>
  <si>
    <t>X1/X4</t>
  </si>
  <si>
    <t>X1/X5</t>
  </si>
  <si>
    <t>X2/X3</t>
  </si>
  <si>
    <t>X2/X4</t>
  </si>
  <si>
    <t>X2/X5</t>
  </si>
  <si>
    <t>X3/X4</t>
  </si>
  <si>
    <t>X3/X5</t>
  </si>
  <si>
    <t>X4/X5</t>
  </si>
  <si>
    <t>alkalmatlan nézet az anti-diszkriminatív hasonlóságok vizsgálatára, hiszen tele van antagonizmusokkal</t>
  </si>
  <si>
    <t>COCO Y0: 9962486</t>
  </si>
  <si>
    <t>Y(A11)</t>
  </si>
  <si>
    <t>O23</t>
  </si>
  <si>
    <t>O24</t>
  </si>
  <si>
    <t>(999740.2+23)/(2)=499881.6</t>
  </si>
  <si>
    <t>(23+48)/(2)=35.5</t>
  </si>
  <si>
    <t>(23+23)/(2)=23</t>
  </si>
  <si>
    <t>(46+23)/(2)=34.5</t>
  </si>
  <si>
    <t>(98+999602.2)/(2)=499850.1</t>
  </si>
  <si>
    <t>(63+241)/(2)=152</t>
  </si>
  <si>
    <t>(82+23)/(2)=52.5</t>
  </si>
  <si>
    <t>(192+521)/(2)=356.5</t>
  </si>
  <si>
    <t>(999730.2+22)/(2)=499876.1</t>
  </si>
  <si>
    <t>(22+47)/(2)=34.5</t>
  </si>
  <si>
    <t>(22+22)/(2)=22</t>
  </si>
  <si>
    <t>(97+999601.2)/(2)=499849.1</t>
  </si>
  <si>
    <t>(45+22)/(2)=33.5</t>
  </si>
  <si>
    <t>(62+240)/(2)=151</t>
  </si>
  <si>
    <t>(66+22)/(2)=44</t>
  </si>
  <si>
    <t>(101+355)/(2)=228</t>
  </si>
  <si>
    <t>(999729.2+21)/(2)=499875.1</t>
  </si>
  <si>
    <t>(21+46)/(2)=33.5</t>
  </si>
  <si>
    <t>(21+21)/(2)=21</t>
  </si>
  <si>
    <t>(72+999600.2)/(2)=499836.1</t>
  </si>
  <si>
    <t>(44+21)/(2)=32.5</t>
  </si>
  <si>
    <t>(61+239)/(2)=150</t>
  </si>
  <si>
    <t>(65+21)/(2)=43</t>
  </si>
  <si>
    <t>(100+354)/(2)=227</t>
  </si>
  <si>
    <t>(999728.2+20)/(2)=499874.1</t>
  </si>
  <si>
    <t>(20+45)/(2)=32.5</t>
  </si>
  <si>
    <t>(20+20)/(2)=20</t>
  </si>
  <si>
    <t>(71+999599.2)/(2)=499835.1</t>
  </si>
  <si>
    <t>(43+20)/(2)=31.5</t>
  </si>
  <si>
    <t>(60+238)/(2)=149</t>
  </si>
  <si>
    <t>(49+20)/(2)=34.5</t>
  </si>
  <si>
    <t>(99+353)/(2)=226</t>
  </si>
  <si>
    <t>(999727.2+19)/(2)=499873.1</t>
  </si>
  <si>
    <t>(19+19)/(2)=19</t>
  </si>
  <si>
    <t>(70+999598.2)/(2)=499834.1</t>
  </si>
  <si>
    <t>(59+237)/(2)=148</t>
  </si>
  <si>
    <t>(26+19)/(2)=22.5</t>
  </si>
  <si>
    <t>(98+352)/(2)=225</t>
  </si>
  <si>
    <t>(999726.2+18)/(2)=499872.1</t>
  </si>
  <si>
    <t>(18+18)/(2)=18</t>
  </si>
  <si>
    <t>(69+999597.2)/(2)=499833.1</t>
  </si>
  <si>
    <t>(58+236)/(2)=147</t>
  </si>
  <si>
    <t>(25+18)/(2)=21.5</t>
  </si>
  <si>
    <t>(97+351)/(2)=224</t>
  </si>
  <si>
    <t>(999725.2+17)/(2)=499871.1</t>
  </si>
  <si>
    <t>(17+17)/(2)=17</t>
  </si>
  <si>
    <t>(68+999596.2)/(2)=499832.1</t>
  </si>
  <si>
    <t>(57+235)/(2)=146</t>
  </si>
  <si>
    <t>(24+17)/(2)=20.5</t>
  </si>
  <si>
    <t>(96+315)/(2)=205.5</t>
  </si>
  <si>
    <t>(999724.2+16)/(2)=499870.1</t>
  </si>
  <si>
    <t>(16+16)/(2)=16</t>
  </si>
  <si>
    <t>(67+999595.2)/(2)=499831.1</t>
  </si>
  <si>
    <t>(56+234)/(2)=145</t>
  </si>
  <si>
    <t>(23+16)/(2)=19.5</t>
  </si>
  <si>
    <t>(95+314)/(2)=204.5</t>
  </si>
  <si>
    <t>(999723.2+15)/(2)=499869.1</t>
  </si>
  <si>
    <t>(15+15)/(2)=15</t>
  </si>
  <si>
    <t>(43+999527.2)/(2)=499785.1</t>
  </si>
  <si>
    <t>(55+233)/(2)=144</t>
  </si>
  <si>
    <t>(22+15)/(2)=18.5</t>
  </si>
  <si>
    <t>(94+313)/(2)=203.5</t>
  </si>
  <si>
    <t>(999722.2+14)/(2)=499868.1</t>
  </si>
  <si>
    <t>(14+14)/(2)=14</t>
  </si>
  <si>
    <t>(42+999526.2)/(2)=499784.1</t>
  </si>
  <si>
    <t>(54+232)/(2)=143</t>
  </si>
  <si>
    <t>(21+14)/(2)=17.5</t>
  </si>
  <si>
    <t>(93+266)/(2)=179.5</t>
  </si>
  <si>
    <t>(999721.2+13)/(2)=499867.1</t>
  </si>
  <si>
    <t>(13+13)/(2)=13</t>
  </si>
  <si>
    <t>(41+999525.2)/(2)=499783.1</t>
  </si>
  <si>
    <t>(53+231)/(2)=142</t>
  </si>
  <si>
    <t>(20+13)/(2)=16.5</t>
  </si>
  <si>
    <t>(92+265)/(2)=178.5</t>
  </si>
  <si>
    <t>(999720.2+12)/(2)=499866.1</t>
  </si>
  <si>
    <t>(12+12)/(2)=12</t>
  </si>
  <si>
    <t>(40+999524.2)/(2)=499782.1</t>
  </si>
  <si>
    <t>(52+230)/(2)=141</t>
  </si>
  <si>
    <t>(19+12)/(2)=15.5</t>
  </si>
  <si>
    <t>(91+264)/(2)=177.5</t>
  </si>
  <si>
    <t>(999719.2+11)/(2)=499865.1</t>
  </si>
  <si>
    <t>(11+11)/(2)=11</t>
  </si>
  <si>
    <t>(39+999523.2)/(2)=499781.1</t>
  </si>
  <si>
    <t>(51+115)/(2)=83</t>
  </si>
  <si>
    <t>(18+11)/(2)=14.5</t>
  </si>
  <si>
    <t>(90+263)/(2)=176.5</t>
  </si>
  <si>
    <t>(999718.2+10)/(2)=499864.1</t>
  </si>
  <si>
    <t>(10+10)/(2)=10</t>
  </si>
  <si>
    <t>(38+999522.2)/(2)=499780.1</t>
  </si>
  <si>
    <t>(50+114)/(2)=82</t>
  </si>
  <si>
    <t>(89+247)/(2)=168</t>
  </si>
  <si>
    <t>(999717.2+9)/(2)=499863.1</t>
  </si>
  <si>
    <t>(9+9)/(2)=9</t>
  </si>
  <si>
    <t>(37+999521.2)/(2)=499779.1</t>
  </si>
  <si>
    <t>(49+108)/(2)=78.5</t>
  </si>
  <si>
    <t>(88+246)/(2)=167</t>
  </si>
  <si>
    <t>(999716.2+8)/(2)=499862.1</t>
  </si>
  <si>
    <t>(8+8)/(2)=8</t>
  </si>
  <si>
    <t>(36+999520.2)/(2)=499778.1</t>
  </si>
  <si>
    <t>(48+106)/(2)=77</t>
  </si>
  <si>
    <t>(87+231)/(2)=159</t>
  </si>
  <si>
    <t>(999715.2+7)/(2)=499861.1</t>
  </si>
  <si>
    <t>(7+7)/(2)=7</t>
  </si>
  <si>
    <t>(7+999519.2)/(2)=499763.1</t>
  </si>
  <si>
    <t>(45+105)/(2)=75</t>
  </si>
  <si>
    <t>(86+230)/(2)=158</t>
  </si>
  <si>
    <t>(999714.2+6)/(2)=499860.1</t>
  </si>
  <si>
    <t>(6+6)/(2)=6</t>
  </si>
  <si>
    <t>(6+999518.2)/(2)=499762.1</t>
  </si>
  <si>
    <t>(6+104)/(2)=55</t>
  </si>
  <si>
    <t>(85+229)/(2)=157</t>
  </si>
  <si>
    <t>(999713.2+5)/(2)=499859.1</t>
  </si>
  <si>
    <t>(5+5)/(2)=5</t>
  </si>
  <si>
    <t>(5+999391.2)/(2)=499698.1</t>
  </si>
  <si>
    <t>(5+103)/(2)=54</t>
  </si>
  <si>
    <t>(84+228)/(2)=156</t>
  </si>
  <si>
    <t>(999712.2+4)/(2)=499858.1</t>
  </si>
  <si>
    <t>(4+4)/(2)=4</t>
  </si>
  <si>
    <t>(4+999390.2)/(2)=499697.1</t>
  </si>
  <si>
    <t>(4+102)/(2)=53</t>
  </si>
  <si>
    <t>(83+227)/(2)=155</t>
  </si>
  <si>
    <t>(999711.2+3)/(2)=499857.1</t>
  </si>
  <si>
    <t>(3+3)/(2)=3</t>
  </si>
  <si>
    <t>(3+999389.2)/(2)=499696.1</t>
  </si>
  <si>
    <t>(82+226)/(2)=154</t>
  </si>
  <si>
    <t>(999710.2+2)/(2)=499856.1</t>
  </si>
  <si>
    <t>(2+2)/(2)=2</t>
  </si>
  <si>
    <t>(2+999388.2)/(2)=499695.1</t>
  </si>
  <si>
    <t>(69+225)/(2)=147</t>
  </si>
  <si>
    <t>S23</t>
  </si>
  <si>
    <t>(999709.2+1)/(2)=499855.1</t>
  </si>
  <si>
    <t>(1+1)/(2)=1</t>
  </si>
  <si>
    <t>(1+999371.2)/(2)=499686.1</t>
  </si>
  <si>
    <t>(68+224)/(2)=146</t>
  </si>
  <si>
    <t>S24</t>
  </si>
  <si>
    <t>(999708.2+0)/(2)=499854.1</t>
  </si>
  <si>
    <t>(0+999370.2)/(2)=499685.1</t>
  </si>
  <si>
    <t>COCO:Y0</t>
  </si>
  <si>
    <t>S24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</si>
  <si>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</si>
  <si>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0.11 mp (0 p)</t>
    </r>
  </si>
  <si>
    <t>rangsor</t>
  </si>
  <si>
    <t>COCO Y0: 2869018</t>
  </si>
  <si>
    <t>(32+999537.9)/(2)=499784.95</t>
  </si>
  <si>
    <t>(75+159)/(2)=117</t>
  </si>
  <si>
    <t>(71+168)/(2)=119.5</t>
  </si>
  <si>
    <t>(999773.9+24)/(2)=499898.95</t>
  </si>
  <si>
    <t>(133+283)/(2)=208</t>
  </si>
  <si>
    <t>(22+999536.9)/(2)=499779.45</t>
  </si>
  <si>
    <t>(74+158)/(2)=116</t>
  </si>
  <si>
    <t>(70+167)/(2)=118.5</t>
  </si>
  <si>
    <t>(999742.9+23)/(2)=499882.95</t>
  </si>
  <si>
    <t>(132+282)/(2)=207</t>
  </si>
  <si>
    <t>(21+999535.9)/(2)=499778.45</t>
  </si>
  <si>
    <t>(72+157)/(2)=114.5</t>
  </si>
  <si>
    <t>(69+166)/(2)=117.5</t>
  </si>
  <si>
    <t>(999741.9+22)/(2)=499881.95</t>
  </si>
  <si>
    <t>(131+281)/(2)=206</t>
  </si>
  <si>
    <t>(20+999534.9)/(2)=499777.45</t>
  </si>
  <si>
    <t>(71+156)/(2)=113.5</t>
  </si>
  <si>
    <t>(60+165)/(2)=112.5</t>
  </si>
  <si>
    <t>(999740.9+21)/(2)=499880.95</t>
  </si>
  <si>
    <t>(130+280)/(2)=205</t>
  </si>
  <si>
    <t>(19+999533.9)/(2)=499776.45</t>
  </si>
  <si>
    <t>(70+155)/(2)=112.5</t>
  </si>
  <si>
    <t>(59+164)/(2)=111.5</t>
  </si>
  <si>
    <t>(999725.9+20)/(2)=499872.95</t>
  </si>
  <si>
    <t>(129+279)/(2)=204</t>
  </si>
  <si>
    <t>(18+999532.9)/(2)=499775.45</t>
  </si>
  <si>
    <t>(69+154)/(2)=111.5</t>
  </si>
  <si>
    <t>(58+163)/(2)=110.5</t>
  </si>
  <si>
    <t>(999724.9+19)/(2)=499871.95</t>
  </si>
  <si>
    <t>(128+278)/(2)=203</t>
  </si>
  <si>
    <t>(17+999531.9)/(2)=499774.45</t>
  </si>
  <si>
    <t>(68+153)/(2)=110.5</t>
  </si>
  <si>
    <t>(57+162)/(2)=109.5</t>
  </si>
  <si>
    <t>(999723.9+18)/(2)=499870.95</t>
  </si>
  <si>
    <t>(104+258)/(2)=181</t>
  </si>
  <si>
    <t>(16+999530.9)/(2)=499773.45</t>
  </si>
  <si>
    <t>(67+152)/(2)=109.5</t>
  </si>
  <si>
    <t>(56+161)/(2)=108.5</t>
  </si>
  <si>
    <t>(999722.9+17)/(2)=499869.95</t>
  </si>
  <si>
    <t>(103+257)/(2)=180</t>
  </si>
  <si>
    <t>(15+999529.9)/(2)=499772.45</t>
  </si>
  <si>
    <t>(43+112)/(2)=77.5</t>
  </si>
  <si>
    <t>(55+160)/(2)=107.5</t>
  </si>
  <si>
    <t>(999721.9+16)/(2)=499868.95</t>
  </si>
  <si>
    <t>(102+256)/(2)=179</t>
  </si>
  <si>
    <t>(14+999528.9)/(2)=499771.45</t>
  </si>
  <si>
    <t>(42+111)/(2)=76.5</t>
  </si>
  <si>
    <t>(54+159)/(2)=106.5</t>
  </si>
  <si>
    <t>(999720.9+15)/(2)=499867.95</t>
  </si>
  <si>
    <t>(101+209)/(2)=155</t>
  </si>
  <si>
    <t>(13+999527.9)/(2)=499770.45</t>
  </si>
  <si>
    <t>(41+110)/(2)=75.5</t>
  </si>
  <si>
    <t>(53+158)/(2)=105.5</t>
  </si>
  <si>
    <t>(999719.9+14)/(2)=499866.95</t>
  </si>
  <si>
    <t>(100+208)/(2)=154</t>
  </si>
  <si>
    <t>(12+999526.9)/(2)=499769.45</t>
  </si>
  <si>
    <t>(40+109)/(2)=74.5</t>
  </si>
  <si>
    <t>(52+157)/(2)=104.5</t>
  </si>
  <si>
    <t>(999718.9+13)/(2)=499865.95</t>
  </si>
  <si>
    <t>(99+207)/(2)=153</t>
  </si>
  <si>
    <t>(11+999525.9)/(2)=499768.45</t>
  </si>
  <si>
    <t>(39+108)/(2)=73.5</t>
  </si>
  <si>
    <t>(51+84)/(2)=67.5</t>
  </si>
  <si>
    <t>(999717.9+12)/(2)=499864.95</t>
  </si>
  <si>
    <t>(98+206)/(2)=152</t>
  </si>
  <si>
    <t>(10+999524.9)/(2)=499767.45</t>
  </si>
  <si>
    <t>(38+107)/(2)=72.5</t>
  </si>
  <si>
    <t>(50+83)/(2)=66.5</t>
  </si>
  <si>
    <t>(999709.9+11)/(2)=499860.45</t>
  </si>
  <si>
    <t>(97+205)/(2)=151</t>
  </si>
  <si>
    <t>(9+999523.9)/(2)=499766.45</t>
  </si>
  <si>
    <t>(37+106)/(2)=71.5</t>
  </si>
  <si>
    <t>(49+63)/(2)=56</t>
  </si>
  <si>
    <t>(999708.9+10)/(2)=499859.45</t>
  </si>
  <si>
    <t>(96+204)/(2)=150</t>
  </si>
  <si>
    <t>(8+999522.9)/(2)=499765.45</t>
  </si>
  <si>
    <t>(36+105)/(2)=70.5</t>
  </si>
  <si>
    <t>(48+62)/(2)=55</t>
  </si>
  <si>
    <t>(999707.9+9)/(2)=499858.45</t>
  </si>
  <si>
    <t>(95+203)/(2)=149</t>
  </si>
  <si>
    <t>(7+999521.9)/(2)=499764.45</t>
  </si>
  <si>
    <t>(7+104)/(2)=55.5</t>
  </si>
  <si>
    <t>(45+61)/(2)=53</t>
  </si>
  <si>
    <t>(999706.9+8)/(2)=499857.45</t>
  </si>
  <si>
    <t>(94+202)/(2)=148</t>
  </si>
  <si>
    <t>(6+999520.9)/(2)=499763.45</t>
  </si>
  <si>
    <t>(6+103)/(2)=54.5</t>
  </si>
  <si>
    <t>(6+60)/(2)=33</t>
  </si>
  <si>
    <t>(999705.9+7)/(2)=499856.45</t>
  </si>
  <si>
    <t>(93+201)/(2)=147</t>
  </si>
  <si>
    <t>(5+999519.9)/(2)=499762.45</t>
  </si>
  <si>
    <t>(5+59)/(2)=32</t>
  </si>
  <si>
    <t>(999704.9+6)/(2)=499855.45</t>
  </si>
  <si>
    <t>(92+200)/(2)=146</t>
  </si>
  <si>
    <t>(4+999518.9)/(2)=499761.45</t>
  </si>
  <si>
    <t>(4+58)/(2)=31</t>
  </si>
  <si>
    <t>(999703.9+5)/(2)=499854.45</t>
  </si>
  <si>
    <t>(91+199)/(2)=145</t>
  </si>
  <si>
    <t>(3+999517.9)/(2)=499760.45</t>
  </si>
  <si>
    <t>(999702.9+4)/(2)=499853.45</t>
  </si>
  <si>
    <t>(90+198)/(2)=144</t>
  </si>
  <si>
    <t>(2+999516.9)/(2)=499759.45</t>
  </si>
  <si>
    <t>(999701.9+3)/(2)=499852.45</t>
  </si>
  <si>
    <t>(77+197)/(2)=137</t>
  </si>
  <si>
    <t>(1+999515.9)/(2)=499758.45</t>
  </si>
  <si>
    <t>(999700.9+2)/(2)=499851.45</t>
  </si>
  <si>
    <t>(76+196)/(2)=136</t>
  </si>
  <si>
    <t>(0+999514.9)/(2)=499757.45</t>
  </si>
  <si>
    <t>(999699.9+0)/(2)=499849.95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</si>
  <si>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</si>
  <si>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 mp (0.01 p)</t>
    </r>
  </si>
  <si>
    <t>delta_delta</t>
  </si>
  <si>
    <t>&lt;--gyanús, hogy nem lehet konzisztens</t>
  </si>
  <si>
    <t>COCO Y0: 2027698</t>
  </si>
  <si>
    <t>(32+23)/(2)=27.5</t>
  </si>
  <si>
    <t>(23+999469.3)/(2)=499746.15</t>
  </si>
  <si>
    <t>(98+215)/(2)=156.5</t>
  </si>
  <si>
    <t>(71+205)/(2)=138</t>
  </si>
  <si>
    <t>(999773.3+999429.3)/(2)=999601.25</t>
  </si>
  <si>
    <t>(133+320)/(2)=226.5</t>
  </si>
  <si>
    <t>(22+999468.3)/(2)=499745.15</t>
  </si>
  <si>
    <t>(97+214)/(2)=155.5</t>
  </si>
  <si>
    <t>(70+204)/(2)=137</t>
  </si>
  <si>
    <t>(999742.3+23)/(2)=499882.65</t>
  </si>
  <si>
    <t>(132+319)/(2)=225.5</t>
  </si>
  <si>
    <t>(21+999467.3)/(2)=499744.15</t>
  </si>
  <si>
    <t>(72+213)/(2)=142.5</t>
  </si>
  <si>
    <t>(69+203)/(2)=136</t>
  </si>
  <si>
    <t>(999741.3+22)/(2)=499881.65</t>
  </si>
  <si>
    <t>(131+318)/(2)=224.5</t>
  </si>
  <si>
    <t>(20+999466.3)/(2)=499743.15</t>
  </si>
  <si>
    <t>(71+212)/(2)=141.5</t>
  </si>
  <si>
    <t>(60+202)/(2)=131</t>
  </si>
  <si>
    <t>(999740.3+21)/(2)=499880.65</t>
  </si>
  <si>
    <t>(107+317)/(2)=212</t>
  </si>
  <si>
    <t>(19+999440.3)/(2)=499729.65</t>
  </si>
  <si>
    <t>(70+211)/(2)=140.5</t>
  </si>
  <si>
    <t>(59+201)/(2)=130</t>
  </si>
  <si>
    <t>(999725.3+20)/(2)=499872.65</t>
  </si>
  <si>
    <t>(106+316)/(2)=211</t>
  </si>
  <si>
    <t>(18+999439.3)/(2)=499728.65</t>
  </si>
  <si>
    <t>(69+210)/(2)=139.5</t>
  </si>
  <si>
    <t>(58+200)/(2)=129</t>
  </si>
  <si>
    <t>(999724.3+19)/(2)=499871.65</t>
  </si>
  <si>
    <t>(105+315)/(2)=210</t>
  </si>
  <si>
    <t>(17+999438.3)/(2)=499727.65</t>
  </si>
  <si>
    <t>(68+209)/(2)=138.5</t>
  </si>
  <si>
    <t>(57+199)/(2)=128</t>
  </si>
  <si>
    <t>(999723.3+18)/(2)=499870.65</t>
  </si>
  <si>
    <t>(104+314)/(2)=209</t>
  </si>
  <si>
    <t>(16+999437.3)/(2)=499726.65</t>
  </si>
  <si>
    <t>(67+208)/(2)=137.5</t>
  </si>
  <si>
    <t>(56+198)/(2)=127</t>
  </si>
  <si>
    <t>(999722.3+17)/(2)=499869.65</t>
  </si>
  <si>
    <t>(103+313)/(2)=208</t>
  </si>
  <si>
    <t>(15+999436.3)/(2)=499725.65</t>
  </si>
  <si>
    <t>(43+140)/(2)=91.5</t>
  </si>
  <si>
    <t>(55+197)/(2)=126</t>
  </si>
  <si>
    <t>(999721.3+16)/(2)=499868.65</t>
  </si>
  <si>
    <t>(102+312)/(2)=207</t>
  </si>
  <si>
    <t>(14+999435.3)/(2)=499724.65</t>
  </si>
  <si>
    <t>(42+139)/(2)=90.5</t>
  </si>
  <si>
    <t>(54+196)/(2)=125</t>
  </si>
  <si>
    <t>(999720.3+15)/(2)=499867.65</t>
  </si>
  <si>
    <t>(101+265)/(2)=183</t>
  </si>
  <si>
    <t>(13+999434.3)/(2)=499723.65</t>
  </si>
  <si>
    <t>(41+138)/(2)=89.5</t>
  </si>
  <si>
    <t>(53+195)/(2)=124</t>
  </si>
  <si>
    <t>(999719.3+14)/(2)=499866.65</t>
  </si>
  <si>
    <t>(100+264)/(2)=182</t>
  </si>
  <si>
    <t>(12+999433.3)/(2)=499722.65</t>
  </si>
  <si>
    <t>(40+137)/(2)=88.5</t>
  </si>
  <si>
    <t>(52+80)/(2)=66</t>
  </si>
  <si>
    <t>(999718.3+13)/(2)=499865.65</t>
  </si>
  <si>
    <t>(99+263)/(2)=181</t>
  </si>
  <si>
    <t>(11+999432.3)/(2)=499721.65</t>
  </si>
  <si>
    <t>(39+136)/(2)=87.5</t>
  </si>
  <si>
    <t>(51+79)/(2)=65</t>
  </si>
  <si>
    <t>(999717.3+12)/(2)=499864.65</t>
  </si>
  <si>
    <t>(98+262)/(2)=180</t>
  </si>
  <si>
    <t>(10+999431.3)/(2)=499720.65</t>
  </si>
  <si>
    <t>(38+135)/(2)=86.5</t>
  </si>
  <si>
    <t>(50+78)/(2)=64</t>
  </si>
  <si>
    <t>(999709.3+11)/(2)=499860.15</t>
  </si>
  <si>
    <t>(97+247)/(2)=172</t>
  </si>
  <si>
    <t>(9+999430.3)/(2)=499719.65</t>
  </si>
  <si>
    <t>(37+134)/(2)=85.5</t>
  </si>
  <si>
    <t>(49+72)/(2)=60.5</t>
  </si>
  <si>
    <t>(999708.3+10)/(2)=499859.15</t>
  </si>
  <si>
    <t>(96+246)/(2)=171</t>
  </si>
  <si>
    <t>(8+999429.3)/(2)=499718.65</t>
  </si>
  <si>
    <t>(36+133)/(2)=84.5</t>
  </si>
  <si>
    <t>(48+71)/(2)=59.5</t>
  </si>
  <si>
    <t>(999707.3+9)/(2)=499858.15</t>
  </si>
  <si>
    <t>(95+231)/(2)=163</t>
  </si>
  <si>
    <t>(7+999428.3)/(2)=499717.65</t>
  </si>
  <si>
    <t>(7+132)/(2)=69.5</t>
  </si>
  <si>
    <t>(45+70)/(2)=57.5</t>
  </si>
  <si>
    <t>(999706.3+8)/(2)=499857.15</t>
  </si>
  <si>
    <t>(94+230)/(2)=162</t>
  </si>
  <si>
    <t>(6+999427.3)/(2)=499716.65</t>
  </si>
  <si>
    <t>(6+131)/(2)=68.5</t>
  </si>
  <si>
    <t>(6+69)/(2)=37.5</t>
  </si>
  <si>
    <t>(999705.3+7)/(2)=499856.15</t>
  </si>
  <si>
    <t>(93+229)/(2)=161</t>
  </si>
  <si>
    <t>(5+999426.3)/(2)=499715.65</t>
  </si>
  <si>
    <t>(5+68)/(2)=36.5</t>
  </si>
  <si>
    <t>(999704.3+6)/(2)=499855.15</t>
  </si>
  <si>
    <t>(92+228)/(2)=160</t>
  </si>
  <si>
    <t>(4+999425.3)/(2)=499714.65</t>
  </si>
  <si>
    <t>(4+67)/(2)=35.5</t>
  </si>
  <si>
    <t>(999703.3+5)/(2)=499854.15</t>
  </si>
  <si>
    <t>(91+227)/(2)=159</t>
  </si>
  <si>
    <t>(3+999424.3)/(2)=499713.65</t>
  </si>
  <si>
    <t>(999702.3+4)/(2)=499853.15</t>
  </si>
  <si>
    <t>(90+226)/(2)=158</t>
  </si>
  <si>
    <t>(2+999423.3)/(2)=499712.65</t>
  </si>
  <si>
    <t>(999701.3+3)/(2)=499852.15</t>
  </si>
  <si>
    <t>(77+225)/(2)=151</t>
  </si>
  <si>
    <t>(999700.3+2)/(2)=499851.15</t>
  </si>
  <si>
    <t>(76+224)/(2)=150</t>
  </si>
  <si>
    <t>(999699.3+0)/(2)=499849.65</t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</si>
  <si>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</si>
  <si>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&lt;--kisebb a gyanú a tények esetén, mint a becslések együttállására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</si>
</sst>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#,##0.0_ ;\-#,##0.0\ "/>
    <numFmt numFmtId="168" formatCode="0.000"/>
    <numFmt numFmtId="169" formatCode="0.0000000"/>
  </numFmts>
  <fonts count="64" x14ac:knownFonts="1">
    <font>
      <sz val="10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1E4E79"/>
      <name val="Calibri"/>
      <family val="2"/>
      <charset val="238"/>
    </font>
    <font>
      <b/>
      <sz val="20"/>
      <color rgb="FF2E75B5"/>
      <name val="Calibri"/>
      <family val="2"/>
      <charset val="238"/>
    </font>
    <font>
      <b/>
      <sz val="20"/>
      <color rgb="FF44546A"/>
      <name val="Calibri"/>
      <family val="2"/>
      <charset val="238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8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2"/>
      <color rgb="FF3F3F3F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6"/>
      <color rgb="FF000000"/>
      <name val="Verdana"/>
      <family val="2"/>
      <charset val="238"/>
    </font>
    <font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u/>
      <sz val="10"/>
      <color theme="10"/>
      <name val="Arial"/>
      <family val="2"/>
      <charset val="238"/>
    </font>
    <font>
      <sz val="9"/>
      <color rgb="FF333333"/>
      <name val="Verdana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6"/>
      <color rgb="FF333333"/>
      <name val="Verdana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3F3F3F"/>
      <name val="Calibri"/>
      <family val="2"/>
      <charset val="238"/>
    </font>
    <font>
      <b/>
      <sz val="12"/>
      <color rgb="FF3F3F3F"/>
      <name val="Calibri"/>
      <family val="2"/>
      <charset val="238"/>
    </font>
    <font>
      <b/>
      <sz val="20"/>
      <color rgb="FF1E4E79"/>
      <name val="Calibr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b/>
      <sz val="10"/>
      <color rgb="FF333333"/>
      <name val="Verdana"/>
      <family val="2"/>
      <charset val="238"/>
    </font>
    <font>
      <b/>
      <sz val="7"/>
      <color rgb="FF0000FF"/>
      <name val="Roboto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  <fill>
      <patternFill patternType="solid">
        <fgColor rgb="FFF7CAAC"/>
        <bgColor rgb="FFF7CAAC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9CC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8" fillId="0" borderId="0" applyNumberFormat="0" applyFill="0" applyBorder="0" applyAlignment="0" applyProtection="0"/>
    <xf numFmtId="0" fontId="32" fillId="0" borderId="17"/>
    <xf numFmtId="0" fontId="31" fillId="0" borderId="17"/>
    <xf numFmtId="0" fontId="33" fillId="0" borderId="17"/>
    <xf numFmtId="0" fontId="32" fillId="0" borderId="17"/>
    <xf numFmtId="0" fontId="32" fillId="0" borderId="17"/>
    <xf numFmtId="43" fontId="32" fillId="0" borderId="17" applyFont="0" applyFill="0" applyBorder="0" applyAlignment="0" applyProtection="0"/>
    <xf numFmtId="43" fontId="32" fillId="0" borderId="17" applyFont="0" applyFill="0" applyBorder="0" applyAlignment="0" applyProtection="0"/>
    <xf numFmtId="0" fontId="33" fillId="0" borderId="17"/>
  </cellStyleXfs>
  <cellXfs count="195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/>
    </xf>
    <xf numFmtId="3" fontId="7" fillId="7" borderId="5" xfId="0" applyNumberFormat="1" applyFont="1" applyFill="1" applyBorder="1" applyAlignment="1">
      <alignment horizontal="right"/>
    </xf>
    <xf numFmtId="3" fontId="7" fillId="8" borderId="5" xfId="0" applyNumberFormat="1" applyFont="1" applyFill="1" applyBorder="1" applyAlignment="1">
      <alignment horizontal="right"/>
    </xf>
    <xf numFmtId="3" fontId="7" fillId="8" borderId="4" xfId="0" applyNumberFormat="1" applyFont="1" applyFill="1" applyBorder="1" applyAlignment="1">
      <alignment horizontal="right"/>
    </xf>
    <xf numFmtId="3" fontId="7" fillId="9" borderId="4" xfId="0" applyNumberFormat="1" applyFont="1" applyFill="1" applyBorder="1" applyAlignment="1">
      <alignment horizontal="right"/>
    </xf>
    <xf numFmtId="3" fontId="7" fillId="10" borderId="4" xfId="0" applyNumberFormat="1" applyFont="1" applyFill="1" applyBorder="1" applyAlignment="1">
      <alignment horizontal="right"/>
    </xf>
    <xf numFmtId="3" fontId="7" fillId="10" borderId="4" xfId="0" applyNumberFormat="1" applyFont="1" applyFill="1" applyBorder="1"/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13" fillId="0" borderId="0" xfId="0" applyFont="1"/>
    <xf numFmtId="2" fontId="14" fillId="0" borderId="0" xfId="0" applyNumberFormat="1" applyFont="1"/>
    <xf numFmtId="0" fontId="14" fillId="11" borderId="9" xfId="0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14" fillId="0" borderId="0" xfId="0" applyFont="1"/>
    <xf numFmtId="0" fontId="18" fillId="12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2" fontId="23" fillId="11" borderId="9" xfId="0" applyNumberFormat="1" applyFont="1" applyFill="1" applyBorder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/>
    <xf numFmtId="3" fontId="24" fillId="0" borderId="0" xfId="0" applyNumberFormat="1" applyFont="1" applyAlignment="1">
      <alignment horizontal="right"/>
    </xf>
    <xf numFmtId="3" fontId="24" fillId="0" borderId="18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left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wrapText="1"/>
    </xf>
    <xf numFmtId="3" fontId="24" fillId="0" borderId="18" xfId="0" applyNumberFormat="1" applyFont="1" applyBorder="1" applyAlignment="1">
      <alignment horizontal="right" wrapText="1"/>
    </xf>
    <xf numFmtId="0" fontId="26" fillId="0" borderId="0" xfId="0" applyFont="1"/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/>
    </xf>
    <xf numFmtId="3" fontId="26" fillId="0" borderId="18" xfId="0" applyNumberFormat="1" applyFont="1" applyBorder="1" applyAlignment="1">
      <alignment horizontal="right"/>
    </xf>
    <xf numFmtId="3" fontId="24" fillId="0" borderId="0" xfId="0" applyNumberFormat="1" applyFont="1"/>
    <xf numFmtId="3" fontId="24" fillId="0" borderId="18" xfId="0" applyNumberFormat="1" applyFont="1" applyBorder="1"/>
    <xf numFmtId="3" fontId="26" fillId="0" borderId="0" xfId="0" applyNumberFormat="1" applyFont="1" applyAlignment="1">
      <alignment horizontal="right" wrapText="1"/>
    </xf>
    <xf numFmtId="0" fontId="24" fillId="11" borderId="9" xfId="0" applyFont="1" applyFill="1" applyBorder="1"/>
    <xf numFmtId="3" fontId="24" fillId="11" borderId="9" xfId="0" applyNumberFormat="1" applyFont="1" applyFill="1" applyBorder="1" applyAlignment="1">
      <alignment horizontal="right" vertical="center"/>
    </xf>
    <xf numFmtId="3" fontId="24" fillId="11" borderId="9" xfId="0" applyNumberFormat="1" applyFont="1" applyFill="1" applyBorder="1" applyAlignment="1">
      <alignment horizontal="right"/>
    </xf>
    <xf numFmtId="3" fontId="24" fillId="11" borderId="9" xfId="0" applyNumberFormat="1" applyFont="1" applyFill="1" applyBorder="1" applyAlignment="1">
      <alignment horizontal="right" wrapText="1"/>
    </xf>
    <xf numFmtId="3" fontId="24" fillId="11" borderId="19" xfId="0" applyNumberFormat="1" applyFont="1" applyFill="1" applyBorder="1" applyAlignment="1">
      <alignment horizontal="right"/>
    </xf>
    <xf numFmtId="0" fontId="24" fillId="5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5" borderId="9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 vertical="center"/>
    </xf>
    <xf numFmtId="3" fontId="24" fillId="5" borderId="9" xfId="0" applyNumberFormat="1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165" fontId="26" fillId="0" borderId="0" xfId="0" applyNumberFormat="1" applyFont="1"/>
    <xf numFmtId="164" fontId="26" fillId="0" borderId="0" xfId="0" applyNumberFormat="1" applyFont="1"/>
    <xf numFmtId="165" fontId="26" fillId="0" borderId="5" xfId="0" applyNumberFormat="1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horizontal="center" vertical="center" wrapText="1"/>
    </xf>
    <xf numFmtId="164" fontId="26" fillId="0" borderId="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/>
    <xf numFmtId="0" fontId="26" fillId="0" borderId="0" xfId="0" applyFont="1" applyAlignment="1">
      <alignment horizontal="center"/>
    </xf>
    <xf numFmtId="3" fontId="26" fillId="0" borderId="20" xfId="0" applyNumberFormat="1" applyFont="1" applyBorder="1"/>
    <xf numFmtId="1" fontId="26" fillId="0" borderId="0" xfId="0" applyNumberFormat="1" applyFont="1"/>
    <xf numFmtId="16" fontId="24" fillId="0" borderId="0" xfId="0" applyNumberFormat="1" applyFont="1" applyAlignment="1">
      <alignment horizontal="left" vertical="center"/>
    </xf>
    <xf numFmtId="166" fontId="26" fillId="0" borderId="0" xfId="0" applyNumberFormat="1" applyFont="1" applyAlignment="1">
      <alignment horizontal="right"/>
    </xf>
    <xf numFmtId="167" fontId="26" fillId="0" borderId="0" xfId="0" applyNumberFormat="1" applyFont="1" applyAlignment="1">
      <alignment horizontal="right"/>
    </xf>
    <xf numFmtId="0" fontId="28" fillId="0" borderId="0" xfId="1"/>
    <xf numFmtId="0" fontId="29" fillId="0" borderId="17" xfId="4" applyFont="1" applyAlignment="1">
      <alignment horizontal="left" vertical="center"/>
    </xf>
    <xf numFmtId="0" fontId="30" fillId="0" borderId="21" xfId="4" applyFont="1" applyBorder="1" applyAlignment="1">
      <alignment horizontal="center" vertical="center" wrapText="1"/>
    </xf>
    <xf numFmtId="0" fontId="30" fillId="0" borderId="21" xfId="4" applyFont="1" applyBorder="1" applyAlignment="1">
      <alignment horizontal="center"/>
    </xf>
    <xf numFmtId="3" fontId="30" fillId="0" borderId="21" xfId="2" applyNumberFormat="1" applyFont="1" applyBorder="1" applyAlignment="1">
      <alignment horizontal="right" wrapText="1"/>
    </xf>
    <xf numFmtId="0" fontId="30" fillId="0" borderId="21" xfId="4" applyFont="1" applyBorder="1" applyAlignment="1">
      <alignment horizontal="center" vertical="top"/>
    </xf>
    <xf numFmtId="0" fontId="34" fillId="0" borderId="0" xfId="0" applyFont="1" applyAlignment="1">
      <alignment horizontal="left" vertical="center"/>
    </xf>
    <xf numFmtId="0" fontId="35" fillId="0" borderId="0" xfId="0" applyFont="1"/>
    <xf numFmtId="0" fontId="36" fillId="0" borderId="1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3" fontId="36" fillId="0" borderId="0" xfId="0" applyNumberFormat="1" applyFont="1" applyAlignment="1">
      <alignment horizontal="right"/>
    </xf>
    <xf numFmtId="0" fontId="37" fillId="5" borderId="6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164" fontId="38" fillId="5" borderId="4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4" fillId="0" borderId="0" xfId="0" applyFont="1" applyAlignment="1">
      <alignment horizontal="right" vertical="center" wrapText="1"/>
    </xf>
    <xf numFmtId="0" fontId="43" fillId="0" borderId="0" xfId="0" applyFont="1" applyAlignment="1">
      <alignment vertical="center" wrapText="1"/>
    </xf>
    <xf numFmtId="0" fontId="45" fillId="15" borderId="10" xfId="0" applyFont="1" applyFill="1" applyBorder="1" applyAlignment="1">
      <alignment horizontal="center" vertical="center" wrapText="1"/>
    </xf>
    <xf numFmtId="0" fontId="46" fillId="16" borderId="11" xfId="0" applyFont="1" applyFill="1" applyBorder="1" applyAlignment="1">
      <alignment horizontal="center" vertical="center" wrapText="1"/>
    </xf>
    <xf numFmtId="0" fontId="45" fillId="15" borderId="10" xfId="0" applyFont="1" applyFill="1" applyBorder="1" applyAlignment="1">
      <alignment horizontal="left" vertical="center" wrapText="1"/>
    </xf>
    <xf numFmtId="0" fontId="47" fillId="16" borderId="11" xfId="0" applyFont="1" applyFill="1" applyBorder="1" applyAlignment="1">
      <alignment horizontal="center" vertical="center" wrapText="1"/>
    </xf>
    <xf numFmtId="0" fontId="47" fillId="0" borderId="0" xfId="0" applyFont="1"/>
    <xf numFmtId="0" fontId="45" fillId="15" borderId="17" xfId="0" applyFont="1" applyFill="1" applyBorder="1" applyAlignment="1">
      <alignment horizontal="center" vertical="center" wrapText="1"/>
    </xf>
    <xf numFmtId="0" fontId="46" fillId="16" borderId="17" xfId="0" applyFont="1" applyFill="1" applyBorder="1" applyAlignment="1">
      <alignment horizontal="center" vertical="center" wrapText="1"/>
    </xf>
    <xf numFmtId="0" fontId="0" fillId="14" borderId="0" xfId="0" applyFill="1"/>
    <xf numFmtId="0" fontId="48" fillId="14" borderId="0" xfId="0" applyFont="1" applyFill="1"/>
    <xf numFmtId="0" fontId="41" fillId="0" borderId="0" xfId="0" applyFont="1"/>
    <xf numFmtId="0" fontId="49" fillId="14" borderId="11" xfId="0" applyFont="1" applyFill="1" applyBorder="1" applyAlignment="1">
      <alignment horizontal="center" vertical="center" wrapText="1"/>
    </xf>
    <xf numFmtId="168" fontId="31" fillId="11" borderId="9" xfId="0" applyNumberFormat="1" applyFont="1" applyFill="1" applyBorder="1"/>
    <xf numFmtId="0" fontId="51" fillId="14" borderId="11" xfId="0" applyFont="1" applyFill="1" applyBorder="1" applyAlignment="1">
      <alignment horizontal="center" vertical="center" wrapText="1"/>
    </xf>
    <xf numFmtId="169" fontId="0" fillId="14" borderId="0" xfId="0" applyNumberFormat="1" applyFill="1"/>
    <xf numFmtId="0" fontId="52" fillId="14" borderId="11" xfId="0" applyFont="1" applyFill="1" applyBorder="1" applyAlignment="1">
      <alignment horizontal="center" vertical="center" wrapText="1"/>
    </xf>
    <xf numFmtId="168" fontId="0" fillId="14" borderId="0" xfId="0" applyNumberFormat="1" applyFill="1"/>
    <xf numFmtId="0" fontId="3" fillId="0" borderId="0" xfId="0" applyFont="1"/>
    <xf numFmtId="3" fontId="53" fillId="0" borderId="0" xfId="0" applyNumberFormat="1" applyFont="1"/>
    <xf numFmtId="0" fontId="29" fillId="0" borderId="17" xfId="3" applyFont="1" applyAlignment="1">
      <alignment horizontal="left" vertical="center"/>
    </xf>
    <xf numFmtId="0" fontId="30" fillId="0" borderId="22" xfId="3" applyFont="1" applyBorder="1" applyAlignment="1">
      <alignment horizontal="center" vertical="center" wrapText="1"/>
    </xf>
    <xf numFmtId="3" fontId="54" fillId="0" borderId="17" xfId="6" applyNumberFormat="1" applyFont="1" applyAlignment="1">
      <alignment horizontal="right"/>
    </xf>
    <xf numFmtId="3" fontId="54" fillId="0" borderId="17" xfId="8" applyNumberFormat="1" applyFont="1" applyFill="1" applyBorder="1" applyAlignment="1">
      <alignment horizontal="right" wrapText="1"/>
    </xf>
    <xf numFmtId="3" fontId="55" fillId="0" borderId="17" xfId="6" applyNumberFormat="1" applyFont="1" applyAlignment="1">
      <alignment horizontal="right"/>
    </xf>
    <xf numFmtId="3" fontId="54" fillId="0" borderId="17" xfId="9" applyNumberFormat="1" applyFont="1"/>
    <xf numFmtId="3" fontId="54" fillId="0" borderId="17" xfId="9" applyNumberFormat="1" applyFont="1" applyAlignment="1">
      <alignment horizontal="right"/>
    </xf>
    <xf numFmtId="3" fontId="54" fillId="0" borderId="17" xfId="3" applyNumberFormat="1" applyFont="1" applyAlignment="1">
      <alignment horizontal="right"/>
    </xf>
    <xf numFmtId="3" fontId="55" fillId="0" borderId="17" xfId="3" applyNumberFormat="1" applyFont="1" applyAlignment="1">
      <alignment horizontal="right"/>
    </xf>
    <xf numFmtId="0" fontId="29" fillId="17" borderId="17" xfId="3" applyFont="1" applyFill="1" applyAlignment="1">
      <alignment horizontal="centerContinuous"/>
    </xf>
    <xf numFmtId="0" fontId="54" fillId="17" borderId="17" xfId="3" applyFont="1" applyFill="1" applyAlignment="1">
      <alignment horizontal="centerContinuous"/>
    </xf>
    <xf numFmtId="1" fontId="3" fillId="0" borderId="21" xfId="0" applyNumberFormat="1" applyFont="1" applyBorder="1"/>
    <xf numFmtId="0" fontId="3" fillId="0" borderId="21" xfId="0" applyFont="1" applyBorder="1"/>
    <xf numFmtId="169" fontId="3" fillId="0" borderId="21" xfId="0" applyNumberFormat="1" applyFont="1" applyBorder="1"/>
    <xf numFmtId="3" fontId="3" fillId="0" borderId="21" xfId="0" applyNumberFormat="1" applyFont="1" applyBorder="1"/>
    <xf numFmtId="0" fontId="50" fillId="18" borderId="21" xfId="0" applyFont="1" applyFill="1" applyBorder="1" applyAlignment="1">
      <alignment horizontal="center"/>
    </xf>
    <xf numFmtId="0" fontId="3" fillId="19" borderId="21" xfId="0" applyFont="1" applyFill="1" applyBorder="1"/>
    <xf numFmtId="0" fontId="3" fillId="20" borderId="21" xfId="0" applyFont="1" applyFill="1" applyBorder="1"/>
    <xf numFmtId="0" fontId="56" fillId="0" borderId="0" xfId="0" applyFont="1"/>
    <xf numFmtId="0" fontId="3" fillId="21" borderId="21" xfId="0" applyFont="1" applyFill="1" applyBorder="1"/>
    <xf numFmtId="0" fontId="2" fillId="0" borderId="0" xfId="0" applyFont="1"/>
    <xf numFmtId="0" fontId="50" fillId="22" borderId="21" xfId="0" applyFont="1" applyFill="1" applyBorder="1" applyAlignment="1">
      <alignment horizontal="center"/>
    </xf>
    <xf numFmtId="3" fontId="2" fillId="0" borderId="0" xfId="0" applyNumberFormat="1" applyFont="1"/>
    <xf numFmtId="3" fontId="24" fillId="0" borderId="18" xfId="0" applyNumberFormat="1" applyFont="1" applyBorder="1" applyAlignment="1">
      <alignment horizontal="right" vertical="center"/>
    </xf>
    <xf numFmtId="1" fontId="2" fillId="0" borderId="23" xfId="0" applyNumberFormat="1" applyFont="1" applyBorder="1"/>
    <xf numFmtId="1" fontId="2" fillId="0" borderId="24" xfId="0" applyNumberFormat="1" applyFont="1" applyBorder="1"/>
    <xf numFmtId="0" fontId="2" fillId="0" borderId="24" xfId="0" applyFont="1" applyBorder="1"/>
    <xf numFmtId="1" fontId="2" fillId="0" borderId="25" xfId="0" applyNumberFormat="1" applyFont="1" applyBorder="1"/>
    <xf numFmtId="0" fontId="2" fillId="0" borderId="26" xfId="0" applyFont="1" applyBorder="1"/>
    <xf numFmtId="0" fontId="2" fillId="0" borderId="17" xfId="0" applyFont="1" applyBorder="1"/>
    <xf numFmtId="0" fontId="2" fillId="0" borderId="27" xfId="0" applyFont="1" applyBorder="1"/>
    <xf numFmtId="3" fontId="2" fillId="0" borderId="26" xfId="0" applyNumberFormat="1" applyFont="1" applyBorder="1"/>
    <xf numFmtId="3" fontId="2" fillId="0" borderId="17" xfId="0" applyNumberFormat="1" applyFont="1" applyBorder="1"/>
    <xf numFmtId="3" fontId="2" fillId="0" borderId="27" xfId="0" applyNumberFormat="1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2" fillId="23" borderId="21" xfId="0" applyFont="1" applyFill="1" applyBorder="1"/>
    <xf numFmtId="0" fontId="2" fillId="21" borderId="21" xfId="0" applyFont="1" applyFill="1" applyBorder="1"/>
    <xf numFmtId="0" fontId="2" fillId="18" borderId="21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0" fontId="24" fillId="5" borderId="15" xfId="0" applyFont="1" applyFill="1" applyBorder="1" applyAlignment="1">
      <alignment horizontal="center" vertical="center"/>
    </xf>
    <xf numFmtId="165" fontId="26" fillId="5" borderId="15" xfId="0" applyNumberFormat="1" applyFont="1" applyFill="1" applyBorder="1" applyAlignment="1">
      <alignment horizontal="center"/>
    </xf>
    <xf numFmtId="0" fontId="1" fillId="0" borderId="0" xfId="0" applyFont="1"/>
    <xf numFmtId="2" fontId="2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0" fillId="0" borderId="0" xfId="0" applyFont="1" applyAlignment="1">
      <alignment horizontal="right" vertical="center" wrapText="1"/>
    </xf>
    <xf numFmtId="0" fontId="59" fillId="0" borderId="0" xfId="0" applyFont="1" applyAlignment="1">
      <alignment vertical="center" wrapText="1"/>
    </xf>
    <xf numFmtId="0" fontId="18" fillId="15" borderId="10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left" vertical="center" wrapText="1"/>
    </xf>
    <xf numFmtId="0" fontId="61" fillId="16" borderId="11" xfId="0" applyFont="1" applyFill="1" applyBorder="1" applyAlignment="1">
      <alignment horizontal="center" vertical="center" wrapText="1"/>
    </xf>
    <xf numFmtId="0" fontId="62" fillId="0" borderId="0" xfId="0" applyFont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</cellXfs>
  <cellStyles count="10">
    <cellStyle name="Ezres 2" xfId="7" xr:uid="{F58B79FD-632C-46CD-804B-312C70591FD3}"/>
    <cellStyle name="Ezres_fej21.5_7.10__21.26_28" xfId="8" xr:uid="{9999B5FE-831D-4A55-BCB6-07161A0BCEF7}"/>
    <cellStyle name="Link" xfId="1" builtinId="8"/>
    <cellStyle name="Normál 2" xfId="3" xr:uid="{6A62DB7B-7F4D-4BE8-B5CA-1BB85BF4004E}"/>
    <cellStyle name="Normál 2 2" xfId="5" xr:uid="{7B3633D5-82E2-4F25-A479-A025A8FEA1CA}"/>
    <cellStyle name="Normál_7_26-7_28" xfId="6" xr:uid="{9F519015-4864-459D-A3A5-8661523B17E1}"/>
    <cellStyle name="Normál_Búza" xfId="9" xr:uid="{78CADC11-389C-4BB8-8B01-C54070B97BD3}"/>
    <cellStyle name="Normál_gabonafelek vetester" xfId="4" xr:uid="{98E0609F-972D-4D68-848A-F495B6722F96}"/>
    <cellStyle name="Normál_STADAT" xfId="2" xr:uid="{3A108FD9-FFF1-4B49-BAF3-91F61F39C448}"/>
    <cellStyle name="Standard" xfId="0" builtinId="0"/>
  </cellStyles>
  <dxfs count="0"/>
  <tableStyles count="0" defaultTableStyle="TableStyleMedium2" defaultPivotStyle="PivotStyleLight16"/>
  <colors>
    <mruColors>
      <color rgb="FF89CC40"/>
      <color rgb="FF669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Előrejelzés és tény adatok összehasonlítása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konklúzió!$A$5</c:f>
              <c:strCache>
                <c:ptCount val="1"/>
                <c:pt idx="0">
                  <c:v>Előrejelzés 2022-re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konklúzió!$B$1:$F$1</c:f>
              <c:strCache>
                <c:ptCount val="5"/>
                <c:pt idx="0">
                  <c:v>Kukorica</c:v>
                </c:pt>
                <c:pt idx="1">
                  <c:v>Búza</c:v>
                </c:pt>
                <c:pt idx="2">
                  <c:v>Árpa</c:v>
                </c:pt>
                <c:pt idx="3">
                  <c:v>Rozs</c:v>
                </c:pt>
                <c:pt idx="4">
                  <c:v>Zab</c:v>
                </c:pt>
              </c:strCache>
            </c:strRef>
          </c:cat>
          <c:val>
            <c:numRef>
              <c:f>konklúzió!$B$5:$F$5</c:f>
              <c:numCache>
                <c:formatCode>0</c:formatCode>
                <c:ptCount val="5"/>
                <c:pt idx="0">
                  <c:v>7717.5999999999995</c:v>
                </c:pt>
                <c:pt idx="1">
                  <c:v>4644.6000000000004</c:v>
                </c:pt>
                <c:pt idx="2" formatCode="General">
                  <c:v>4667</c:v>
                </c:pt>
                <c:pt idx="3" formatCode="General">
                  <c:v>3586</c:v>
                </c:pt>
                <c:pt idx="4">
                  <c:v>2689.1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9-4E61-A480-78221E431D77}"/>
            </c:ext>
          </c:extLst>
        </c:ser>
        <c:ser>
          <c:idx val="1"/>
          <c:order val="1"/>
          <c:tx>
            <c:strRef>
              <c:f>konklúzió!$A$6</c:f>
              <c:strCache>
                <c:ptCount val="1"/>
                <c:pt idx="0">
                  <c:v>Valós számok 2022-re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konklúzió!$B$1:$F$1</c:f>
              <c:strCache>
                <c:ptCount val="5"/>
                <c:pt idx="0">
                  <c:v>Kukorica</c:v>
                </c:pt>
                <c:pt idx="1">
                  <c:v>Búza</c:v>
                </c:pt>
                <c:pt idx="2">
                  <c:v>Árpa</c:v>
                </c:pt>
                <c:pt idx="3">
                  <c:v>Rozs</c:v>
                </c:pt>
                <c:pt idx="4">
                  <c:v>Zab</c:v>
                </c:pt>
              </c:strCache>
            </c:strRef>
          </c:cat>
          <c:val>
            <c:numRef>
              <c:f>konklúzió!$B$6:$F$6</c:f>
              <c:numCache>
                <c:formatCode>#,##0</c:formatCode>
                <c:ptCount val="5"/>
                <c:pt idx="0">
                  <c:v>3420</c:v>
                </c:pt>
                <c:pt idx="1">
                  <c:v>4400</c:v>
                </c:pt>
                <c:pt idx="2">
                  <c:v>4800</c:v>
                </c:pt>
                <c:pt idx="3">
                  <c:v>3010</c:v>
                </c:pt>
                <c:pt idx="4">
                  <c:v>2380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9-4E61-A480-78221E431D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26050848"/>
        <c:axId val="926048448"/>
      </c:lineChart>
      <c:catAx>
        <c:axId val="9260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48448"/>
        <c:crosses val="autoZero"/>
        <c:auto val="1"/>
        <c:lblAlgn val="ctr"/>
        <c:lblOffset val="100"/>
        <c:noMultiLvlLbl val="0"/>
      </c:catAx>
      <c:valAx>
        <c:axId val="9260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100" b="0" i="0" baseline="0">
                    <a:effectLst/>
                  </a:rPr>
                  <a:t>Termésátlag (kg/ha)</a:t>
                </a:r>
                <a:endParaRPr lang="hu-HU" sz="5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50848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165099</xdr:colOff>
      <xdr:row>7</xdr:row>
      <xdr:rowOff>50799</xdr:rowOff>
    </xdr:from>
    <xdr:to>
      <xdr:col>6</xdr:col>
      <xdr:colOff>368300</xdr:colOff>
      <xdr:row>30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F7CF91E-4FC9-4161-C9A2-8BB0C51C5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38100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9E30AE7C-C14B-261A-0103-ECCFB437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38100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A829986F-CE0B-5017-21BB-70E237E3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38100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B6887FF4-92DF-0B1E-F6EA-29B965A1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533400"/>
    <xdr:pic>
      <xdr:nvPicPr>
        <xdr:cNvPr id="2" name="image1.png" descr="CO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533400"/>
    <xdr:pic>
      <xdr:nvPicPr>
        <xdr:cNvPr id="2" name="image1.png" descr="CO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D139A29-61D3-8A18-D319-BB667081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3315240-EE0E-ABB4-F232-8FC0B9D7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FC4DBF1-2485-754E-C5C2-3AC7B351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F0E129C-18EE-F857-B873-C066D193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568618A-646E-5CAF-424F-AF57053E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3587008-A6EF-8016-22B6-EA933016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66675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C885859-C9AB-1BDD-B5D3-772F4277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63500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82B104-CCB0-A74D-62E2-9502D6F7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3</xdr:row>
      <xdr:rowOff>66675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7302B12-782B-6381-AABC-07B903EB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96248620230419210352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286901820230419210700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202769820230419212356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189138920221001112800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400062720221001113824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553151820230417140850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448678920230417141152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503878720230417145406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427974020230417145448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miau.my-x.hu/myx-free/coco/test/385476520230417150758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810887220230417150901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miau.my-x.hu/myx-free/coco/test/948414220230417150932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miau.my-x.hu/myx-free/coco/test/452880520230417151014.html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2"/>
  <sheetViews>
    <sheetView workbookViewId="0"/>
  </sheetViews>
  <sheetFormatPr baseColWidth="10" defaultColWidth="14.44140625" defaultRowHeight="15" customHeight="1" x14ac:dyDescent="0.3"/>
  <cols>
    <col min="1" max="1" width="16.44140625" customWidth="1"/>
    <col min="2" max="2" width="12.88671875" customWidth="1"/>
    <col min="3" max="3" width="11.6640625" customWidth="1"/>
    <col min="4" max="4" width="21.33203125" customWidth="1"/>
    <col min="5" max="5" width="19.109375" customWidth="1"/>
    <col min="6" max="6" width="14.33203125" customWidth="1"/>
    <col min="7" max="7" width="15.109375" customWidth="1"/>
    <col min="8" max="9" width="14.33203125" customWidth="1"/>
    <col min="10" max="11" width="15.109375" customWidth="1"/>
    <col min="12" max="15" width="14.33203125" customWidth="1"/>
    <col min="16" max="16" width="18.109375" customWidth="1"/>
    <col min="17" max="17" width="17.88671875" customWidth="1"/>
    <col min="18" max="18" width="19.109375" customWidth="1"/>
    <col min="19" max="26" width="8.88671875" customWidth="1"/>
  </cols>
  <sheetData>
    <row r="1" spans="1:26" ht="47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</row>
    <row r="2" spans="1:26" ht="32.2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5" t="s">
        <v>5</v>
      </c>
      <c r="J2" s="5" t="s">
        <v>5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8</v>
      </c>
      <c r="P2" s="5" t="s">
        <v>9</v>
      </c>
      <c r="Q2" s="5" t="s">
        <v>10</v>
      </c>
      <c r="R2" s="4"/>
      <c r="S2" s="4"/>
      <c r="T2" s="4"/>
      <c r="U2" s="4"/>
      <c r="V2" s="4"/>
      <c r="W2" s="4"/>
      <c r="X2" s="4"/>
      <c r="Y2" s="4"/>
    </row>
    <row r="3" spans="1:26" ht="30.75" customHeight="1" x14ac:dyDescent="0.3">
      <c r="A3" s="6" t="s">
        <v>11</v>
      </c>
      <c r="B3" s="6" t="s">
        <v>12</v>
      </c>
      <c r="C3" s="6">
        <f t="shared" ref="C3:Q3" si="0">IF(C4&lt;0,1,0)</f>
        <v>1</v>
      </c>
      <c r="D3" s="6">
        <f t="shared" si="0"/>
        <v>0</v>
      </c>
      <c r="E3" s="6">
        <f t="shared" si="0"/>
        <v>0</v>
      </c>
      <c r="F3" s="6">
        <f t="shared" si="0"/>
        <v>1</v>
      </c>
      <c r="G3" s="6">
        <f t="shared" si="0"/>
        <v>0</v>
      </c>
      <c r="H3" s="6">
        <f t="shared" si="0"/>
        <v>0</v>
      </c>
      <c r="I3" s="6">
        <f t="shared" si="0"/>
        <v>1</v>
      </c>
      <c r="J3" s="6">
        <f t="shared" si="0"/>
        <v>1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1</v>
      </c>
      <c r="Q3" s="6">
        <f t="shared" si="0"/>
        <v>0</v>
      </c>
      <c r="R3" s="4"/>
      <c r="S3" s="4"/>
      <c r="T3" s="4"/>
      <c r="U3" s="4"/>
      <c r="V3" s="4"/>
      <c r="W3" s="4"/>
      <c r="X3" s="4"/>
      <c r="Y3" s="4"/>
    </row>
    <row r="4" spans="1:26" ht="24" customHeight="1" x14ac:dyDescent="0.3">
      <c r="A4" s="6" t="s">
        <v>13</v>
      </c>
      <c r="B4" s="6">
        <f t="shared" ref="B4:Q4" si="1">CORREL(B7:B28,$B$7:$B$28)</f>
        <v>0.99999999999999978</v>
      </c>
      <c r="C4" s="7">
        <f t="shared" si="1"/>
        <v>-0.4289223982104724</v>
      </c>
      <c r="D4" s="7">
        <f t="shared" si="1"/>
        <v>3.1314906203676655E-2</v>
      </c>
      <c r="E4" s="7">
        <f t="shared" si="1"/>
        <v>0.39305468025974094</v>
      </c>
      <c r="F4" s="7">
        <f t="shared" si="1"/>
        <v>-0.52924615873621084</v>
      </c>
      <c r="G4" s="7">
        <f t="shared" si="1"/>
        <v>9.9993868458711763E-2</v>
      </c>
      <c r="H4" s="7">
        <f t="shared" si="1"/>
        <v>0.44320519465624486</v>
      </c>
      <c r="I4" s="7">
        <f t="shared" si="1"/>
        <v>-0.27464983266766368</v>
      </c>
      <c r="J4" s="7">
        <f t="shared" si="1"/>
        <v>-0.49509105335537323</v>
      </c>
      <c r="K4" s="7">
        <f t="shared" si="1"/>
        <v>0.71393960936272571</v>
      </c>
      <c r="L4" s="7">
        <f t="shared" si="1"/>
        <v>0.65374571550894078</v>
      </c>
      <c r="M4" s="7">
        <f t="shared" si="1"/>
        <v>0.69620501476646868</v>
      </c>
      <c r="N4" s="7">
        <f t="shared" si="1"/>
        <v>0.6825432691847696</v>
      </c>
      <c r="O4" s="7">
        <f t="shared" si="1"/>
        <v>0.46649619448197271</v>
      </c>
      <c r="P4" s="7">
        <f t="shared" si="1"/>
        <v>-0.47723101592096889</v>
      </c>
      <c r="Q4" s="7">
        <f t="shared" si="1"/>
        <v>0.24312000847607793</v>
      </c>
      <c r="R4" s="4"/>
      <c r="S4" s="4"/>
      <c r="T4" s="4"/>
      <c r="U4" s="4"/>
      <c r="V4" s="4"/>
      <c r="W4" s="4"/>
      <c r="X4" s="4"/>
      <c r="Y4" s="4"/>
    </row>
    <row r="5" spans="1:26" ht="26.25" customHeight="1" x14ac:dyDescent="0.3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4"/>
      <c r="S5" s="4"/>
      <c r="T5" s="4"/>
      <c r="U5" s="4"/>
      <c r="V5" s="4"/>
      <c r="W5" s="4"/>
      <c r="X5" s="4"/>
      <c r="Y5" s="4"/>
    </row>
    <row r="6" spans="1:26" ht="87" customHeight="1" x14ac:dyDescent="0.3">
      <c r="A6" s="8" t="s">
        <v>31</v>
      </c>
      <c r="B6" s="9" t="s">
        <v>32</v>
      </c>
      <c r="C6" s="9" t="s">
        <v>33</v>
      </c>
      <c r="D6" s="10" t="s">
        <v>34</v>
      </c>
      <c r="E6" s="11" t="s">
        <v>35</v>
      </c>
      <c r="F6" s="11" t="s">
        <v>36</v>
      </c>
      <c r="G6" s="12" t="s">
        <v>37</v>
      </c>
      <c r="H6" s="13" t="s">
        <v>38</v>
      </c>
      <c r="I6" s="13" t="s">
        <v>39</v>
      </c>
      <c r="J6" s="13" t="s">
        <v>40</v>
      </c>
      <c r="K6" s="13" t="s">
        <v>41</v>
      </c>
      <c r="L6" s="13" t="s">
        <v>42</v>
      </c>
      <c r="M6" s="13" t="s">
        <v>43</v>
      </c>
      <c r="N6" s="13" t="s">
        <v>44</v>
      </c>
      <c r="O6" s="13" t="s">
        <v>45</v>
      </c>
      <c r="P6" s="13" t="s">
        <v>46</v>
      </c>
      <c r="Q6" s="13" t="s">
        <v>47</v>
      </c>
      <c r="R6" s="4"/>
      <c r="S6" s="4"/>
      <c r="T6" s="4"/>
      <c r="U6" s="4"/>
      <c r="V6" s="4"/>
      <c r="W6" s="4"/>
      <c r="X6" s="4"/>
      <c r="Y6" s="4"/>
    </row>
    <row r="7" spans="1:26" ht="15.6" x14ac:dyDescent="0.3">
      <c r="A7" s="14">
        <v>2000</v>
      </c>
      <c r="B7" s="15">
        <f>'kukorica termelés'!F107</f>
        <v>4150</v>
      </c>
      <c r="C7" s="15">
        <f>'kukorica termelés'!B107</f>
        <v>1192702</v>
      </c>
      <c r="D7" s="15">
        <f>átlagárak!C3</f>
        <v>25354.969347468363</v>
      </c>
      <c r="E7" s="16">
        <f>időjárás!D4</f>
        <v>121</v>
      </c>
      <c r="F7" s="16">
        <f>időjárás!G4</f>
        <v>11</v>
      </c>
      <c r="G7" s="16">
        <f>időjárás!B4</f>
        <v>11.5</v>
      </c>
      <c r="H7" s="17">
        <f>időjárás!C4</f>
        <v>423.4</v>
      </c>
      <c r="I7" s="17">
        <f>időjárás!E4</f>
        <v>83</v>
      </c>
      <c r="J7" s="17">
        <f>időjárás!F4</f>
        <v>34</v>
      </c>
      <c r="K7" s="18">
        <f>'b,á,r,z termésátlg'!B3</f>
        <v>3600</v>
      </c>
      <c r="L7" s="18">
        <f>'b,á,r,z termésátlg'!C3</f>
        <v>2770</v>
      </c>
      <c r="M7" s="18">
        <f>'b,á,r,z termésátlg'!D3</f>
        <v>2000</v>
      </c>
      <c r="N7" s="18">
        <f>'b,á,r,z termésátlg'!E3</f>
        <v>1670</v>
      </c>
      <c r="O7" s="19">
        <f>műtrágya!F3</f>
        <v>61</v>
      </c>
      <c r="P7" s="20">
        <f>munkaerő!B3</f>
        <v>676049.33028564835</v>
      </c>
      <c r="Q7" s="20">
        <f>munkaerő!C3</f>
        <v>97.107215065321569</v>
      </c>
      <c r="R7" s="4"/>
      <c r="S7" s="4"/>
      <c r="T7" s="4"/>
      <c r="U7" s="4"/>
      <c r="V7" s="4"/>
      <c r="W7" s="4"/>
      <c r="X7" s="4"/>
      <c r="Y7" s="4"/>
    </row>
    <row r="8" spans="1:26" ht="15.6" x14ac:dyDescent="0.3">
      <c r="A8" s="14">
        <v>2001</v>
      </c>
      <c r="B8" s="15">
        <f>'kukorica termelés'!F108</f>
        <v>6220</v>
      </c>
      <c r="C8" s="15">
        <f>'kukorica termelés'!B108</f>
        <v>1258120</v>
      </c>
      <c r="D8" s="15">
        <f>átlagárak!C4</f>
        <v>19610.801940347417</v>
      </c>
      <c r="E8" s="16">
        <f>időjárás!D5</f>
        <v>141</v>
      </c>
      <c r="F8" s="16">
        <f>időjárás!G5</f>
        <v>2</v>
      </c>
      <c r="G8" s="16">
        <f>időjárás!B5</f>
        <v>10.3</v>
      </c>
      <c r="H8" s="17">
        <f>időjárás!C5</f>
        <v>614.29999999999995</v>
      </c>
      <c r="I8" s="17">
        <f>időjárás!E5</f>
        <v>96</v>
      </c>
      <c r="J8" s="17">
        <f>időjárás!F5</f>
        <v>22</v>
      </c>
      <c r="K8" s="18">
        <f>'b,á,r,z termésátlg'!B4</f>
        <v>4310</v>
      </c>
      <c r="L8" s="18">
        <f>'b,á,r,z termésátlg'!C4</f>
        <v>3530</v>
      </c>
      <c r="M8" s="18">
        <f>'b,á,r,z termésátlg'!D4</f>
        <v>2370</v>
      </c>
      <c r="N8" s="18">
        <f>'b,á,r,z termésátlg'!E4</f>
        <v>2450</v>
      </c>
      <c r="O8" s="19">
        <f>műtrágya!F4</f>
        <v>67</v>
      </c>
      <c r="P8" s="20">
        <f>munkaerő!B4</f>
        <v>642937.28248072241</v>
      </c>
      <c r="Q8" s="20">
        <f>munkaerő!C4</f>
        <v>105.3971294080375</v>
      </c>
      <c r="R8" s="4"/>
      <c r="S8" s="4"/>
      <c r="T8" s="4"/>
      <c r="U8" s="4"/>
      <c r="V8" s="4"/>
      <c r="W8" s="4"/>
      <c r="X8" s="4"/>
      <c r="Y8" s="4"/>
    </row>
    <row r="9" spans="1:26" ht="15.6" x14ac:dyDescent="0.3">
      <c r="A9" s="14">
        <v>2002</v>
      </c>
      <c r="B9" s="15">
        <f>'kukorica termelés'!F109</f>
        <v>5050</v>
      </c>
      <c r="C9" s="15">
        <f>'kukorica termelés'!B109</f>
        <v>1205817</v>
      </c>
      <c r="D9" s="15">
        <f>átlagárak!C5</f>
        <v>21324.796701006446</v>
      </c>
      <c r="E9" s="16">
        <f>időjárás!D6</f>
        <v>147</v>
      </c>
      <c r="F9" s="16">
        <f>időjárás!G6</f>
        <v>8</v>
      </c>
      <c r="G9" s="16">
        <f>időjárás!B6</f>
        <v>11.3</v>
      </c>
      <c r="H9" s="17">
        <f>időjárás!C6</f>
        <v>546.6</v>
      </c>
      <c r="I9" s="17">
        <f>időjárás!E6</f>
        <v>79</v>
      </c>
      <c r="J9" s="17">
        <f>időjárás!F6</f>
        <v>26</v>
      </c>
      <c r="K9" s="18">
        <f>'b,á,r,z termésátlg'!B5</f>
        <v>3510</v>
      </c>
      <c r="L9" s="18">
        <f>'b,á,r,z termésátlg'!C5</f>
        <v>2820</v>
      </c>
      <c r="M9" s="18">
        <f>'b,á,r,z termésátlg'!D5</f>
        <v>1960</v>
      </c>
      <c r="N9" s="18">
        <f>'b,á,r,z termésátlg'!E5</f>
        <v>2160</v>
      </c>
      <c r="O9" s="19">
        <f>műtrágya!F5</f>
        <v>74</v>
      </c>
      <c r="P9" s="20">
        <f>munkaerő!B5</f>
        <v>646741.2214467359</v>
      </c>
      <c r="Q9" s="20">
        <f>munkaerő!C5</f>
        <v>79.446888358480024</v>
      </c>
      <c r="R9" s="4"/>
      <c r="S9" s="4"/>
      <c r="T9" s="4"/>
      <c r="U9" s="4"/>
      <c r="V9" s="4"/>
      <c r="W9" s="4"/>
      <c r="X9" s="4"/>
      <c r="Y9" s="4"/>
    </row>
    <row r="10" spans="1:26" ht="15.6" x14ac:dyDescent="0.3">
      <c r="A10" s="14">
        <v>2003</v>
      </c>
      <c r="B10" s="15">
        <f>'kukorica termelés'!F110</f>
        <v>3950</v>
      </c>
      <c r="C10" s="15">
        <f>'kukorica termelés'!B110</f>
        <v>1144735</v>
      </c>
      <c r="D10" s="15">
        <f>átlagárak!C6</f>
        <v>30005</v>
      </c>
      <c r="E10" s="16">
        <f>időjárás!D7</f>
        <v>114</v>
      </c>
      <c r="F10" s="16">
        <f>időjárás!G7</f>
        <v>6</v>
      </c>
      <c r="G10" s="16">
        <f>időjárás!B7</f>
        <v>10.3</v>
      </c>
      <c r="H10" s="17">
        <f>időjárás!C7</f>
        <v>463.9</v>
      </c>
      <c r="I10" s="17">
        <f>időjárás!E7</f>
        <v>118</v>
      </c>
      <c r="J10" s="17">
        <f>időjárás!F7</f>
        <v>50</v>
      </c>
      <c r="K10" s="18">
        <f>'b,á,r,z termésátlg'!B6</f>
        <v>2640</v>
      </c>
      <c r="L10" s="18">
        <f>'b,á,r,z termésátlg'!C6</f>
        <v>2380</v>
      </c>
      <c r="M10" s="18">
        <f>'b,á,r,z termésátlg'!D6</f>
        <v>1460</v>
      </c>
      <c r="N10" s="18">
        <f>'b,á,r,z termésátlg'!E6</f>
        <v>1490</v>
      </c>
      <c r="O10" s="19">
        <f>műtrágya!F6</f>
        <v>75</v>
      </c>
      <c r="P10" s="20">
        <f>munkaerő!B6</f>
        <v>581907</v>
      </c>
      <c r="Q10" s="20">
        <f>munkaerő!C6</f>
        <v>103.11016148467942</v>
      </c>
      <c r="R10" s="4"/>
      <c r="S10" s="4"/>
      <c r="T10" s="4"/>
      <c r="U10" s="4"/>
      <c r="V10" s="4"/>
      <c r="W10" s="4"/>
      <c r="X10" s="4"/>
      <c r="Y10" s="4"/>
    </row>
    <row r="11" spans="1:26" ht="15.6" x14ac:dyDescent="0.3">
      <c r="A11" s="14">
        <v>2004</v>
      </c>
      <c r="B11" s="15">
        <f>'kukorica termelés'!F111</f>
        <v>7000</v>
      </c>
      <c r="C11" s="15">
        <f>'kukorica termelés'!B111</f>
        <v>1190141</v>
      </c>
      <c r="D11" s="15">
        <f>átlagárak!C7</f>
        <v>23494</v>
      </c>
      <c r="E11" s="16">
        <f>időjárás!D8</f>
        <v>150</v>
      </c>
      <c r="F11" s="16">
        <f>időjárás!G8</f>
        <v>3</v>
      </c>
      <c r="G11" s="16">
        <f>időjárás!B8</f>
        <v>10.1</v>
      </c>
      <c r="H11" s="17">
        <f>időjárás!C8</f>
        <v>689.2</v>
      </c>
      <c r="I11" s="17">
        <f>időjárás!E8</f>
        <v>94</v>
      </c>
      <c r="J11" s="17">
        <f>időjárás!F8</f>
        <v>14</v>
      </c>
      <c r="K11" s="18">
        <f>'b,á,r,z termésátlg'!B7</f>
        <v>5120</v>
      </c>
      <c r="L11" s="18">
        <f>'b,á,r,z termésátlg'!C7</f>
        <v>4270</v>
      </c>
      <c r="M11" s="18">
        <f>'b,á,r,z termésátlg'!D7</f>
        <v>2750</v>
      </c>
      <c r="N11" s="18">
        <f>'b,á,r,z termésátlg'!E7</f>
        <v>3120</v>
      </c>
      <c r="O11" s="19">
        <f>műtrágya!F7</f>
        <v>77</v>
      </c>
      <c r="P11" s="20">
        <f>munkaerő!B7</f>
        <v>553785.10037174716</v>
      </c>
      <c r="Q11" s="20">
        <f>munkaerő!C7</f>
        <v>151.56487974577871</v>
      </c>
      <c r="R11" s="4"/>
      <c r="S11" s="4"/>
      <c r="T11" s="4"/>
      <c r="U11" s="4"/>
      <c r="V11" s="4"/>
      <c r="W11" s="4"/>
      <c r="X11" s="4"/>
      <c r="Y11" s="4"/>
    </row>
    <row r="12" spans="1:26" ht="15.6" x14ac:dyDescent="0.3">
      <c r="A12" s="14">
        <v>2005</v>
      </c>
      <c r="B12" s="15">
        <f>'kukorica termelés'!F112</f>
        <v>7560</v>
      </c>
      <c r="C12" s="15">
        <f>'kukorica termelés'!B112</f>
        <v>1197547</v>
      </c>
      <c r="D12" s="15">
        <f>átlagárak!C8</f>
        <v>21662</v>
      </c>
      <c r="E12" s="16">
        <f>időjárás!D9</f>
        <v>145</v>
      </c>
      <c r="F12" s="16">
        <f>időjárás!G9</f>
        <v>4</v>
      </c>
      <c r="G12" s="16">
        <f>időjárás!B9</f>
        <v>9.6999999999999993</v>
      </c>
      <c r="H12" s="17">
        <f>időjárás!C9</f>
        <v>732.5</v>
      </c>
      <c r="I12" s="17">
        <f>időjárás!E9</f>
        <v>117</v>
      </c>
      <c r="J12" s="17">
        <f>időjárás!F9</f>
        <v>13</v>
      </c>
      <c r="K12" s="18">
        <f>'b,á,r,z termésátlg'!B8</f>
        <v>4500</v>
      </c>
      <c r="L12" s="18">
        <f>'b,á,r,z termésátlg'!C8</f>
        <v>3750</v>
      </c>
      <c r="M12" s="18">
        <f>'b,á,r,z termésátlg'!D8</f>
        <v>2570</v>
      </c>
      <c r="N12" s="18">
        <f>'b,á,r,z termésátlg'!E8</f>
        <v>2520</v>
      </c>
      <c r="O12" s="19">
        <f>műtrágya!F8</f>
        <v>67</v>
      </c>
      <c r="P12" s="20">
        <f>munkaerő!B8</f>
        <v>522248</v>
      </c>
      <c r="Q12" s="20">
        <f>munkaerő!C8</f>
        <v>100.80981622550198</v>
      </c>
      <c r="R12" s="4"/>
      <c r="S12" s="4"/>
      <c r="T12" s="4"/>
      <c r="U12" s="4"/>
      <c r="V12" s="4"/>
      <c r="W12" s="4"/>
      <c r="X12" s="4"/>
      <c r="Y12" s="4"/>
    </row>
    <row r="13" spans="1:26" ht="15.6" x14ac:dyDescent="0.3">
      <c r="A13" s="14">
        <v>2006</v>
      </c>
      <c r="B13" s="15">
        <f>'kukorica termelés'!F113</f>
        <v>6820</v>
      </c>
      <c r="C13" s="15">
        <f>'kukorica termelés'!B113</f>
        <v>1214952</v>
      </c>
      <c r="D13" s="15">
        <f>átlagárak!C9</f>
        <v>26204</v>
      </c>
      <c r="E13" s="16">
        <f>időjárás!D10</f>
        <v>140</v>
      </c>
      <c r="F13" s="16">
        <f>időjárás!G10</f>
        <v>7</v>
      </c>
      <c r="G13" s="16">
        <f>időjárás!B10</f>
        <v>10.4</v>
      </c>
      <c r="H13" s="17">
        <f>időjárás!C10</f>
        <v>581.9</v>
      </c>
      <c r="I13" s="17">
        <f>időjárás!E10</f>
        <v>95</v>
      </c>
      <c r="J13" s="17">
        <f>időjárás!F10</f>
        <v>30</v>
      </c>
      <c r="K13" s="18">
        <f>'b,á,r,z termésátlg'!B9</f>
        <v>4070</v>
      </c>
      <c r="L13" s="18">
        <f>'b,á,r,z termésátlg'!C9</f>
        <v>3670</v>
      </c>
      <c r="M13" s="18">
        <f>'b,á,r,z termésátlg'!D9</f>
        <v>2540</v>
      </c>
      <c r="N13" s="18">
        <f>'b,á,r,z termésátlg'!E9</f>
        <v>2550</v>
      </c>
      <c r="O13" s="19">
        <f>műtrágya!F9</f>
        <v>78</v>
      </c>
      <c r="P13" s="20">
        <f>munkaerő!B9</f>
        <v>504403.04535147396</v>
      </c>
      <c r="Q13" s="20">
        <f>munkaerő!C9</f>
        <v>107.08547898844158</v>
      </c>
      <c r="R13" s="4"/>
      <c r="S13" s="4"/>
      <c r="T13" s="4"/>
      <c r="U13" s="4"/>
      <c r="V13" s="4"/>
      <c r="W13" s="4"/>
      <c r="X13" s="4"/>
      <c r="Y13" s="4"/>
    </row>
    <row r="14" spans="1:26" ht="15.6" x14ac:dyDescent="0.3">
      <c r="A14" s="14">
        <v>2007</v>
      </c>
      <c r="B14" s="15">
        <f>'kukorica termelés'!F114</f>
        <v>3730</v>
      </c>
      <c r="C14" s="15">
        <f>'kukorica termelés'!B114</f>
        <v>1078784</v>
      </c>
      <c r="D14" s="15">
        <f>átlagárak!C10</f>
        <v>45753</v>
      </c>
      <c r="E14" s="16">
        <f>időjárás!D11</f>
        <v>143</v>
      </c>
      <c r="F14" s="16">
        <f>időjárás!G11</f>
        <v>11</v>
      </c>
      <c r="G14" s="16">
        <f>időjárás!B11</f>
        <v>11.6</v>
      </c>
      <c r="H14" s="17">
        <f>időjárás!C11</f>
        <v>621.9</v>
      </c>
      <c r="I14" s="17">
        <f>időjárás!E11</f>
        <v>70</v>
      </c>
      <c r="J14" s="17">
        <f>időjárás!F11</f>
        <v>39</v>
      </c>
      <c r="K14" s="18">
        <f>'b,á,r,z termésátlg'!B10</f>
        <v>3590</v>
      </c>
      <c r="L14" s="18">
        <f>'b,á,r,z termésátlg'!C10</f>
        <v>3170</v>
      </c>
      <c r="M14" s="18">
        <f>'b,á,r,z termésátlg'!D10</f>
        <v>2040</v>
      </c>
      <c r="N14" s="18">
        <f>'b,á,r,z termésátlg'!E10</f>
        <v>2090</v>
      </c>
      <c r="O14" s="19">
        <f>műtrágya!F10</f>
        <v>87</v>
      </c>
      <c r="P14" s="20">
        <f>munkaerő!B10</f>
        <v>459291</v>
      </c>
      <c r="Q14" s="20">
        <f>munkaerő!C10</f>
        <v>106.92742200626293</v>
      </c>
      <c r="R14" s="4"/>
      <c r="S14" s="4"/>
      <c r="T14" s="4"/>
      <c r="U14" s="4"/>
      <c r="V14" s="4"/>
      <c r="W14" s="4"/>
      <c r="X14" s="4"/>
      <c r="Y14" s="4"/>
    </row>
    <row r="15" spans="1:26" ht="15.6" x14ac:dyDescent="0.3">
      <c r="A15" s="14">
        <v>2008</v>
      </c>
      <c r="B15" s="15">
        <f>'kukorica termelés'!F115</f>
        <v>7470</v>
      </c>
      <c r="C15" s="15">
        <f>'kukorica termelés'!B115</f>
        <v>1191804</v>
      </c>
      <c r="D15" s="15">
        <f>átlagárak!C11</f>
        <v>29953</v>
      </c>
      <c r="E15" s="16">
        <f>időjárás!D12</f>
        <v>144</v>
      </c>
      <c r="F15" s="16">
        <f>időjárás!G12</f>
        <v>2</v>
      </c>
      <c r="G15" s="16">
        <f>időjárás!B12</f>
        <v>11.3</v>
      </c>
      <c r="H15" s="17">
        <f>időjárás!C12</f>
        <v>596.29999999999995</v>
      </c>
      <c r="I15" s="17">
        <f>időjárás!E12</f>
        <v>72</v>
      </c>
      <c r="J15" s="17">
        <f>időjárás!F12</f>
        <v>27</v>
      </c>
      <c r="K15" s="18">
        <f>'b,á,r,z termésátlg'!B11</f>
        <v>4980</v>
      </c>
      <c r="L15" s="18">
        <f>'b,á,r,z termésátlg'!C11</f>
        <v>4450</v>
      </c>
      <c r="M15" s="18">
        <f>'b,á,r,z termésátlg'!D11</f>
        <v>2580</v>
      </c>
      <c r="N15" s="18">
        <f>'b,á,r,z termésátlg'!E11</f>
        <v>2970</v>
      </c>
      <c r="O15" s="19">
        <f>műtrágya!F11</f>
        <v>74</v>
      </c>
      <c r="P15" s="20">
        <f>munkaerő!B11</f>
        <v>435152</v>
      </c>
      <c r="Q15" s="20">
        <f>munkaerő!C11</f>
        <v>131.07702805790626</v>
      </c>
      <c r="R15" s="4"/>
      <c r="S15" s="4"/>
      <c r="T15" s="4"/>
      <c r="U15" s="4"/>
      <c r="V15" s="4"/>
      <c r="W15" s="4"/>
      <c r="X15" s="4"/>
      <c r="Y15" s="4"/>
    </row>
    <row r="16" spans="1:26" ht="15.6" x14ac:dyDescent="0.3">
      <c r="A16" s="14">
        <v>2009</v>
      </c>
      <c r="B16" s="15">
        <f>'kukorica termelés'!F116</f>
        <v>6390</v>
      </c>
      <c r="C16" s="15">
        <f>'kukorica termelés'!B116</f>
        <v>1177321</v>
      </c>
      <c r="D16" s="15">
        <f>átlagárak!C12</f>
        <v>29179</v>
      </c>
      <c r="E16" s="16">
        <f>időjárás!D13</f>
        <v>156</v>
      </c>
      <c r="F16" s="16">
        <f>időjárás!G13</f>
        <v>4</v>
      </c>
      <c r="G16" s="16">
        <f>időjárás!B13</f>
        <v>11.2</v>
      </c>
      <c r="H16" s="17">
        <f>időjárás!C13</f>
        <v>615.79999999999995</v>
      </c>
      <c r="I16" s="17">
        <f>időjárás!E13</f>
        <v>73</v>
      </c>
      <c r="J16" s="17">
        <f>időjárás!F13</f>
        <v>28</v>
      </c>
      <c r="K16" s="18">
        <f>'b,á,r,z termésátlg'!B12</f>
        <v>3850</v>
      </c>
      <c r="L16" s="18">
        <f>'b,á,r,z termésátlg'!C12</f>
        <v>3320</v>
      </c>
      <c r="M16" s="18">
        <f>'b,á,r,z termésátlg'!D12</f>
        <v>1810</v>
      </c>
      <c r="N16" s="18">
        <f>'b,á,r,z termésátlg'!E12</f>
        <v>2130</v>
      </c>
      <c r="O16" s="19">
        <f>műtrágya!F12</f>
        <v>63.511947989072169</v>
      </c>
      <c r="P16" s="20">
        <f>munkaerő!B12</f>
        <v>446510</v>
      </c>
      <c r="Q16" s="20">
        <f>munkaerő!C12</f>
        <v>67.730070876096008</v>
      </c>
      <c r="R16" s="4"/>
      <c r="S16" s="4"/>
      <c r="T16" s="4"/>
      <c r="U16" s="4"/>
      <c r="V16" s="4"/>
      <c r="W16" s="4"/>
      <c r="X16" s="4"/>
      <c r="Y16" s="4"/>
    </row>
    <row r="17" spans="1:26" ht="15.6" x14ac:dyDescent="0.3">
      <c r="A17" s="14">
        <v>2010</v>
      </c>
      <c r="B17" s="15">
        <f>'kukorica termelés'!F117</f>
        <v>6470</v>
      </c>
      <c r="C17" s="15">
        <f>'kukorica termelés'!B117</f>
        <v>1078825</v>
      </c>
      <c r="D17" s="15">
        <f>átlagárak!C13</f>
        <v>37591</v>
      </c>
      <c r="E17" s="16">
        <f>időjárás!D14</f>
        <v>172</v>
      </c>
      <c r="F17" s="16">
        <f>időjárás!G14</f>
        <v>10</v>
      </c>
      <c r="G17" s="16">
        <f>időjárás!B14</f>
        <v>10.1</v>
      </c>
      <c r="H17" s="17">
        <f>időjárás!C14</f>
        <v>981</v>
      </c>
      <c r="I17" s="17">
        <f>időjárás!E14</f>
        <v>96</v>
      </c>
      <c r="J17" s="17">
        <f>időjárás!F14</f>
        <v>24</v>
      </c>
      <c r="K17" s="18">
        <f>'b,á,r,z termésátlg'!B13</f>
        <v>3710</v>
      </c>
      <c r="L17" s="18">
        <f>'b,á,r,z termésátlg'!C13</f>
        <v>3360</v>
      </c>
      <c r="M17" s="18">
        <f>'b,á,r,z termésátlg'!D13</f>
        <v>2110</v>
      </c>
      <c r="N17" s="18">
        <f>'b,á,r,z termésátlg'!E13</f>
        <v>2320</v>
      </c>
      <c r="O17" s="19">
        <f>műtrágya!F13</f>
        <v>72.056450858180327</v>
      </c>
      <c r="P17" s="20">
        <f>munkaerő!B13</f>
        <v>444157</v>
      </c>
      <c r="Q17" s="20">
        <f>munkaerő!C13</f>
        <v>117.6</v>
      </c>
      <c r="R17" s="4"/>
      <c r="S17" s="4"/>
      <c r="T17" s="4"/>
      <c r="U17" s="4"/>
      <c r="V17" s="4"/>
      <c r="W17" s="4"/>
      <c r="X17" s="4"/>
      <c r="Y17" s="4"/>
    </row>
    <row r="18" spans="1:26" ht="15.6" x14ac:dyDescent="0.3">
      <c r="A18" s="14">
        <v>2011</v>
      </c>
      <c r="B18" s="15">
        <f>'kukorica termelés'!F118</f>
        <v>6500</v>
      </c>
      <c r="C18" s="15">
        <f>'kukorica termelés'!B118</f>
        <v>1230253</v>
      </c>
      <c r="D18" s="15">
        <f>átlagárak!C14</f>
        <v>48964</v>
      </c>
      <c r="E18" s="16">
        <f>időjárás!D15</f>
        <v>117</v>
      </c>
      <c r="F18" s="16">
        <f>időjárás!G15</f>
        <v>7</v>
      </c>
      <c r="G18" s="16">
        <f>időjárás!B15</f>
        <v>10.7</v>
      </c>
      <c r="H18" s="17">
        <f>időjárás!C15</f>
        <v>420.2</v>
      </c>
      <c r="I18" s="17">
        <f>időjárás!E15</f>
        <v>106</v>
      </c>
      <c r="J18" s="17">
        <f>időjárás!F15</f>
        <v>31</v>
      </c>
      <c r="K18" s="18">
        <f>'b,á,r,z termésátlg'!B14</f>
        <v>4200</v>
      </c>
      <c r="L18" s="18">
        <f>'b,á,r,z termésátlg'!C14</f>
        <v>3780</v>
      </c>
      <c r="M18" s="18">
        <f>'b,á,r,z termésátlg'!D14</f>
        <v>2300</v>
      </c>
      <c r="N18" s="18">
        <f>'b,á,r,z termésátlg'!E14</f>
        <v>2410</v>
      </c>
      <c r="O18" s="19">
        <f>műtrágya!F14</f>
        <v>77.29970771190888</v>
      </c>
      <c r="P18" s="20">
        <f>munkaerő!B14</f>
        <v>436951</v>
      </c>
      <c r="Q18" s="20">
        <f>munkaerő!C14</f>
        <v>149.30000000000001</v>
      </c>
      <c r="R18" s="4"/>
      <c r="S18" s="4"/>
      <c r="T18" s="4"/>
      <c r="U18" s="4"/>
      <c r="V18" s="4"/>
      <c r="W18" s="4"/>
      <c r="X18" s="4"/>
      <c r="Y18" s="4"/>
    </row>
    <row r="19" spans="1:26" ht="15.6" x14ac:dyDescent="0.3">
      <c r="A19" s="14">
        <v>2012</v>
      </c>
      <c r="B19" s="15">
        <f>'kukorica termelés'!F119</f>
        <v>4000</v>
      </c>
      <c r="C19" s="15">
        <f>'kukorica termelés'!B119</f>
        <v>1191291</v>
      </c>
      <c r="D19" s="15">
        <f>átlagárak!C15</f>
        <v>56697</v>
      </c>
      <c r="E19" s="16">
        <f>időjárás!D16</f>
        <v>130</v>
      </c>
      <c r="F19" s="16">
        <f>időjárás!G16</f>
        <v>21</v>
      </c>
      <c r="G19" s="16">
        <f>időjárás!B16</f>
        <v>11.2</v>
      </c>
      <c r="H19" s="17">
        <f>időjárás!C16</f>
        <v>487.7</v>
      </c>
      <c r="I19" s="17">
        <f>időjárás!E16</f>
        <v>92</v>
      </c>
      <c r="J19" s="17">
        <f>időjárás!F16</f>
        <v>50</v>
      </c>
      <c r="K19" s="18">
        <f>'b,á,r,z termésátlg'!B15</f>
        <v>3750</v>
      </c>
      <c r="L19" s="18">
        <f>'b,á,r,z termésátlg'!C15</f>
        <v>3620</v>
      </c>
      <c r="M19" s="18">
        <f>'b,á,r,z termésátlg'!D15</f>
        <v>2240</v>
      </c>
      <c r="N19" s="18">
        <f>'b,á,r,z termésátlg'!E15</f>
        <v>2590</v>
      </c>
      <c r="O19" s="19">
        <f>műtrágya!F15</f>
        <v>82.054702135631317</v>
      </c>
      <c r="P19" s="20">
        <f>munkaerő!B15</f>
        <v>433279</v>
      </c>
      <c r="Q19" s="20">
        <f>munkaerő!C15</f>
        <v>92.3</v>
      </c>
      <c r="R19" s="4"/>
      <c r="S19" s="4"/>
      <c r="T19" s="4"/>
      <c r="U19" s="4"/>
      <c r="V19" s="4"/>
      <c r="W19" s="4"/>
      <c r="X19" s="4"/>
      <c r="Y19" s="4"/>
    </row>
    <row r="20" spans="1:26" ht="15.6" x14ac:dyDescent="0.3">
      <c r="A20" s="14">
        <v>2013</v>
      </c>
      <c r="B20" s="15">
        <f>'kukorica termelés'!F120</f>
        <v>5440</v>
      </c>
      <c r="C20" s="15">
        <f>'kukorica termelés'!B120</f>
        <v>1242605</v>
      </c>
      <c r="D20" s="15">
        <f>átlagárak!C16</f>
        <v>48792</v>
      </c>
      <c r="E20" s="16">
        <f>időjárás!D17</f>
        <v>154</v>
      </c>
      <c r="F20" s="16">
        <f>időjárás!G17</f>
        <v>15</v>
      </c>
      <c r="G20" s="16">
        <f>időjárás!B17</f>
        <v>11</v>
      </c>
      <c r="H20" s="17">
        <f>időjárás!C17</f>
        <v>660.9</v>
      </c>
      <c r="I20" s="17">
        <f>időjárás!E17</f>
        <v>90</v>
      </c>
      <c r="J20" s="17">
        <f>időjárás!F17</f>
        <v>33</v>
      </c>
      <c r="K20" s="18">
        <f>'b,á,r,z termésátlg'!B16</f>
        <v>4640</v>
      </c>
      <c r="L20" s="18">
        <f>'b,á,r,z termésátlg'!C16</f>
        <v>4050</v>
      </c>
      <c r="M20" s="18">
        <f>'b,á,r,z termésátlg'!D16</f>
        <v>3070</v>
      </c>
      <c r="N20" s="18">
        <f>'b,á,r,z termésátlg'!E16</f>
        <v>2570</v>
      </c>
      <c r="O20" s="19">
        <f>műtrágya!F16</f>
        <v>93</v>
      </c>
      <c r="P20" s="20">
        <f>munkaerő!B16</f>
        <v>444424</v>
      </c>
      <c r="Q20" s="20">
        <f>munkaerő!C16</f>
        <v>109.9</v>
      </c>
      <c r="R20" s="4"/>
      <c r="S20" s="4"/>
      <c r="T20" s="4"/>
      <c r="U20" s="4"/>
      <c r="V20" s="4"/>
      <c r="W20" s="4"/>
      <c r="X20" s="4"/>
      <c r="Y20" s="4"/>
    </row>
    <row r="21" spans="1:26" ht="15.6" x14ac:dyDescent="0.3">
      <c r="A21" s="14">
        <v>2014</v>
      </c>
      <c r="B21" s="15">
        <f>'kukorica termelés'!F121</f>
        <v>7820</v>
      </c>
      <c r="C21" s="15">
        <f>'kukorica termelés'!B121</f>
        <v>1191420</v>
      </c>
      <c r="D21" s="15">
        <f>átlagárak!C17</f>
        <v>41498</v>
      </c>
      <c r="E21" s="16">
        <f>időjárás!D18</f>
        <v>162</v>
      </c>
      <c r="F21" s="16">
        <f>időjárás!G18</f>
        <v>1</v>
      </c>
      <c r="G21" s="16">
        <f>időjárás!B18</f>
        <v>11.9</v>
      </c>
      <c r="H21" s="17">
        <f>időjárás!C18</f>
        <v>755.8</v>
      </c>
      <c r="I21" s="17">
        <f>időjárás!E18</f>
        <v>47</v>
      </c>
      <c r="J21" s="17">
        <f>időjárás!F18</f>
        <v>19</v>
      </c>
      <c r="K21" s="18">
        <f>'b,á,r,z termésátlg'!B17</f>
        <v>4730</v>
      </c>
      <c r="L21" s="18">
        <f>'b,á,r,z termésátlg'!C17</f>
        <v>4420</v>
      </c>
      <c r="M21" s="18">
        <f>'b,á,r,z termésátlg'!D17</f>
        <v>2860</v>
      </c>
      <c r="N21" s="18">
        <f>'b,á,r,z termésátlg'!E17</f>
        <v>2670</v>
      </c>
      <c r="O21" s="19">
        <f>műtrágya!F17</f>
        <v>93.079156253699992</v>
      </c>
      <c r="P21" s="20">
        <f>munkaerő!B17</f>
        <v>462930</v>
      </c>
      <c r="Q21" s="20">
        <f>munkaerő!C17</f>
        <v>106.2</v>
      </c>
      <c r="R21" s="4"/>
      <c r="S21" s="4"/>
      <c r="T21" s="4"/>
      <c r="U21" s="4"/>
      <c r="V21" s="4"/>
      <c r="W21" s="4"/>
      <c r="X21" s="4"/>
      <c r="Y21" s="4"/>
    </row>
    <row r="22" spans="1:26" ht="15.6" x14ac:dyDescent="0.3">
      <c r="A22" s="14">
        <v>2015</v>
      </c>
      <c r="B22" s="15">
        <f>'kukorica termelés'!F122</f>
        <v>5790</v>
      </c>
      <c r="C22" s="15">
        <f>'kukorica termelés'!B122</f>
        <v>1146127</v>
      </c>
      <c r="D22" s="15">
        <f>átlagárak!C18</f>
        <v>42494</v>
      </c>
      <c r="E22" s="16">
        <f>időjárás!D19</f>
        <v>131</v>
      </c>
      <c r="F22" s="16">
        <f>időjárás!G19</f>
        <v>25</v>
      </c>
      <c r="G22" s="16">
        <f>időjárás!B19</f>
        <v>11.6</v>
      </c>
      <c r="H22" s="17">
        <f>időjárás!C19</f>
        <v>546.9</v>
      </c>
      <c r="I22" s="17">
        <f>időjárás!E19</f>
        <v>77</v>
      </c>
      <c r="J22" s="17">
        <f>időjárás!F19</f>
        <v>47</v>
      </c>
      <c r="K22" s="18">
        <f>'b,á,r,z termésátlg'!B18</f>
        <v>5180</v>
      </c>
      <c r="L22" s="18">
        <f>'b,á,r,z termésátlg'!C18</f>
        <v>4760</v>
      </c>
      <c r="M22" s="18">
        <f>'b,á,r,z termésátlg'!D18</f>
        <v>2760</v>
      </c>
      <c r="N22" s="18">
        <f>'b,á,r,z termésátlg'!E18</f>
        <v>2830</v>
      </c>
      <c r="O22" s="19">
        <f>műtrágya!F18</f>
        <v>100.73329099990744</v>
      </c>
      <c r="P22" s="20">
        <f>munkaerő!B18</f>
        <v>441903</v>
      </c>
      <c r="Q22" s="20">
        <f>munkaerő!C18</f>
        <v>94.3</v>
      </c>
      <c r="R22" s="4"/>
      <c r="S22" s="4"/>
      <c r="T22" s="4"/>
      <c r="U22" s="4"/>
      <c r="V22" s="4"/>
      <c r="W22" s="4"/>
      <c r="X22" s="4"/>
      <c r="Y22" s="4"/>
    </row>
    <row r="23" spans="1:26" ht="15.6" x14ac:dyDescent="0.3">
      <c r="A23" s="14">
        <v>2016</v>
      </c>
      <c r="B23" s="15">
        <f>'kukorica termelés'!F123</f>
        <v>8630</v>
      </c>
      <c r="C23" s="15">
        <f>'kukorica termelés'!B123</f>
        <v>1011563</v>
      </c>
      <c r="D23" s="15">
        <f>átlagárak!C19</f>
        <v>41677</v>
      </c>
      <c r="E23" s="16">
        <f>időjárás!D20</f>
        <v>143</v>
      </c>
      <c r="F23" s="16">
        <f>időjárás!G20</f>
        <v>3</v>
      </c>
      <c r="G23" s="16">
        <f>időjárás!B20</f>
        <v>11</v>
      </c>
      <c r="H23" s="17">
        <f>időjárás!C20</f>
        <v>700.3</v>
      </c>
      <c r="I23" s="17">
        <f>időjárás!E20</f>
        <v>78</v>
      </c>
      <c r="J23" s="17">
        <f>időjárás!F20</f>
        <v>23</v>
      </c>
      <c r="K23" s="18">
        <f>'b,á,r,z termésátlg'!B19</f>
        <v>5370</v>
      </c>
      <c r="L23" s="18">
        <f>'b,á,r,z termésátlg'!C19</f>
        <v>5090</v>
      </c>
      <c r="M23" s="18">
        <f>'b,á,r,z termésátlg'!D19</f>
        <v>3090</v>
      </c>
      <c r="N23" s="18">
        <f>'b,á,r,z termésátlg'!E19</f>
        <v>2850</v>
      </c>
      <c r="O23" s="19">
        <f>műtrágya!F19</f>
        <v>111.67057552255436</v>
      </c>
      <c r="P23" s="20">
        <f>munkaerő!B19</f>
        <v>434281</v>
      </c>
      <c r="Q23" s="20">
        <f>munkaerő!C19</f>
        <v>107</v>
      </c>
      <c r="R23" s="4"/>
      <c r="S23" s="4"/>
      <c r="T23" s="4"/>
      <c r="U23" s="4"/>
      <c r="V23" s="4"/>
      <c r="W23" s="4"/>
      <c r="X23" s="4"/>
      <c r="Y23" s="4"/>
    </row>
    <row r="24" spans="1:26" ht="15.6" x14ac:dyDescent="0.3">
      <c r="A24" s="14">
        <v>2017</v>
      </c>
      <c r="B24" s="15">
        <f>'kukorica termelés'!F124</f>
        <v>6820</v>
      </c>
      <c r="C24" s="15">
        <f>'kukorica termelés'!B124</f>
        <v>988823</v>
      </c>
      <c r="D24" s="15">
        <f>átlagárak!C20</f>
        <v>43662</v>
      </c>
      <c r="E24" s="16">
        <f>időjárás!D21</f>
        <v>127</v>
      </c>
      <c r="F24" s="16">
        <f>időjárás!G21</f>
        <v>11</v>
      </c>
      <c r="G24" s="16">
        <f>időjárás!B21</f>
        <v>11.1</v>
      </c>
      <c r="H24" s="17">
        <f>időjárás!C21</f>
        <v>616.29999999999995</v>
      </c>
      <c r="I24" s="17">
        <f>időjárás!E21</f>
        <v>83</v>
      </c>
      <c r="J24" s="17">
        <f>időjárás!F21</f>
        <v>40</v>
      </c>
      <c r="K24" s="18">
        <f>'b,á,r,z termésátlg'!B20</f>
        <v>5430</v>
      </c>
      <c r="L24" s="18">
        <f>'b,á,r,z termésátlg'!C20</f>
        <v>5280</v>
      </c>
      <c r="M24" s="18">
        <f>'b,á,r,z termésátlg'!D20</f>
        <v>3290</v>
      </c>
      <c r="N24" s="18">
        <f>'b,á,r,z termésátlg'!E20</f>
        <v>2540</v>
      </c>
      <c r="O24" s="19">
        <f>műtrágya!F20</f>
        <v>123.07532778117717</v>
      </c>
      <c r="P24" s="20">
        <f>munkaerő!B20</f>
        <v>421415</v>
      </c>
      <c r="Q24" s="20">
        <f>munkaerő!C20</f>
        <v>101.5</v>
      </c>
      <c r="R24" s="4"/>
      <c r="S24" s="4"/>
      <c r="T24" s="4"/>
      <c r="U24" s="4"/>
      <c r="V24" s="4"/>
      <c r="W24" s="4"/>
      <c r="X24" s="4"/>
      <c r="Y24" s="4"/>
    </row>
    <row r="25" spans="1:26" ht="15.6" x14ac:dyDescent="0.3">
      <c r="A25" s="14">
        <v>2018</v>
      </c>
      <c r="B25" s="15">
        <f>'kukorica termelés'!F125</f>
        <v>8490</v>
      </c>
      <c r="C25" s="15">
        <f>'kukorica termelés'!B125</f>
        <v>939080</v>
      </c>
      <c r="D25" s="15">
        <f>átlagárak!C21</f>
        <v>46111</v>
      </c>
      <c r="E25" s="16">
        <f>időjárás!D22</f>
        <v>151</v>
      </c>
      <c r="F25" s="16">
        <f>időjárás!G22</f>
        <v>7</v>
      </c>
      <c r="G25" s="16">
        <f>időjárás!B22</f>
        <v>12</v>
      </c>
      <c r="H25" s="17">
        <f>időjárás!C22</f>
        <v>605.29999999999995</v>
      </c>
      <c r="I25" s="17">
        <f>időjárás!E22</f>
        <v>80</v>
      </c>
      <c r="J25" s="17">
        <f>időjárás!F22</f>
        <v>37</v>
      </c>
      <c r="K25" s="18">
        <f>'b,á,r,z termésátlg'!B21</f>
        <v>5120</v>
      </c>
      <c r="L25" s="18">
        <f>'b,á,r,z termésátlg'!C21</f>
        <v>4690</v>
      </c>
      <c r="M25" s="18">
        <f>'b,á,r,z termésátlg'!D21</f>
        <v>3370</v>
      </c>
      <c r="N25" s="18">
        <f>'b,á,r,z termésátlg'!E21</f>
        <v>2620</v>
      </c>
      <c r="O25" s="19">
        <f>műtrágya!F21</f>
        <v>122.06983936642565</v>
      </c>
      <c r="P25" s="20">
        <f>munkaerő!B21</f>
        <v>391601</v>
      </c>
      <c r="Q25" s="20">
        <f>munkaerő!C21</f>
        <v>102.6</v>
      </c>
      <c r="R25" s="4"/>
      <c r="S25" s="4"/>
      <c r="T25" s="4"/>
      <c r="U25" s="4"/>
      <c r="V25" s="4"/>
      <c r="W25" s="4"/>
      <c r="X25" s="4"/>
      <c r="Y25" s="4"/>
    </row>
    <row r="26" spans="1:26" ht="15.6" x14ac:dyDescent="0.3">
      <c r="A26" s="14">
        <v>2019</v>
      </c>
      <c r="B26" s="15">
        <f>'kukorica termelés'!F126</f>
        <v>8060</v>
      </c>
      <c r="C26" s="15">
        <f>'kukorica termelés'!B126</f>
        <v>1027592</v>
      </c>
      <c r="D26" s="15">
        <f>átlagárak!C22</f>
        <v>43823</v>
      </c>
      <c r="E26" s="16">
        <f>időjárás!D23</f>
        <v>141</v>
      </c>
      <c r="F26" s="16">
        <f>időjárás!G23</f>
        <v>8</v>
      </c>
      <c r="G26" s="16">
        <f>időjárás!B23</f>
        <v>12.1</v>
      </c>
      <c r="H26" s="17">
        <f>időjárás!C23</f>
        <v>629.9</v>
      </c>
      <c r="I26" s="17">
        <f>időjárás!E23</f>
        <v>72</v>
      </c>
      <c r="J26" s="17">
        <f>időjárás!F23</f>
        <v>41</v>
      </c>
      <c r="K26" s="18">
        <f>'b,á,r,z termésátlg'!B22</f>
        <v>5290</v>
      </c>
      <c r="L26" s="18">
        <f>'b,á,r,z termésátlg'!C22</f>
        <v>5590</v>
      </c>
      <c r="M26" s="18">
        <f>'b,á,r,z termésátlg'!D22</f>
        <v>3490</v>
      </c>
      <c r="N26" s="18">
        <f>'b,á,r,z termésátlg'!E22</f>
        <v>3230</v>
      </c>
      <c r="O26" s="19">
        <f>műtrágya!F22</f>
        <v>118.6962063056159</v>
      </c>
      <c r="P26" s="20">
        <f>munkaerő!B22</f>
        <v>358891</v>
      </c>
      <c r="Q26" s="20">
        <f>munkaerő!C22</f>
        <v>106.7</v>
      </c>
      <c r="R26" s="4"/>
      <c r="S26" s="4"/>
      <c r="T26" s="4"/>
      <c r="U26" s="4"/>
      <c r="V26" s="4"/>
      <c r="W26" s="4"/>
      <c r="X26" s="4"/>
      <c r="Y26" s="4"/>
    </row>
    <row r="27" spans="1:26" ht="15.6" x14ac:dyDescent="0.3">
      <c r="A27" s="14">
        <v>2020</v>
      </c>
      <c r="B27" s="15">
        <f>'kukorica termelés'!F127</f>
        <v>8580</v>
      </c>
      <c r="C27" s="15">
        <f>'kukorica termelés'!B127</f>
        <v>981006</v>
      </c>
      <c r="D27" s="15">
        <f>átlagárak!C23</f>
        <v>49808</v>
      </c>
      <c r="E27" s="16">
        <f>időjárás!D24</f>
        <v>140</v>
      </c>
      <c r="F27" s="16">
        <f>időjárás!G24</f>
        <v>2</v>
      </c>
      <c r="G27" s="16">
        <f>időjárás!B24</f>
        <v>11.5</v>
      </c>
      <c r="H27" s="17">
        <f>időjárás!C24</f>
        <v>613.1</v>
      </c>
      <c r="I27" s="17">
        <f>időjárás!E24</f>
        <v>72</v>
      </c>
      <c r="J27" s="17">
        <f>időjárás!F24</f>
        <v>29</v>
      </c>
      <c r="K27" s="18">
        <f>'b,á,r,z termésátlg'!B23</f>
        <v>5470</v>
      </c>
      <c r="L27" s="18">
        <f>'b,á,r,z termésátlg'!C23</f>
        <v>5680</v>
      </c>
      <c r="M27" s="18">
        <f>'b,á,r,z termésátlg'!D23</f>
        <v>3200</v>
      </c>
      <c r="N27" s="18">
        <f>'b,á,r,z termésátlg'!E23</f>
        <v>2990</v>
      </c>
      <c r="O27" s="19">
        <f>műtrágya!F23</f>
        <v>133.0193359700873</v>
      </c>
      <c r="P27" s="20">
        <f>munkaerő!B23</f>
        <v>337561</v>
      </c>
      <c r="Q27" s="20">
        <f>munkaerő!C23</f>
        <v>106.9</v>
      </c>
      <c r="R27" s="4"/>
      <c r="S27" s="4"/>
      <c r="T27" s="4"/>
      <c r="U27" s="4"/>
      <c r="V27" s="4"/>
      <c r="W27" s="4"/>
      <c r="X27" s="4"/>
      <c r="Y27" s="4"/>
    </row>
    <row r="28" spans="1:26" ht="15.6" x14ac:dyDescent="0.3">
      <c r="A28" s="14">
        <v>2021</v>
      </c>
      <c r="B28" s="15">
        <f>'kukorica termelés'!F128</f>
        <v>6130</v>
      </c>
      <c r="C28" s="15">
        <f>'kukorica termelés'!B128</f>
        <v>1054566</v>
      </c>
      <c r="D28" s="15">
        <f>átlagárak!C24</f>
        <v>72823</v>
      </c>
      <c r="E28" s="16">
        <f>időjárás!D25</f>
        <v>134</v>
      </c>
      <c r="F28" s="16">
        <f>időjárás!G25</f>
        <v>17</v>
      </c>
      <c r="G28" s="16">
        <f>időjárás!B25</f>
        <v>10.9</v>
      </c>
      <c r="H28" s="17">
        <f>időjárás!C25</f>
        <v>514.20000000000005</v>
      </c>
      <c r="I28" s="17">
        <f>időjárás!E25</f>
        <v>96</v>
      </c>
      <c r="J28" s="17">
        <f>időjárás!F25</f>
        <v>41</v>
      </c>
      <c r="K28" s="18">
        <f>'b,á,r,z termésátlg'!B24</f>
        <v>5930</v>
      </c>
      <c r="L28" s="18">
        <f>'b,á,r,z termésátlg'!C24</f>
        <v>6370</v>
      </c>
      <c r="M28" s="18">
        <f>'b,á,r,z termésátlg'!D24</f>
        <v>3310</v>
      </c>
      <c r="N28" s="18">
        <f>'b,á,r,z termésátlg'!E24</f>
        <v>3060</v>
      </c>
      <c r="O28" s="19">
        <f>műtrágya!F24</f>
        <v>132.66906558330402</v>
      </c>
      <c r="P28" s="20">
        <f>munkaerő!B24</f>
        <v>325578</v>
      </c>
      <c r="Q28" s="20">
        <f>munkaerő!C24</f>
        <v>109.4</v>
      </c>
      <c r="R28" s="4"/>
      <c r="S28" s="4"/>
      <c r="T28" s="4"/>
      <c r="U28" s="4"/>
      <c r="V28" s="4"/>
      <c r="W28" s="4"/>
      <c r="X28" s="4"/>
      <c r="Y28" s="4"/>
    </row>
    <row r="29" spans="1:26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6" x14ac:dyDescent="0.3">
      <c r="A31" s="4" t="s">
        <v>48</v>
      </c>
      <c r="B31" s="4" t="s">
        <v>2</v>
      </c>
      <c r="C31" s="4" t="s">
        <v>49</v>
      </c>
      <c r="D31" s="4" t="s">
        <v>49</v>
      </c>
      <c r="E31" s="4" t="s">
        <v>49</v>
      </c>
      <c r="F31" s="4" t="s">
        <v>49</v>
      </c>
      <c r="G31" s="4" t="s">
        <v>49</v>
      </c>
      <c r="H31" s="4" t="s">
        <v>49</v>
      </c>
      <c r="I31" s="4" t="s">
        <v>49</v>
      </c>
      <c r="J31" s="4" t="s">
        <v>49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/>
      <c r="S31" s="4"/>
      <c r="T31" s="4"/>
      <c r="U31" s="4"/>
      <c r="V31" s="4"/>
      <c r="W31" s="4"/>
      <c r="X31" s="4"/>
      <c r="Y31" s="4"/>
    </row>
    <row r="32" spans="1:26" ht="58.5" customHeight="1" x14ac:dyDescent="0.3">
      <c r="A32" s="21" t="str">
        <f t="shared" ref="A32:Q32" si="2">A6</f>
        <v>ÉV</v>
      </c>
      <c r="B32" s="21" t="str">
        <f t="shared" si="2"/>
        <v>Kukorica termésátlag</v>
      </c>
      <c r="C32" s="21" t="str">
        <f t="shared" si="2"/>
        <v>Kukoricával betakarított terület</v>
      </c>
      <c r="D32" s="21" t="str">
        <f t="shared" si="2"/>
        <v>Kukorica felvásárlási átlagára (Ft/tonna)</v>
      </c>
      <c r="E32" s="22" t="str">
        <f t="shared" si="2"/>
        <v>Csapadékos napok száma</v>
      </c>
      <c r="F32" s="22" t="str">
        <f t="shared" si="2"/>
        <v>Hőhullámmal érintett napok száma</v>
      </c>
      <c r="G32" s="22" t="str">
        <f t="shared" si="2"/>
        <v>Átlagos középhőmérséklet, °C</v>
      </c>
      <c r="H32" s="22" t="str">
        <f t="shared" si="2"/>
        <v>Lehullott csapadékösszeg, mm</v>
      </c>
      <c r="I32" s="22" t="str">
        <f t="shared" si="2"/>
        <v>Fagyos napok száma</v>
      </c>
      <c r="J32" s="22" t="str">
        <f t="shared" si="2"/>
        <v>Hőségnapok száma</v>
      </c>
      <c r="K32" s="22" t="str">
        <f t="shared" si="2"/>
        <v>Búza termésátlaga</v>
      </c>
      <c r="L32" s="22" t="str">
        <f t="shared" si="2"/>
        <v>Árpa termésátlaga</v>
      </c>
      <c r="M32" s="22" t="str">
        <f t="shared" si="2"/>
        <v>Rozs termésátlaga</v>
      </c>
      <c r="N32" s="22" t="str">
        <f t="shared" si="2"/>
        <v>Zab termésátlaga</v>
      </c>
      <c r="O32" s="22" t="str">
        <f t="shared" si="2"/>
        <v>egy hektár mezőgazdasági területre jutó műtrágya mennyisége</v>
      </c>
      <c r="P32" s="22" t="str">
        <f t="shared" si="2"/>
        <v>Összesen Éves munkaerő-egység (ÉME)</v>
      </c>
      <c r="Q32" s="22" t="str">
        <f t="shared" si="2"/>
        <v>A munkaerő-egységre jutó reáljövedelem változása, 
előző év=100,0%</v>
      </c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4">
        <f t="shared" ref="A33:B54" si="3">A7</f>
        <v>2000</v>
      </c>
      <c r="B33" s="23">
        <f t="shared" si="3"/>
        <v>4150</v>
      </c>
      <c r="C33" s="4">
        <f t="shared" ref="C33:Q33" si="4">RANK(C7,C$7:C$28,C$3)</f>
        <v>16</v>
      </c>
      <c r="D33" s="4">
        <f t="shared" si="4"/>
        <v>18</v>
      </c>
      <c r="E33" s="4">
        <f t="shared" si="4"/>
        <v>20</v>
      </c>
      <c r="F33" s="4">
        <f t="shared" si="4"/>
        <v>16</v>
      </c>
      <c r="G33" s="4">
        <f t="shared" si="4"/>
        <v>6</v>
      </c>
      <c r="H33" s="4">
        <f t="shared" si="4"/>
        <v>21</v>
      </c>
      <c r="I33" s="4">
        <f t="shared" si="4"/>
        <v>11</v>
      </c>
      <c r="J33" s="4">
        <f t="shared" si="4"/>
        <v>14</v>
      </c>
      <c r="K33" s="4">
        <f t="shared" si="4"/>
        <v>19</v>
      </c>
      <c r="L33" s="4">
        <f t="shared" si="4"/>
        <v>21</v>
      </c>
      <c r="M33" s="4">
        <f t="shared" si="4"/>
        <v>19</v>
      </c>
      <c r="N33" s="4">
        <f t="shared" si="4"/>
        <v>21</v>
      </c>
      <c r="O33" s="4">
        <f t="shared" si="4"/>
        <v>22</v>
      </c>
      <c r="P33" s="4">
        <f t="shared" si="4"/>
        <v>22</v>
      </c>
      <c r="Q33" s="4">
        <f t="shared" si="4"/>
        <v>18</v>
      </c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4">
        <f t="shared" si="3"/>
        <v>2001</v>
      </c>
      <c r="B34" s="23">
        <f t="shared" si="3"/>
        <v>6220</v>
      </c>
      <c r="C34" s="4">
        <f t="shared" ref="C34:Q34" si="5">RANK(C8,C$7:C$28,C$3)</f>
        <v>22</v>
      </c>
      <c r="D34" s="4">
        <f t="shared" si="5"/>
        <v>22</v>
      </c>
      <c r="E34" s="4">
        <f t="shared" si="5"/>
        <v>12</v>
      </c>
      <c r="F34" s="4">
        <f t="shared" si="5"/>
        <v>2</v>
      </c>
      <c r="G34" s="4">
        <f t="shared" si="5"/>
        <v>18</v>
      </c>
      <c r="H34" s="4">
        <f t="shared" si="5"/>
        <v>11</v>
      </c>
      <c r="I34" s="4">
        <f t="shared" si="5"/>
        <v>17</v>
      </c>
      <c r="J34" s="4">
        <f t="shared" si="5"/>
        <v>4</v>
      </c>
      <c r="K34" s="4">
        <f t="shared" si="5"/>
        <v>13</v>
      </c>
      <c r="L34" s="4">
        <f t="shared" si="5"/>
        <v>16</v>
      </c>
      <c r="M34" s="4">
        <f t="shared" si="5"/>
        <v>14</v>
      </c>
      <c r="N34" s="4">
        <f t="shared" si="5"/>
        <v>15</v>
      </c>
      <c r="O34" s="4">
        <f t="shared" si="5"/>
        <v>19</v>
      </c>
      <c r="P34" s="4">
        <f t="shared" si="5"/>
        <v>20</v>
      </c>
      <c r="Q34" s="4">
        <f t="shared" si="5"/>
        <v>13</v>
      </c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4">
        <f t="shared" si="3"/>
        <v>2002</v>
      </c>
      <c r="B35" s="23">
        <f t="shared" si="3"/>
        <v>5050</v>
      </c>
      <c r="C35" s="4">
        <f t="shared" ref="C35:Q35" si="6">RANK(C9,C$7:C$28,C$3)</f>
        <v>18</v>
      </c>
      <c r="D35" s="4">
        <f t="shared" si="6"/>
        <v>21</v>
      </c>
      <c r="E35" s="4">
        <f t="shared" si="6"/>
        <v>7</v>
      </c>
      <c r="F35" s="4">
        <f t="shared" si="6"/>
        <v>13</v>
      </c>
      <c r="G35" s="4">
        <f t="shared" si="6"/>
        <v>8</v>
      </c>
      <c r="H35" s="4">
        <f t="shared" si="6"/>
        <v>17</v>
      </c>
      <c r="I35" s="4">
        <f t="shared" si="6"/>
        <v>9</v>
      </c>
      <c r="J35" s="4">
        <f t="shared" si="6"/>
        <v>7</v>
      </c>
      <c r="K35" s="4">
        <f t="shared" si="6"/>
        <v>21</v>
      </c>
      <c r="L35" s="4">
        <f t="shared" si="6"/>
        <v>20</v>
      </c>
      <c r="M35" s="4">
        <f t="shared" si="6"/>
        <v>20</v>
      </c>
      <c r="N35" s="4">
        <f t="shared" si="6"/>
        <v>18</v>
      </c>
      <c r="O35" s="4">
        <f t="shared" si="6"/>
        <v>16</v>
      </c>
      <c r="P35" s="4">
        <f t="shared" si="6"/>
        <v>21</v>
      </c>
      <c r="Q35" s="4">
        <f t="shared" si="6"/>
        <v>21</v>
      </c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4">
        <f t="shared" si="3"/>
        <v>2003</v>
      </c>
      <c r="B36" s="23">
        <f t="shared" si="3"/>
        <v>3950</v>
      </c>
      <c r="C36" s="4">
        <f t="shared" ref="C36:Q36" si="7">RANK(C10,C$7:C$28,C$3)</f>
        <v>9</v>
      </c>
      <c r="D36" s="4">
        <f t="shared" si="7"/>
        <v>14</v>
      </c>
      <c r="E36" s="4">
        <f t="shared" si="7"/>
        <v>22</v>
      </c>
      <c r="F36" s="4">
        <f t="shared" si="7"/>
        <v>9</v>
      </c>
      <c r="G36" s="4">
        <f t="shared" si="7"/>
        <v>18</v>
      </c>
      <c r="H36" s="4">
        <f t="shared" si="7"/>
        <v>20</v>
      </c>
      <c r="I36" s="4">
        <f t="shared" si="7"/>
        <v>22</v>
      </c>
      <c r="J36" s="4">
        <f t="shared" si="7"/>
        <v>21</v>
      </c>
      <c r="K36" s="4">
        <f t="shared" si="7"/>
        <v>22</v>
      </c>
      <c r="L36" s="4">
        <f t="shared" si="7"/>
        <v>22</v>
      </c>
      <c r="M36" s="4">
        <f t="shared" si="7"/>
        <v>22</v>
      </c>
      <c r="N36" s="4">
        <f t="shared" si="7"/>
        <v>22</v>
      </c>
      <c r="O36" s="4">
        <f t="shared" si="7"/>
        <v>15</v>
      </c>
      <c r="P36" s="4">
        <f t="shared" si="7"/>
        <v>19</v>
      </c>
      <c r="Q36" s="4">
        <f t="shared" si="7"/>
        <v>14</v>
      </c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4">
        <f t="shared" si="3"/>
        <v>2004</v>
      </c>
      <c r="B37" s="23">
        <f t="shared" si="3"/>
        <v>7000</v>
      </c>
      <c r="C37" s="4">
        <f t="shared" ref="C37:Q37" si="8">RANK(C11,C$7:C$28,C$3)</f>
        <v>12</v>
      </c>
      <c r="D37" s="4">
        <f t="shared" si="8"/>
        <v>19</v>
      </c>
      <c r="E37" s="4">
        <f t="shared" si="8"/>
        <v>6</v>
      </c>
      <c r="F37" s="4">
        <f t="shared" si="8"/>
        <v>5</v>
      </c>
      <c r="G37" s="4">
        <f t="shared" si="8"/>
        <v>20</v>
      </c>
      <c r="H37" s="4">
        <f t="shared" si="8"/>
        <v>5</v>
      </c>
      <c r="I37" s="4">
        <f t="shared" si="8"/>
        <v>15</v>
      </c>
      <c r="J37" s="4">
        <f t="shared" si="8"/>
        <v>2</v>
      </c>
      <c r="K37" s="4">
        <f t="shared" si="8"/>
        <v>7</v>
      </c>
      <c r="L37" s="4">
        <f t="shared" si="8"/>
        <v>10</v>
      </c>
      <c r="M37" s="4">
        <f t="shared" si="8"/>
        <v>10</v>
      </c>
      <c r="N37" s="4">
        <f t="shared" si="8"/>
        <v>2</v>
      </c>
      <c r="O37" s="4">
        <f t="shared" si="8"/>
        <v>14</v>
      </c>
      <c r="P37" s="4">
        <f t="shared" si="8"/>
        <v>18</v>
      </c>
      <c r="Q37" s="4">
        <f t="shared" si="8"/>
        <v>1</v>
      </c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4">
        <f t="shared" si="3"/>
        <v>2005</v>
      </c>
      <c r="B38" s="23">
        <f t="shared" si="3"/>
        <v>7560</v>
      </c>
      <c r="C38" s="4">
        <f t="shared" ref="C38:Q38" si="9">RANK(C12,C$7:C$28,C$3)</f>
        <v>17</v>
      </c>
      <c r="D38" s="4">
        <f t="shared" si="9"/>
        <v>20</v>
      </c>
      <c r="E38" s="4">
        <f t="shared" si="9"/>
        <v>8</v>
      </c>
      <c r="F38" s="4">
        <f t="shared" si="9"/>
        <v>7</v>
      </c>
      <c r="G38" s="4">
        <f t="shared" si="9"/>
        <v>22</v>
      </c>
      <c r="H38" s="4">
        <f t="shared" si="9"/>
        <v>3</v>
      </c>
      <c r="I38" s="4">
        <f t="shared" si="9"/>
        <v>21</v>
      </c>
      <c r="J38" s="4">
        <f t="shared" si="9"/>
        <v>1</v>
      </c>
      <c r="K38" s="4">
        <f t="shared" si="9"/>
        <v>12</v>
      </c>
      <c r="L38" s="4">
        <f t="shared" si="9"/>
        <v>13</v>
      </c>
      <c r="M38" s="4">
        <f t="shared" si="9"/>
        <v>12</v>
      </c>
      <c r="N38" s="4">
        <f t="shared" si="9"/>
        <v>14</v>
      </c>
      <c r="O38" s="4">
        <f t="shared" si="9"/>
        <v>19</v>
      </c>
      <c r="P38" s="4">
        <f t="shared" si="9"/>
        <v>17</v>
      </c>
      <c r="Q38" s="4">
        <f t="shared" si="9"/>
        <v>17</v>
      </c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4">
        <f t="shared" si="3"/>
        <v>2006</v>
      </c>
      <c r="B39" s="23">
        <f t="shared" si="3"/>
        <v>6820</v>
      </c>
      <c r="C39" s="4">
        <f t="shared" ref="C39:Q39" si="10">RANK(C13,C$7:C$28,C$3)</f>
        <v>19</v>
      </c>
      <c r="D39" s="4">
        <f t="shared" si="10"/>
        <v>17</v>
      </c>
      <c r="E39" s="4">
        <f t="shared" si="10"/>
        <v>14</v>
      </c>
      <c r="F39" s="4">
        <f t="shared" si="10"/>
        <v>10</v>
      </c>
      <c r="G39" s="4">
        <f t="shared" si="10"/>
        <v>17</v>
      </c>
      <c r="H39" s="4">
        <f t="shared" si="10"/>
        <v>15</v>
      </c>
      <c r="I39" s="4">
        <f t="shared" si="10"/>
        <v>16</v>
      </c>
      <c r="J39" s="4">
        <f t="shared" si="10"/>
        <v>11</v>
      </c>
      <c r="K39" s="4">
        <f t="shared" si="10"/>
        <v>15</v>
      </c>
      <c r="L39" s="4">
        <f t="shared" si="10"/>
        <v>14</v>
      </c>
      <c r="M39" s="4">
        <f t="shared" si="10"/>
        <v>13</v>
      </c>
      <c r="N39" s="4">
        <f t="shared" si="10"/>
        <v>12</v>
      </c>
      <c r="O39" s="4">
        <f t="shared" si="10"/>
        <v>12</v>
      </c>
      <c r="P39" s="4">
        <f t="shared" si="10"/>
        <v>16</v>
      </c>
      <c r="Q39" s="4">
        <f t="shared" si="10"/>
        <v>7</v>
      </c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4">
        <f t="shared" si="3"/>
        <v>2007</v>
      </c>
      <c r="B40" s="23">
        <f t="shared" si="3"/>
        <v>3730</v>
      </c>
      <c r="C40" s="4">
        <f t="shared" ref="C40:Q40" si="11">RANK(C14,C$7:C$28,C$3)</f>
        <v>7</v>
      </c>
      <c r="D40" s="4">
        <f t="shared" si="11"/>
        <v>7</v>
      </c>
      <c r="E40" s="4">
        <f t="shared" si="11"/>
        <v>10</v>
      </c>
      <c r="F40" s="4">
        <f t="shared" si="11"/>
        <v>16</v>
      </c>
      <c r="G40" s="4">
        <f t="shared" si="11"/>
        <v>4</v>
      </c>
      <c r="H40" s="4">
        <f t="shared" si="11"/>
        <v>8</v>
      </c>
      <c r="I40" s="4">
        <f t="shared" si="11"/>
        <v>2</v>
      </c>
      <c r="J40" s="4">
        <f t="shared" si="11"/>
        <v>16</v>
      </c>
      <c r="K40" s="4">
        <f t="shared" si="11"/>
        <v>20</v>
      </c>
      <c r="L40" s="4">
        <f t="shared" si="11"/>
        <v>19</v>
      </c>
      <c r="M40" s="4">
        <f t="shared" si="11"/>
        <v>18</v>
      </c>
      <c r="N40" s="4">
        <f t="shared" si="11"/>
        <v>20</v>
      </c>
      <c r="O40" s="4">
        <f t="shared" si="11"/>
        <v>10</v>
      </c>
      <c r="P40" s="4">
        <f t="shared" si="11"/>
        <v>14</v>
      </c>
      <c r="Q40" s="4">
        <f t="shared" si="11"/>
        <v>9</v>
      </c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4">
        <f t="shared" si="3"/>
        <v>2008</v>
      </c>
      <c r="B41" s="23">
        <f t="shared" si="3"/>
        <v>7470</v>
      </c>
      <c r="C41" s="4">
        <f t="shared" ref="C41:Q41" si="12">RANK(C15,C$7:C$28,C$3)</f>
        <v>15</v>
      </c>
      <c r="D41" s="4">
        <f t="shared" si="12"/>
        <v>15</v>
      </c>
      <c r="E41" s="4">
        <f t="shared" si="12"/>
        <v>9</v>
      </c>
      <c r="F41" s="4">
        <f t="shared" si="12"/>
        <v>2</v>
      </c>
      <c r="G41" s="4">
        <f t="shared" si="12"/>
        <v>8</v>
      </c>
      <c r="H41" s="4">
        <f t="shared" si="12"/>
        <v>14</v>
      </c>
      <c r="I41" s="4">
        <f t="shared" si="12"/>
        <v>3</v>
      </c>
      <c r="J41" s="4">
        <f t="shared" si="12"/>
        <v>8</v>
      </c>
      <c r="K41" s="4">
        <f t="shared" si="12"/>
        <v>9</v>
      </c>
      <c r="L41" s="4">
        <f t="shared" si="12"/>
        <v>8</v>
      </c>
      <c r="M41" s="4">
        <f t="shared" si="12"/>
        <v>11</v>
      </c>
      <c r="N41" s="4">
        <f t="shared" si="12"/>
        <v>5</v>
      </c>
      <c r="O41" s="4">
        <f t="shared" si="12"/>
        <v>16</v>
      </c>
      <c r="P41" s="4">
        <f t="shared" si="12"/>
        <v>8</v>
      </c>
      <c r="Q41" s="4">
        <f t="shared" si="12"/>
        <v>3</v>
      </c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4">
        <f t="shared" si="3"/>
        <v>2009</v>
      </c>
      <c r="B42" s="23">
        <f t="shared" si="3"/>
        <v>6390</v>
      </c>
      <c r="C42" s="4">
        <f t="shared" ref="C42:Q42" si="13">RANK(C16,C$7:C$28,C$3)</f>
        <v>11</v>
      </c>
      <c r="D42" s="4">
        <f t="shared" si="13"/>
        <v>16</v>
      </c>
      <c r="E42" s="4">
        <f t="shared" si="13"/>
        <v>3</v>
      </c>
      <c r="F42" s="4">
        <f t="shared" si="13"/>
        <v>7</v>
      </c>
      <c r="G42" s="4">
        <f t="shared" si="13"/>
        <v>10</v>
      </c>
      <c r="H42" s="4">
        <f t="shared" si="13"/>
        <v>10</v>
      </c>
      <c r="I42" s="4">
        <f t="shared" si="13"/>
        <v>6</v>
      </c>
      <c r="J42" s="4">
        <f t="shared" si="13"/>
        <v>9</v>
      </c>
      <c r="K42" s="4">
        <f t="shared" si="13"/>
        <v>16</v>
      </c>
      <c r="L42" s="4">
        <f t="shared" si="13"/>
        <v>18</v>
      </c>
      <c r="M42" s="4">
        <f t="shared" si="13"/>
        <v>21</v>
      </c>
      <c r="N42" s="4">
        <f t="shared" si="13"/>
        <v>19</v>
      </c>
      <c r="O42" s="4">
        <f t="shared" si="13"/>
        <v>21</v>
      </c>
      <c r="P42" s="4">
        <f t="shared" si="13"/>
        <v>13</v>
      </c>
      <c r="Q42" s="4">
        <f t="shared" si="13"/>
        <v>22</v>
      </c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4">
        <f t="shared" si="3"/>
        <v>2010</v>
      </c>
      <c r="B43" s="23">
        <f t="shared" si="3"/>
        <v>6470</v>
      </c>
      <c r="C43" s="4">
        <f t="shared" ref="C43:Q43" si="14">RANK(C17,C$7:C$28,C$3)</f>
        <v>8</v>
      </c>
      <c r="D43" s="4">
        <f t="shared" si="14"/>
        <v>13</v>
      </c>
      <c r="E43" s="4">
        <f t="shared" si="14"/>
        <v>1</v>
      </c>
      <c r="F43" s="4">
        <f t="shared" si="14"/>
        <v>15</v>
      </c>
      <c r="G43" s="4">
        <f t="shared" si="14"/>
        <v>20</v>
      </c>
      <c r="H43" s="4">
        <f t="shared" si="14"/>
        <v>1</v>
      </c>
      <c r="I43" s="4">
        <f t="shared" si="14"/>
        <v>17</v>
      </c>
      <c r="J43" s="4">
        <f t="shared" si="14"/>
        <v>6</v>
      </c>
      <c r="K43" s="4">
        <f t="shared" si="14"/>
        <v>18</v>
      </c>
      <c r="L43" s="4">
        <f t="shared" si="14"/>
        <v>17</v>
      </c>
      <c r="M43" s="4">
        <f t="shared" si="14"/>
        <v>17</v>
      </c>
      <c r="N43" s="4">
        <f t="shared" si="14"/>
        <v>17</v>
      </c>
      <c r="O43" s="4">
        <f t="shared" si="14"/>
        <v>18</v>
      </c>
      <c r="P43" s="4">
        <f t="shared" si="14"/>
        <v>11</v>
      </c>
      <c r="Q43" s="4">
        <f t="shared" si="14"/>
        <v>4</v>
      </c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4">
        <f t="shared" si="3"/>
        <v>2011</v>
      </c>
      <c r="B44" s="23">
        <f t="shared" si="3"/>
        <v>6500</v>
      </c>
      <c r="C44" s="4">
        <f t="shared" ref="C44:Q44" si="15">RANK(C18,C$7:C$28,C$3)</f>
        <v>20</v>
      </c>
      <c r="D44" s="4">
        <f t="shared" si="15"/>
        <v>4</v>
      </c>
      <c r="E44" s="4">
        <f t="shared" si="15"/>
        <v>21</v>
      </c>
      <c r="F44" s="4">
        <f t="shared" si="15"/>
        <v>10</v>
      </c>
      <c r="G44" s="4">
        <f t="shared" si="15"/>
        <v>16</v>
      </c>
      <c r="H44" s="4">
        <f t="shared" si="15"/>
        <v>22</v>
      </c>
      <c r="I44" s="4">
        <f t="shared" si="15"/>
        <v>20</v>
      </c>
      <c r="J44" s="4">
        <f t="shared" si="15"/>
        <v>12</v>
      </c>
      <c r="K44" s="4">
        <f t="shared" si="15"/>
        <v>14</v>
      </c>
      <c r="L44" s="4">
        <f t="shared" si="15"/>
        <v>12</v>
      </c>
      <c r="M44" s="4">
        <f t="shared" si="15"/>
        <v>15</v>
      </c>
      <c r="N44" s="4">
        <f t="shared" si="15"/>
        <v>16</v>
      </c>
      <c r="O44" s="4">
        <f t="shared" si="15"/>
        <v>13</v>
      </c>
      <c r="P44" s="4">
        <f t="shared" si="15"/>
        <v>9</v>
      </c>
      <c r="Q44" s="4">
        <f t="shared" si="15"/>
        <v>2</v>
      </c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4">
        <f t="shared" si="3"/>
        <v>2012</v>
      </c>
      <c r="B45" s="23">
        <f t="shared" si="3"/>
        <v>4000</v>
      </c>
      <c r="C45" s="4">
        <f t="shared" ref="C45:Q45" si="16">RANK(C19,C$7:C$28,C$3)</f>
        <v>13</v>
      </c>
      <c r="D45" s="4">
        <f t="shared" si="16"/>
        <v>2</v>
      </c>
      <c r="E45" s="4">
        <f t="shared" si="16"/>
        <v>18</v>
      </c>
      <c r="F45" s="4">
        <f t="shared" si="16"/>
        <v>21</v>
      </c>
      <c r="G45" s="4">
        <f t="shared" si="16"/>
        <v>10</v>
      </c>
      <c r="H45" s="4">
        <f t="shared" si="16"/>
        <v>19</v>
      </c>
      <c r="I45" s="4">
        <f t="shared" si="16"/>
        <v>14</v>
      </c>
      <c r="J45" s="4">
        <f t="shared" si="16"/>
        <v>21</v>
      </c>
      <c r="K45" s="4">
        <f t="shared" si="16"/>
        <v>17</v>
      </c>
      <c r="L45" s="4">
        <f t="shared" si="16"/>
        <v>15</v>
      </c>
      <c r="M45" s="4">
        <f t="shared" si="16"/>
        <v>16</v>
      </c>
      <c r="N45" s="4">
        <f t="shared" si="16"/>
        <v>10</v>
      </c>
      <c r="O45" s="4">
        <f t="shared" si="16"/>
        <v>11</v>
      </c>
      <c r="P45" s="4">
        <f t="shared" si="16"/>
        <v>6</v>
      </c>
      <c r="Q45" s="4">
        <f t="shared" si="16"/>
        <v>20</v>
      </c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4">
        <f t="shared" si="3"/>
        <v>2013</v>
      </c>
      <c r="B46" s="23">
        <f t="shared" si="3"/>
        <v>5440</v>
      </c>
      <c r="C46" s="4">
        <f t="shared" ref="C46:Q46" si="17">RANK(C20,C$7:C$28,C$3)</f>
        <v>21</v>
      </c>
      <c r="D46" s="4">
        <f t="shared" si="17"/>
        <v>5</v>
      </c>
      <c r="E46" s="4">
        <f t="shared" si="17"/>
        <v>4</v>
      </c>
      <c r="F46" s="4">
        <f t="shared" si="17"/>
        <v>19</v>
      </c>
      <c r="G46" s="4">
        <f t="shared" si="17"/>
        <v>13</v>
      </c>
      <c r="H46" s="4">
        <f t="shared" si="17"/>
        <v>6</v>
      </c>
      <c r="I46" s="4">
        <f t="shared" si="17"/>
        <v>13</v>
      </c>
      <c r="J46" s="4">
        <f t="shared" si="17"/>
        <v>13</v>
      </c>
      <c r="K46" s="4">
        <f t="shared" si="17"/>
        <v>11</v>
      </c>
      <c r="L46" s="4">
        <f t="shared" si="17"/>
        <v>11</v>
      </c>
      <c r="M46" s="4">
        <f t="shared" si="17"/>
        <v>7</v>
      </c>
      <c r="N46" s="4">
        <f t="shared" si="17"/>
        <v>11</v>
      </c>
      <c r="O46" s="4">
        <f t="shared" si="17"/>
        <v>9</v>
      </c>
      <c r="P46" s="4">
        <f t="shared" si="17"/>
        <v>12</v>
      </c>
      <c r="Q46" s="4">
        <f t="shared" si="17"/>
        <v>5</v>
      </c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4">
        <f t="shared" si="3"/>
        <v>2014</v>
      </c>
      <c r="B47" s="23">
        <f t="shared" si="3"/>
        <v>7820</v>
      </c>
      <c r="C47" s="4">
        <f t="shared" ref="C47:Q47" si="18">RANK(C21,C$7:C$28,C$3)</f>
        <v>14</v>
      </c>
      <c r="D47" s="4">
        <f t="shared" si="18"/>
        <v>12</v>
      </c>
      <c r="E47" s="4">
        <f t="shared" si="18"/>
        <v>2</v>
      </c>
      <c r="F47" s="4">
        <f t="shared" si="18"/>
        <v>1</v>
      </c>
      <c r="G47" s="4">
        <f t="shared" si="18"/>
        <v>3</v>
      </c>
      <c r="H47" s="4">
        <f t="shared" si="18"/>
        <v>2</v>
      </c>
      <c r="I47" s="4">
        <f t="shared" si="18"/>
        <v>1</v>
      </c>
      <c r="J47" s="4">
        <f t="shared" si="18"/>
        <v>3</v>
      </c>
      <c r="K47" s="4">
        <f t="shared" si="18"/>
        <v>10</v>
      </c>
      <c r="L47" s="4">
        <f t="shared" si="18"/>
        <v>9</v>
      </c>
      <c r="M47" s="4">
        <f t="shared" si="18"/>
        <v>8</v>
      </c>
      <c r="N47" s="4">
        <f t="shared" si="18"/>
        <v>8</v>
      </c>
      <c r="O47" s="4">
        <f t="shared" si="18"/>
        <v>8</v>
      </c>
      <c r="P47" s="4">
        <f t="shared" si="18"/>
        <v>15</v>
      </c>
      <c r="Q47" s="4">
        <f t="shared" si="18"/>
        <v>12</v>
      </c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4">
        <f t="shared" si="3"/>
        <v>2015</v>
      </c>
      <c r="B48" s="23">
        <f t="shared" si="3"/>
        <v>5790</v>
      </c>
      <c r="C48" s="4">
        <f t="shared" ref="C48:Q48" si="19">RANK(C22,C$7:C$28,C$3)</f>
        <v>10</v>
      </c>
      <c r="D48" s="4">
        <f t="shared" si="19"/>
        <v>10</v>
      </c>
      <c r="E48" s="4">
        <f t="shared" si="19"/>
        <v>17</v>
      </c>
      <c r="F48" s="4">
        <f t="shared" si="19"/>
        <v>22</v>
      </c>
      <c r="G48" s="4">
        <f t="shared" si="19"/>
        <v>4</v>
      </c>
      <c r="H48" s="4">
        <f t="shared" si="19"/>
        <v>16</v>
      </c>
      <c r="I48" s="4">
        <f t="shared" si="19"/>
        <v>7</v>
      </c>
      <c r="J48" s="4">
        <f t="shared" si="19"/>
        <v>20</v>
      </c>
      <c r="K48" s="4">
        <f t="shared" si="19"/>
        <v>6</v>
      </c>
      <c r="L48" s="4">
        <f t="shared" si="19"/>
        <v>6</v>
      </c>
      <c r="M48" s="4">
        <f t="shared" si="19"/>
        <v>9</v>
      </c>
      <c r="N48" s="4">
        <f t="shared" si="19"/>
        <v>7</v>
      </c>
      <c r="O48" s="4">
        <f t="shared" si="19"/>
        <v>7</v>
      </c>
      <c r="P48" s="4">
        <f t="shared" si="19"/>
        <v>10</v>
      </c>
      <c r="Q48" s="4">
        <f t="shared" si="19"/>
        <v>19</v>
      </c>
      <c r="R48" s="4"/>
      <c r="S48" s="4"/>
      <c r="T48" s="4"/>
      <c r="U48" s="4"/>
      <c r="V48" s="4"/>
      <c r="W48" s="4"/>
      <c r="X48" s="4"/>
      <c r="Y48" s="4"/>
    </row>
    <row r="49" spans="1:26" ht="15.6" x14ac:dyDescent="0.3">
      <c r="A49" s="4">
        <f t="shared" si="3"/>
        <v>2016</v>
      </c>
      <c r="B49" s="23">
        <f t="shared" si="3"/>
        <v>8630</v>
      </c>
      <c r="C49" s="4">
        <f t="shared" ref="C49:Q49" si="20">RANK(C23,C$7:C$28,C$3)</f>
        <v>4</v>
      </c>
      <c r="D49" s="4">
        <f t="shared" si="20"/>
        <v>11</v>
      </c>
      <c r="E49" s="4">
        <f t="shared" si="20"/>
        <v>10</v>
      </c>
      <c r="F49" s="4">
        <f t="shared" si="20"/>
        <v>5</v>
      </c>
      <c r="G49" s="4">
        <f t="shared" si="20"/>
        <v>13</v>
      </c>
      <c r="H49" s="4">
        <f t="shared" si="20"/>
        <v>4</v>
      </c>
      <c r="I49" s="4">
        <f t="shared" si="20"/>
        <v>8</v>
      </c>
      <c r="J49" s="4">
        <f t="shared" si="20"/>
        <v>5</v>
      </c>
      <c r="K49" s="4">
        <f t="shared" si="20"/>
        <v>4</v>
      </c>
      <c r="L49" s="4">
        <f t="shared" si="20"/>
        <v>5</v>
      </c>
      <c r="M49" s="4">
        <f t="shared" si="20"/>
        <v>6</v>
      </c>
      <c r="N49" s="4">
        <f t="shared" si="20"/>
        <v>6</v>
      </c>
      <c r="O49" s="4">
        <f t="shared" si="20"/>
        <v>6</v>
      </c>
      <c r="P49" s="4">
        <f t="shared" si="20"/>
        <v>7</v>
      </c>
      <c r="Q49" s="4">
        <f t="shared" si="20"/>
        <v>8</v>
      </c>
      <c r="R49" s="4"/>
      <c r="S49" s="4"/>
      <c r="T49" s="4"/>
      <c r="U49" s="4"/>
      <c r="V49" s="4"/>
      <c r="W49" s="4"/>
      <c r="X49" s="4"/>
      <c r="Y49" s="4"/>
    </row>
    <row r="50" spans="1:26" ht="15.6" x14ac:dyDescent="0.3">
      <c r="A50" s="4">
        <f t="shared" si="3"/>
        <v>2017</v>
      </c>
      <c r="B50" s="23">
        <f t="shared" si="3"/>
        <v>6820</v>
      </c>
      <c r="C50" s="4">
        <f t="shared" ref="C50:Q50" si="21">RANK(C24,C$7:C$28,C$3)</f>
        <v>3</v>
      </c>
      <c r="D50" s="4">
        <f t="shared" si="21"/>
        <v>9</v>
      </c>
      <c r="E50" s="4">
        <f t="shared" si="21"/>
        <v>19</v>
      </c>
      <c r="F50" s="4">
        <f t="shared" si="21"/>
        <v>16</v>
      </c>
      <c r="G50" s="4">
        <f t="shared" si="21"/>
        <v>12</v>
      </c>
      <c r="H50" s="4">
        <f t="shared" si="21"/>
        <v>9</v>
      </c>
      <c r="I50" s="4">
        <f t="shared" si="21"/>
        <v>11</v>
      </c>
      <c r="J50" s="4">
        <f t="shared" si="21"/>
        <v>17</v>
      </c>
      <c r="K50" s="4">
        <f t="shared" si="21"/>
        <v>3</v>
      </c>
      <c r="L50" s="4">
        <f t="shared" si="21"/>
        <v>4</v>
      </c>
      <c r="M50" s="4">
        <f t="shared" si="21"/>
        <v>4</v>
      </c>
      <c r="N50" s="4">
        <f t="shared" si="21"/>
        <v>13</v>
      </c>
      <c r="O50" s="4">
        <f t="shared" si="21"/>
        <v>3</v>
      </c>
      <c r="P50" s="4">
        <f t="shared" si="21"/>
        <v>5</v>
      </c>
      <c r="Q50" s="4">
        <f t="shared" si="21"/>
        <v>16</v>
      </c>
      <c r="R50" s="4"/>
      <c r="S50" s="4"/>
      <c r="T50" s="4"/>
      <c r="U50" s="4"/>
      <c r="V50" s="4"/>
      <c r="W50" s="4"/>
      <c r="X50" s="4"/>
      <c r="Y50" s="4"/>
    </row>
    <row r="51" spans="1:26" ht="15.6" x14ac:dyDescent="0.3">
      <c r="A51" s="4">
        <f t="shared" si="3"/>
        <v>2018</v>
      </c>
      <c r="B51" s="23">
        <f t="shared" si="3"/>
        <v>8490</v>
      </c>
      <c r="C51" s="4">
        <f t="shared" ref="C51:Q51" si="22">RANK(C25,C$7:C$28,C$3)</f>
        <v>1</v>
      </c>
      <c r="D51" s="4">
        <f t="shared" si="22"/>
        <v>6</v>
      </c>
      <c r="E51" s="4">
        <f t="shared" si="22"/>
        <v>5</v>
      </c>
      <c r="F51" s="4">
        <f t="shared" si="22"/>
        <v>10</v>
      </c>
      <c r="G51" s="4">
        <f t="shared" si="22"/>
        <v>2</v>
      </c>
      <c r="H51" s="4">
        <f t="shared" si="22"/>
        <v>13</v>
      </c>
      <c r="I51" s="4">
        <f t="shared" si="22"/>
        <v>10</v>
      </c>
      <c r="J51" s="4">
        <f t="shared" si="22"/>
        <v>15</v>
      </c>
      <c r="K51" s="4">
        <f t="shared" si="22"/>
        <v>7</v>
      </c>
      <c r="L51" s="4">
        <f t="shared" si="22"/>
        <v>7</v>
      </c>
      <c r="M51" s="4">
        <f t="shared" si="22"/>
        <v>2</v>
      </c>
      <c r="N51" s="4">
        <f t="shared" si="22"/>
        <v>9</v>
      </c>
      <c r="O51" s="4">
        <f t="shared" si="22"/>
        <v>4</v>
      </c>
      <c r="P51" s="4">
        <f t="shared" si="22"/>
        <v>4</v>
      </c>
      <c r="Q51" s="4">
        <f t="shared" si="22"/>
        <v>15</v>
      </c>
      <c r="R51" s="4"/>
      <c r="S51" s="4"/>
      <c r="T51" s="4"/>
      <c r="U51" s="4"/>
      <c r="V51" s="4"/>
      <c r="W51" s="4"/>
      <c r="X51" s="4"/>
      <c r="Y51" s="4"/>
    </row>
    <row r="52" spans="1:26" ht="15.6" x14ac:dyDescent="0.3">
      <c r="A52" s="4">
        <f t="shared" si="3"/>
        <v>2019</v>
      </c>
      <c r="B52" s="23">
        <f t="shared" si="3"/>
        <v>8060</v>
      </c>
      <c r="C52" s="4">
        <f t="shared" ref="C52:Q52" si="23">RANK(C26,C$7:C$28,C$3)</f>
        <v>5</v>
      </c>
      <c r="D52" s="4">
        <f t="shared" si="23"/>
        <v>8</v>
      </c>
      <c r="E52" s="4">
        <f t="shared" si="23"/>
        <v>12</v>
      </c>
      <c r="F52" s="4">
        <f t="shared" si="23"/>
        <v>13</v>
      </c>
      <c r="G52" s="4">
        <f t="shared" si="23"/>
        <v>1</v>
      </c>
      <c r="H52" s="4">
        <f t="shared" si="23"/>
        <v>7</v>
      </c>
      <c r="I52" s="4">
        <f t="shared" si="23"/>
        <v>3</v>
      </c>
      <c r="J52" s="4">
        <f t="shared" si="23"/>
        <v>18</v>
      </c>
      <c r="K52" s="4">
        <f t="shared" si="23"/>
        <v>5</v>
      </c>
      <c r="L52" s="4">
        <f t="shared" si="23"/>
        <v>3</v>
      </c>
      <c r="M52" s="4">
        <f t="shared" si="23"/>
        <v>1</v>
      </c>
      <c r="N52" s="4">
        <f t="shared" si="23"/>
        <v>1</v>
      </c>
      <c r="O52" s="4">
        <f t="shared" si="23"/>
        <v>5</v>
      </c>
      <c r="P52" s="4">
        <f t="shared" si="23"/>
        <v>3</v>
      </c>
      <c r="Q52" s="4">
        <f t="shared" si="23"/>
        <v>11</v>
      </c>
      <c r="R52" s="4"/>
      <c r="S52" s="4"/>
      <c r="T52" s="4"/>
      <c r="U52" s="4"/>
      <c r="V52" s="4"/>
      <c r="W52" s="4"/>
      <c r="X52" s="4"/>
      <c r="Y52" s="4"/>
    </row>
    <row r="53" spans="1:26" ht="15.6" x14ac:dyDescent="0.3">
      <c r="A53" s="4">
        <f t="shared" si="3"/>
        <v>2020</v>
      </c>
      <c r="B53" s="23">
        <f t="shared" si="3"/>
        <v>8580</v>
      </c>
      <c r="C53" s="4">
        <f t="shared" ref="C53:Q53" si="24">RANK(C27,C$7:C$28,C$3)</f>
        <v>2</v>
      </c>
      <c r="D53" s="4">
        <f t="shared" si="24"/>
        <v>3</v>
      </c>
      <c r="E53" s="4">
        <f t="shared" si="24"/>
        <v>14</v>
      </c>
      <c r="F53" s="4">
        <f t="shared" si="24"/>
        <v>2</v>
      </c>
      <c r="G53" s="4">
        <f t="shared" si="24"/>
        <v>6</v>
      </c>
      <c r="H53" s="4">
        <f t="shared" si="24"/>
        <v>12</v>
      </c>
      <c r="I53" s="4">
        <f t="shared" si="24"/>
        <v>3</v>
      </c>
      <c r="J53" s="4">
        <f t="shared" si="24"/>
        <v>10</v>
      </c>
      <c r="K53" s="4">
        <f t="shared" si="24"/>
        <v>2</v>
      </c>
      <c r="L53" s="4">
        <f t="shared" si="24"/>
        <v>2</v>
      </c>
      <c r="M53" s="4">
        <f t="shared" si="24"/>
        <v>5</v>
      </c>
      <c r="N53" s="4">
        <f t="shared" si="24"/>
        <v>4</v>
      </c>
      <c r="O53" s="4">
        <f t="shared" si="24"/>
        <v>1</v>
      </c>
      <c r="P53" s="4">
        <f t="shared" si="24"/>
        <v>2</v>
      </c>
      <c r="Q53" s="4">
        <f t="shared" si="24"/>
        <v>10</v>
      </c>
      <c r="R53" s="4"/>
      <c r="S53" s="4"/>
      <c r="T53" s="4"/>
      <c r="U53" s="4"/>
      <c r="V53" s="4"/>
      <c r="W53" s="4"/>
      <c r="X53" s="4"/>
      <c r="Y53" s="4"/>
    </row>
    <row r="54" spans="1:26" ht="15.6" x14ac:dyDescent="0.3">
      <c r="A54" s="4">
        <f t="shared" si="3"/>
        <v>2021</v>
      </c>
      <c r="B54" s="23">
        <f t="shared" si="3"/>
        <v>6130</v>
      </c>
      <c r="C54" s="4">
        <f t="shared" ref="C54:Q54" si="25">RANK(C28,C$7:C$28,C$3)</f>
        <v>6</v>
      </c>
      <c r="D54" s="4">
        <f t="shared" si="25"/>
        <v>1</v>
      </c>
      <c r="E54" s="4">
        <f t="shared" si="25"/>
        <v>16</v>
      </c>
      <c r="F54" s="4">
        <f t="shared" si="25"/>
        <v>20</v>
      </c>
      <c r="G54" s="4">
        <f t="shared" si="25"/>
        <v>15</v>
      </c>
      <c r="H54" s="4">
        <f t="shared" si="25"/>
        <v>18</v>
      </c>
      <c r="I54" s="4">
        <f t="shared" si="25"/>
        <v>17</v>
      </c>
      <c r="J54" s="4">
        <f t="shared" si="25"/>
        <v>18</v>
      </c>
      <c r="K54" s="4">
        <f t="shared" si="25"/>
        <v>1</v>
      </c>
      <c r="L54" s="4">
        <f t="shared" si="25"/>
        <v>1</v>
      </c>
      <c r="M54" s="4">
        <f t="shared" si="25"/>
        <v>3</v>
      </c>
      <c r="N54" s="4">
        <f t="shared" si="25"/>
        <v>3</v>
      </c>
      <c r="O54" s="4">
        <f t="shared" si="25"/>
        <v>2</v>
      </c>
      <c r="P54" s="4">
        <f t="shared" si="25"/>
        <v>1</v>
      </c>
      <c r="Q54" s="4">
        <f t="shared" si="25"/>
        <v>6</v>
      </c>
      <c r="R54" s="4"/>
      <c r="S54" s="4"/>
      <c r="T54" s="4"/>
      <c r="U54" s="4"/>
      <c r="V54" s="4"/>
      <c r="W54" s="4"/>
      <c r="X54" s="4"/>
      <c r="Y54" s="4"/>
    </row>
    <row r="55" spans="1:26" ht="15.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6" x14ac:dyDescent="0.3">
      <c r="A57" s="26" t="s">
        <v>55</v>
      </c>
      <c r="B57" s="26"/>
      <c r="C57" s="26"/>
      <c r="R57" s="4"/>
      <c r="S57" s="4"/>
      <c r="T57" s="4"/>
      <c r="U57" s="4"/>
      <c r="V57" s="4"/>
      <c r="W57" s="4"/>
      <c r="X57" s="4"/>
      <c r="Y57" s="4"/>
      <c r="Z57" s="4"/>
    </row>
    <row r="58" spans="1:26" ht="15.6" x14ac:dyDescent="0.3">
      <c r="A58" s="27" t="s">
        <v>48</v>
      </c>
      <c r="B58" s="27" t="s">
        <v>49</v>
      </c>
      <c r="C58" s="27" t="s">
        <v>49</v>
      </c>
      <c r="D58" s="27" t="s">
        <v>49</v>
      </c>
      <c r="E58" s="27" t="s">
        <v>49</v>
      </c>
      <c r="F58" s="27" t="s">
        <v>49</v>
      </c>
      <c r="G58" s="27" t="s">
        <v>49</v>
      </c>
      <c r="H58" s="27" t="s">
        <v>49</v>
      </c>
      <c r="I58" s="27" t="s">
        <v>49</v>
      </c>
      <c r="J58" s="27" t="s">
        <v>49</v>
      </c>
      <c r="K58" s="27" t="s">
        <v>49</v>
      </c>
      <c r="L58" s="27" t="s">
        <v>49</v>
      </c>
      <c r="M58" s="27" t="s">
        <v>49</v>
      </c>
      <c r="N58" s="27" t="s">
        <v>49</v>
      </c>
      <c r="O58" s="27" t="s">
        <v>49</v>
      </c>
      <c r="P58" s="27" t="s">
        <v>49</v>
      </c>
      <c r="Q58" s="27" t="s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66" x14ac:dyDescent="0.3">
      <c r="A59" s="28" t="s">
        <v>31</v>
      </c>
      <c r="B59" s="28" t="s">
        <v>33</v>
      </c>
      <c r="C59" s="28" t="s">
        <v>34</v>
      </c>
      <c r="D59" s="28" t="s">
        <v>35</v>
      </c>
      <c r="E59" s="28" t="s">
        <v>36</v>
      </c>
      <c r="F59" s="28" t="s">
        <v>37</v>
      </c>
      <c r="G59" s="28" t="s">
        <v>38</v>
      </c>
      <c r="H59" s="28" t="s">
        <v>39</v>
      </c>
      <c r="I59" s="28" t="s">
        <v>40</v>
      </c>
      <c r="J59" s="28" t="s">
        <v>50</v>
      </c>
      <c r="K59" s="28" t="s">
        <v>51</v>
      </c>
      <c r="L59" s="28" t="s">
        <v>52</v>
      </c>
      <c r="M59" s="28" t="s">
        <v>53</v>
      </c>
      <c r="N59" s="28" t="s">
        <v>45</v>
      </c>
      <c r="O59" s="28" t="s">
        <v>46</v>
      </c>
      <c r="P59" s="28" t="s">
        <v>47</v>
      </c>
      <c r="Q59" s="28" t="s">
        <v>32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15.6" x14ac:dyDescent="0.3">
      <c r="A60" s="24">
        <v>2000</v>
      </c>
      <c r="B60" s="24">
        <v>16</v>
      </c>
      <c r="C60" s="24">
        <v>18</v>
      </c>
      <c r="D60" s="24">
        <v>20</v>
      </c>
      <c r="E60" s="24">
        <v>16</v>
      </c>
      <c r="F60" s="24">
        <v>6</v>
      </c>
      <c r="G60" s="24">
        <v>21</v>
      </c>
      <c r="H60" s="24">
        <v>11</v>
      </c>
      <c r="I60" s="24">
        <v>14</v>
      </c>
      <c r="J60" s="24">
        <v>19</v>
      </c>
      <c r="K60" s="24">
        <v>21</v>
      </c>
      <c r="L60" s="24">
        <v>19</v>
      </c>
      <c r="M60" s="24">
        <v>21</v>
      </c>
      <c r="N60" s="24">
        <v>22</v>
      </c>
      <c r="O60" s="24">
        <v>22</v>
      </c>
      <c r="P60" s="24">
        <v>18</v>
      </c>
      <c r="Q60" s="24">
        <v>4150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15.6" x14ac:dyDescent="0.3">
      <c r="A61" s="24">
        <v>2001</v>
      </c>
      <c r="B61" s="24">
        <v>22</v>
      </c>
      <c r="C61" s="24">
        <v>22</v>
      </c>
      <c r="D61" s="24">
        <v>12</v>
      </c>
      <c r="E61" s="24">
        <v>2</v>
      </c>
      <c r="F61" s="24">
        <v>18</v>
      </c>
      <c r="G61" s="24">
        <v>11</v>
      </c>
      <c r="H61" s="24">
        <v>17</v>
      </c>
      <c r="I61" s="24">
        <v>4</v>
      </c>
      <c r="J61" s="24">
        <v>13</v>
      </c>
      <c r="K61" s="24">
        <v>16</v>
      </c>
      <c r="L61" s="24">
        <v>14</v>
      </c>
      <c r="M61" s="24">
        <v>15</v>
      </c>
      <c r="N61" s="24">
        <v>19</v>
      </c>
      <c r="O61" s="24">
        <v>20</v>
      </c>
      <c r="P61" s="24">
        <v>13</v>
      </c>
      <c r="Q61" s="24">
        <v>6220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15.6" x14ac:dyDescent="0.3">
      <c r="A62" s="24">
        <v>2002</v>
      </c>
      <c r="B62" s="24">
        <v>18</v>
      </c>
      <c r="C62" s="24">
        <v>21</v>
      </c>
      <c r="D62" s="24">
        <v>7</v>
      </c>
      <c r="E62" s="24">
        <v>13</v>
      </c>
      <c r="F62" s="24">
        <v>8</v>
      </c>
      <c r="G62" s="24">
        <v>17</v>
      </c>
      <c r="H62" s="24">
        <v>9</v>
      </c>
      <c r="I62" s="24">
        <v>7</v>
      </c>
      <c r="J62" s="24">
        <v>21</v>
      </c>
      <c r="K62" s="24">
        <v>20</v>
      </c>
      <c r="L62" s="24">
        <v>20</v>
      </c>
      <c r="M62" s="24">
        <v>18</v>
      </c>
      <c r="N62" s="24">
        <v>16</v>
      </c>
      <c r="O62" s="24">
        <v>21</v>
      </c>
      <c r="P62" s="24">
        <v>21</v>
      </c>
      <c r="Q62" s="24">
        <v>5050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15.6" x14ac:dyDescent="0.3">
      <c r="A63" s="24">
        <v>2003</v>
      </c>
      <c r="B63" s="24">
        <v>9</v>
      </c>
      <c r="C63" s="24">
        <v>14</v>
      </c>
      <c r="D63" s="24">
        <v>22</v>
      </c>
      <c r="E63" s="24">
        <v>9</v>
      </c>
      <c r="F63" s="24">
        <v>18</v>
      </c>
      <c r="G63" s="24">
        <v>20</v>
      </c>
      <c r="H63" s="24">
        <v>22</v>
      </c>
      <c r="I63" s="24">
        <v>21</v>
      </c>
      <c r="J63" s="24">
        <v>22</v>
      </c>
      <c r="K63" s="24">
        <v>22</v>
      </c>
      <c r="L63" s="24">
        <v>22</v>
      </c>
      <c r="M63" s="24">
        <v>22</v>
      </c>
      <c r="N63" s="24">
        <v>15</v>
      </c>
      <c r="O63" s="24">
        <v>19</v>
      </c>
      <c r="P63" s="24">
        <v>14</v>
      </c>
      <c r="Q63" s="24">
        <v>3950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15.6" x14ac:dyDescent="0.3">
      <c r="A64" s="24">
        <v>2004</v>
      </c>
      <c r="B64" s="24">
        <v>12</v>
      </c>
      <c r="C64" s="24">
        <v>19</v>
      </c>
      <c r="D64" s="24">
        <v>6</v>
      </c>
      <c r="E64" s="24">
        <v>5</v>
      </c>
      <c r="F64" s="24">
        <v>20</v>
      </c>
      <c r="G64" s="24">
        <v>5</v>
      </c>
      <c r="H64" s="24">
        <v>15</v>
      </c>
      <c r="I64" s="24">
        <v>2</v>
      </c>
      <c r="J64" s="24">
        <v>7</v>
      </c>
      <c r="K64" s="24">
        <v>10</v>
      </c>
      <c r="L64" s="24">
        <v>10</v>
      </c>
      <c r="M64" s="24">
        <v>2</v>
      </c>
      <c r="N64" s="24">
        <v>14</v>
      </c>
      <c r="O64" s="24">
        <v>18</v>
      </c>
      <c r="P64" s="24">
        <v>1</v>
      </c>
      <c r="Q64" s="24">
        <v>7000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15.6" x14ac:dyDescent="0.3">
      <c r="A65" s="24">
        <v>2005</v>
      </c>
      <c r="B65" s="24">
        <v>17</v>
      </c>
      <c r="C65" s="24">
        <v>20</v>
      </c>
      <c r="D65" s="24">
        <v>8</v>
      </c>
      <c r="E65" s="24">
        <v>7</v>
      </c>
      <c r="F65" s="24">
        <v>22</v>
      </c>
      <c r="G65" s="24">
        <v>3</v>
      </c>
      <c r="H65" s="24">
        <v>21</v>
      </c>
      <c r="I65" s="24">
        <v>1</v>
      </c>
      <c r="J65" s="24">
        <v>12</v>
      </c>
      <c r="K65" s="24">
        <v>13</v>
      </c>
      <c r="L65" s="24">
        <v>12</v>
      </c>
      <c r="M65" s="24">
        <v>14</v>
      </c>
      <c r="N65" s="24">
        <v>19</v>
      </c>
      <c r="O65" s="24">
        <v>17</v>
      </c>
      <c r="P65" s="24">
        <v>17</v>
      </c>
      <c r="Q65" s="24">
        <v>7560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15.6" x14ac:dyDescent="0.3">
      <c r="A66" s="24">
        <v>2006</v>
      </c>
      <c r="B66" s="24">
        <v>19</v>
      </c>
      <c r="C66" s="24">
        <v>17</v>
      </c>
      <c r="D66" s="24">
        <v>14</v>
      </c>
      <c r="E66" s="24">
        <v>10</v>
      </c>
      <c r="F66" s="24">
        <v>17</v>
      </c>
      <c r="G66" s="24">
        <v>15</v>
      </c>
      <c r="H66" s="24">
        <v>16</v>
      </c>
      <c r="I66" s="24">
        <v>11</v>
      </c>
      <c r="J66" s="24">
        <v>15</v>
      </c>
      <c r="K66" s="24">
        <v>14</v>
      </c>
      <c r="L66" s="24">
        <v>13</v>
      </c>
      <c r="M66" s="24">
        <v>12</v>
      </c>
      <c r="N66" s="24">
        <v>12</v>
      </c>
      <c r="O66" s="24">
        <v>16</v>
      </c>
      <c r="P66" s="24">
        <v>7</v>
      </c>
      <c r="Q66" s="24">
        <v>6820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15.6" x14ac:dyDescent="0.3">
      <c r="A67" s="24">
        <v>2007</v>
      </c>
      <c r="B67" s="24">
        <v>7</v>
      </c>
      <c r="C67" s="24">
        <v>7</v>
      </c>
      <c r="D67" s="24">
        <v>10</v>
      </c>
      <c r="E67" s="24">
        <v>16</v>
      </c>
      <c r="F67" s="24">
        <v>4</v>
      </c>
      <c r="G67" s="24">
        <v>8</v>
      </c>
      <c r="H67" s="24">
        <v>2</v>
      </c>
      <c r="I67" s="24">
        <v>16</v>
      </c>
      <c r="J67" s="24">
        <v>20</v>
      </c>
      <c r="K67" s="24">
        <v>19</v>
      </c>
      <c r="L67" s="24">
        <v>18</v>
      </c>
      <c r="M67" s="24">
        <v>20</v>
      </c>
      <c r="N67" s="24">
        <v>10</v>
      </c>
      <c r="O67" s="24">
        <v>14</v>
      </c>
      <c r="P67" s="24">
        <v>9</v>
      </c>
      <c r="Q67" s="24">
        <v>3730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15.6" x14ac:dyDescent="0.3">
      <c r="A68" s="24">
        <v>2008</v>
      </c>
      <c r="B68" s="24">
        <v>15</v>
      </c>
      <c r="C68" s="24">
        <v>15</v>
      </c>
      <c r="D68" s="24">
        <v>9</v>
      </c>
      <c r="E68" s="24">
        <v>2</v>
      </c>
      <c r="F68" s="24">
        <v>8</v>
      </c>
      <c r="G68" s="24">
        <v>14</v>
      </c>
      <c r="H68" s="24">
        <v>3</v>
      </c>
      <c r="I68" s="24">
        <v>8</v>
      </c>
      <c r="J68" s="24">
        <v>9</v>
      </c>
      <c r="K68" s="24">
        <v>8</v>
      </c>
      <c r="L68" s="24">
        <v>11</v>
      </c>
      <c r="M68" s="24">
        <v>5</v>
      </c>
      <c r="N68" s="24">
        <v>16</v>
      </c>
      <c r="O68" s="24">
        <v>8</v>
      </c>
      <c r="P68" s="24">
        <v>3</v>
      </c>
      <c r="Q68" s="24">
        <v>7470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15.6" x14ac:dyDescent="0.3">
      <c r="A69" s="24">
        <v>2009</v>
      </c>
      <c r="B69" s="24">
        <v>11</v>
      </c>
      <c r="C69" s="24">
        <v>16</v>
      </c>
      <c r="D69" s="24">
        <v>3</v>
      </c>
      <c r="E69" s="24">
        <v>7</v>
      </c>
      <c r="F69" s="24">
        <v>10</v>
      </c>
      <c r="G69" s="24">
        <v>10</v>
      </c>
      <c r="H69" s="24">
        <v>6</v>
      </c>
      <c r="I69" s="24">
        <v>9</v>
      </c>
      <c r="J69" s="24">
        <v>16</v>
      </c>
      <c r="K69" s="24">
        <v>18</v>
      </c>
      <c r="L69" s="24">
        <v>21</v>
      </c>
      <c r="M69" s="24">
        <v>19</v>
      </c>
      <c r="N69" s="24">
        <v>21</v>
      </c>
      <c r="O69" s="24">
        <v>13</v>
      </c>
      <c r="P69" s="24">
        <v>22</v>
      </c>
      <c r="Q69" s="24">
        <v>6390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15.6" x14ac:dyDescent="0.3">
      <c r="A70" s="24">
        <v>2010</v>
      </c>
      <c r="B70" s="24">
        <v>8</v>
      </c>
      <c r="C70" s="24">
        <v>13</v>
      </c>
      <c r="D70" s="24">
        <v>1</v>
      </c>
      <c r="E70" s="24">
        <v>15</v>
      </c>
      <c r="F70" s="24">
        <v>20</v>
      </c>
      <c r="G70" s="24">
        <v>1</v>
      </c>
      <c r="H70" s="24">
        <v>17</v>
      </c>
      <c r="I70" s="24">
        <v>6</v>
      </c>
      <c r="J70" s="24">
        <v>18</v>
      </c>
      <c r="K70" s="24">
        <v>17</v>
      </c>
      <c r="L70" s="24">
        <v>17</v>
      </c>
      <c r="M70" s="24">
        <v>17</v>
      </c>
      <c r="N70" s="24">
        <v>18</v>
      </c>
      <c r="O70" s="24">
        <v>11</v>
      </c>
      <c r="P70" s="24">
        <v>4</v>
      </c>
      <c r="Q70" s="24">
        <v>6470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15.6" x14ac:dyDescent="0.3">
      <c r="A71" s="24">
        <v>2011</v>
      </c>
      <c r="B71" s="24">
        <v>20</v>
      </c>
      <c r="C71" s="24">
        <v>4</v>
      </c>
      <c r="D71" s="24">
        <v>21</v>
      </c>
      <c r="E71" s="24">
        <v>10</v>
      </c>
      <c r="F71" s="24">
        <v>16</v>
      </c>
      <c r="G71" s="24">
        <v>22</v>
      </c>
      <c r="H71" s="24">
        <v>20</v>
      </c>
      <c r="I71" s="24">
        <v>12</v>
      </c>
      <c r="J71" s="24">
        <v>14</v>
      </c>
      <c r="K71" s="24">
        <v>12</v>
      </c>
      <c r="L71" s="24">
        <v>15</v>
      </c>
      <c r="M71" s="24">
        <v>16</v>
      </c>
      <c r="N71" s="24">
        <v>13</v>
      </c>
      <c r="O71" s="24">
        <v>9</v>
      </c>
      <c r="P71" s="24">
        <v>2</v>
      </c>
      <c r="Q71" s="24">
        <v>6500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15.6" x14ac:dyDescent="0.3">
      <c r="A72" s="24">
        <v>2012</v>
      </c>
      <c r="B72" s="24">
        <v>13</v>
      </c>
      <c r="C72" s="24">
        <v>2</v>
      </c>
      <c r="D72" s="24">
        <v>18</v>
      </c>
      <c r="E72" s="24">
        <v>21</v>
      </c>
      <c r="F72" s="24">
        <v>10</v>
      </c>
      <c r="G72" s="24">
        <v>19</v>
      </c>
      <c r="H72" s="24">
        <v>14</v>
      </c>
      <c r="I72" s="24">
        <v>21</v>
      </c>
      <c r="J72" s="24">
        <v>17</v>
      </c>
      <c r="K72" s="24">
        <v>15</v>
      </c>
      <c r="L72" s="24">
        <v>16</v>
      </c>
      <c r="M72" s="24">
        <v>10</v>
      </c>
      <c r="N72" s="24">
        <v>11</v>
      </c>
      <c r="O72" s="24">
        <v>6</v>
      </c>
      <c r="P72" s="24">
        <v>20</v>
      </c>
      <c r="Q72" s="24">
        <v>4000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15.6" x14ac:dyDescent="0.3">
      <c r="A73" s="24">
        <v>2013</v>
      </c>
      <c r="B73" s="24">
        <v>21</v>
      </c>
      <c r="C73" s="24">
        <v>5</v>
      </c>
      <c r="D73" s="24">
        <v>4</v>
      </c>
      <c r="E73" s="24">
        <v>19</v>
      </c>
      <c r="F73" s="24">
        <v>13</v>
      </c>
      <c r="G73" s="24">
        <v>6</v>
      </c>
      <c r="H73" s="24">
        <v>13</v>
      </c>
      <c r="I73" s="24">
        <v>13</v>
      </c>
      <c r="J73" s="24">
        <v>11</v>
      </c>
      <c r="K73" s="24">
        <v>11</v>
      </c>
      <c r="L73" s="24">
        <v>7</v>
      </c>
      <c r="M73" s="24">
        <v>11</v>
      </c>
      <c r="N73" s="24">
        <v>9</v>
      </c>
      <c r="O73" s="24">
        <v>12</v>
      </c>
      <c r="P73" s="24">
        <v>5</v>
      </c>
      <c r="Q73" s="24">
        <v>5440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15.6" x14ac:dyDescent="0.3">
      <c r="A74" s="24">
        <v>2014</v>
      </c>
      <c r="B74" s="24">
        <v>14</v>
      </c>
      <c r="C74" s="24">
        <v>12</v>
      </c>
      <c r="D74" s="24">
        <v>2</v>
      </c>
      <c r="E74" s="24">
        <v>1</v>
      </c>
      <c r="F74" s="24">
        <v>3</v>
      </c>
      <c r="G74" s="24">
        <v>2</v>
      </c>
      <c r="H74" s="24">
        <v>1</v>
      </c>
      <c r="I74" s="24">
        <v>3</v>
      </c>
      <c r="J74" s="24">
        <v>10</v>
      </c>
      <c r="K74" s="24">
        <v>9</v>
      </c>
      <c r="L74" s="24">
        <v>8</v>
      </c>
      <c r="M74" s="24">
        <v>8</v>
      </c>
      <c r="N74" s="24">
        <v>8</v>
      </c>
      <c r="O74" s="24">
        <v>15</v>
      </c>
      <c r="P74" s="24">
        <v>12</v>
      </c>
      <c r="Q74" s="24">
        <v>7820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15.6" x14ac:dyDescent="0.3">
      <c r="A75" s="24">
        <v>2015</v>
      </c>
      <c r="B75" s="24">
        <v>10</v>
      </c>
      <c r="C75" s="24">
        <v>10</v>
      </c>
      <c r="D75" s="24">
        <v>17</v>
      </c>
      <c r="E75" s="24">
        <v>22</v>
      </c>
      <c r="F75" s="24">
        <v>4</v>
      </c>
      <c r="G75" s="24">
        <v>16</v>
      </c>
      <c r="H75" s="24">
        <v>7</v>
      </c>
      <c r="I75" s="24">
        <v>20</v>
      </c>
      <c r="J75" s="24">
        <v>6</v>
      </c>
      <c r="K75" s="24">
        <v>6</v>
      </c>
      <c r="L75" s="24">
        <v>9</v>
      </c>
      <c r="M75" s="24">
        <v>7</v>
      </c>
      <c r="N75" s="24">
        <v>7</v>
      </c>
      <c r="O75" s="24">
        <v>10</v>
      </c>
      <c r="P75" s="24">
        <v>19</v>
      </c>
      <c r="Q75" s="24">
        <v>5790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15.6" x14ac:dyDescent="0.3">
      <c r="A76" s="24">
        <v>2016</v>
      </c>
      <c r="B76" s="24">
        <v>4</v>
      </c>
      <c r="C76" s="24">
        <v>11</v>
      </c>
      <c r="D76" s="24">
        <v>10</v>
      </c>
      <c r="E76" s="24">
        <v>5</v>
      </c>
      <c r="F76" s="24">
        <v>13</v>
      </c>
      <c r="G76" s="24">
        <v>4</v>
      </c>
      <c r="H76" s="24">
        <v>8</v>
      </c>
      <c r="I76" s="24">
        <v>5</v>
      </c>
      <c r="J76" s="24">
        <v>4</v>
      </c>
      <c r="K76" s="24">
        <v>5</v>
      </c>
      <c r="L76" s="24">
        <v>6</v>
      </c>
      <c r="M76" s="24">
        <v>6</v>
      </c>
      <c r="N76" s="24">
        <v>6</v>
      </c>
      <c r="O76" s="24">
        <v>7</v>
      </c>
      <c r="P76" s="24">
        <v>8</v>
      </c>
      <c r="Q76" s="24">
        <v>8630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15.6" x14ac:dyDescent="0.3">
      <c r="A77" s="24">
        <v>2017</v>
      </c>
      <c r="B77" s="24">
        <v>3</v>
      </c>
      <c r="C77" s="24">
        <v>9</v>
      </c>
      <c r="D77" s="24">
        <v>19</v>
      </c>
      <c r="E77" s="24">
        <v>16</v>
      </c>
      <c r="F77" s="24">
        <v>12</v>
      </c>
      <c r="G77" s="24">
        <v>9</v>
      </c>
      <c r="H77" s="24">
        <v>11</v>
      </c>
      <c r="I77" s="24">
        <v>17</v>
      </c>
      <c r="J77" s="24">
        <v>3</v>
      </c>
      <c r="K77" s="24">
        <v>4</v>
      </c>
      <c r="L77" s="24">
        <v>4</v>
      </c>
      <c r="M77" s="24">
        <v>13</v>
      </c>
      <c r="N77" s="24">
        <v>3</v>
      </c>
      <c r="O77" s="24">
        <v>5</v>
      </c>
      <c r="P77" s="24">
        <v>16</v>
      </c>
      <c r="Q77" s="24">
        <v>6820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15.6" x14ac:dyDescent="0.3">
      <c r="A78" s="24">
        <v>2018</v>
      </c>
      <c r="B78" s="24">
        <v>1</v>
      </c>
      <c r="C78" s="24">
        <v>6</v>
      </c>
      <c r="D78" s="24">
        <v>5</v>
      </c>
      <c r="E78" s="24">
        <v>10</v>
      </c>
      <c r="F78" s="24">
        <v>2</v>
      </c>
      <c r="G78" s="24">
        <v>13</v>
      </c>
      <c r="H78" s="24">
        <v>10</v>
      </c>
      <c r="I78" s="24">
        <v>15</v>
      </c>
      <c r="J78" s="24">
        <v>7</v>
      </c>
      <c r="K78" s="24">
        <v>7</v>
      </c>
      <c r="L78" s="24">
        <v>2</v>
      </c>
      <c r="M78" s="24">
        <v>9</v>
      </c>
      <c r="N78" s="24">
        <v>4</v>
      </c>
      <c r="O78" s="24">
        <v>4</v>
      </c>
      <c r="P78" s="24">
        <v>15</v>
      </c>
      <c r="Q78" s="24">
        <v>8490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15.6" x14ac:dyDescent="0.3">
      <c r="A79" s="24">
        <v>2019</v>
      </c>
      <c r="B79" s="24">
        <v>5</v>
      </c>
      <c r="C79" s="24">
        <v>8</v>
      </c>
      <c r="D79" s="24">
        <v>12</v>
      </c>
      <c r="E79" s="24">
        <v>13</v>
      </c>
      <c r="F79" s="24">
        <v>1</v>
      </c>
      <c r="G79" s="24">
        <v>7</v>
      </c>
      <c r="H79" s="24">
        <v>3</v>
      </c>
      <c r="I79" s="24">
        <v>18</v>
      </c>
      <c r="J79" s="24">
        <v>5</v>
      </c>
      <c r="K79" s="24">
        <v>3</v>
      </c>
      <c r="L79" s="24">
        <v>1</v>
      </c>
      <c r="M79" s="24">
        <v>1</v>
      </c>
      <c r="N79" s="24">
        <v>5</v>
      </c>
      <c r="O79" s="24">
        <v>3</v>
      </c>
      <c r="P79" s="24">
        <v>11</v>
      </c>
      <c r="Q79" s="24">
        <v>8060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15.6" x14ac:dyDescent="0.3">
      <c r="A80" s="24">
        <v>2020</v>
      </c>
      <c r="B80" s="24">
        <v>2</v>
      </c>
      <c r="C80" s="24">
        <v>3</v>
      </c>
      <c r="D80" s="24">
        <v>14</v>
      </c>
      <c r="E80" s="24">
        <v>2</v>
      </c>
      <c r="F80" s="24">
        <v>6</v>
      </c>
      <c r="G80" s="24">
        <v>12</v>
      </c>
      <c r="H80" s="24">
        <v>3</v>
      </c>
      <c r="I80" s="24">
        <v>10</v>
      </c>
      <c r="J80" s="24">
        <v>2</v>
      </c>
      <c r="K80" s="24">
        <v>2</v>
      </c>
      <c r="L80" s="24">
        <v>5</v>
      </c>
      <c r="M80" s="24">
        <v>4</v>
      </c>
      <c r="N80" s="24">
        <v>1</v>
      </c>
      <c r="O80" s="24">
        <v>2</v>
      </c>
      <c r="P80" s="24">
        <v>10</v>
      </c>
      <c r="Q80" s="24">
        <v>8580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15.6" x14ac:dyDescent="0.3">
      <c r="A81" s="24">
        <v>2021</v>
      </c>
      <c r="B81" s="24">
        <v>6</v>
      </c>
      <c r="C81" s="24">
        <v>1</v>
      </c>
      <c r="D81" s="24">
        <v>16</v>
      </c>
      <c r="E81" s="24">
        <v>20</v>
      </c>
      <c r="F81" s="24">
        <v>15</v>
      </c>
      <c r="G81" s="24">
        <v>18</v>
      </c>
      <c r="H81" s="24">
        <v>17</v>
      </c>
      <c r="I81" s="24">
        <v>18</v>
      </c>
      <c r="J81" s="24">
        <v>1</v>
      </c>
      <c r="K81" s="24">
        <v>1</v>
      </c>
      <c r="L81" s="24">
        <v>3</v>
      </c>
      <c r="M81" s="24">
        <v>3</v>
      </c>
      <c r="N81" s="24">
        <v>2</v>
      </c>
      <c r="O81" s="24">
        <v>1</v>
      </c>
      <c r="P81" s="24">
        <v>6</v>
      </c>
      <c r="Q81" s="24">
        <v>6130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15.6" x14ac:dyDescent="0.3">
      <c r="R82" s="4"/>
      <c r="S82" s="4"/>
      <c r="T82" s="4"/>
      <c r="U82" s="4"/>
      <c r="V82" s="4"/>
      <c r="W82" s="4"/>
      <c r="X82" s="4"/>
      <c r="Y82" s="4"/>
      <c r="Z82" s="4"/>
    </row>
    <row r="83" spans="1:26" ht="15.6" x14ac:dyDescent="0.3">
      <c r="A83" s="24" t="s">
        <v>54</v>
      </c>
      <c r="B83" s="25">
        <f t="shared" ref="B83:P83" si="26">CORREL($P$4:$P$25,B60:B81)</f>
        <v>8.9122116268915488E-3</v>
      </c>
      <c r="C83" s="25">
        <f t="shared" si="26"/>
        <v>0.19512864794019133</v>
      </c>
      <c r="D83" s="25">
        <f t="shared" si="26"/>
        <v>-0.22947891374836621</v>
      </c>
      <c r="E83" s="25">
        <f>CORREL($P$4:$P$25,E60:E81)</f>
        <v>-0.31696154820472722</v>
      </c>
      <c r="F83" s="25">
        <f t="shared" si="26"/>
        <v>0.45603479352199255</v>
      </c>
      <c r="G83" s="25">
        <f t="shared" si="26"/>
        <v>-0.31259451064370242</v>
      </c>
      <c r="H83" s="25">
        <f t="shared" si="26"/>
        <v>0.23998172539044421</v>
      </c>
      <c r="I83" s="25">
        <f t="shared" si="26"/>
        <v>-0.21172048993040787</v>
      </c>
      <c r="J83" s="25">
        <f t="shared" si="26"/>
        <v>5.5195659937579397E-2</v>
      </c>
      <c r="K83" s="25">
        <f t="shared" si="26"/>
        <v>4.2188257598454432E-2</v>
      </c>
      <c r="L83" s="25">
        <f t="shared" si="26"/>
        <v>7.7559763294844014E-2</v>
      </c>
      <c r="M83" s="25">
        <f t="shared" si="26"/>
        <v>-6.3796921172231277E-2</v>
      </c>
      <c r="N83" s="25">
        <f t="shared" si="26"/>
        <v>9.3111763947062113E-3</v>
      </c>
      <c r="O83" s="25">
        <f t="shared" si="26"/>
        <v>8.5923034236039267E-2</v>
      </c>
      <c r="P83" s="25">
        <f t="shared" si="26"/>
        <v>-0.21391782869244588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15.6" x14ac:dyDescent="0.3">
      <c r="A84" s="24" t="s">
        <v>56</v>
      </c>
      <c r="B84" s="24">
        <f t="shared" ref="B84:P84" si="27">IF(B83&lt;0,1,0)</f>
        <v>0</v>
      </c>
      <c r="C84" s="24">
        <f t="shared" si="27"/>
        <v>0</v>
      </c>
      <c r="D84" s="24">
        <f t="shared" si="27"/>
        <v>1</v>
      </c>
      <c r="E84" s="24">
        <f t="shared" si="27"/>
        <v>1</v>
      </c>
      <c r="F84" s="24">
        <f t="shared" si="27"/>
        <v>0</v>
      </c>
      <c r="G84" s="24">
        <f t="shared" si="27"/>
        <v>1</v>
      </c>
      <c r="H84" s="24">
        <f t="shared" si="27"/>
        <v>0</v>
      </c>
      <c r="I84" s="24">
        <f t="shared" si="27"/>
        <v>1</v>
      </c>
      <c r="J84" s="24">
        <f t="shared" si="27"/>
        <v>0</v>
      </c>
      <c r="K84" s="24">
        <f t="shared" si="27"/>
        <v>0</v>
      </c>
      <c r="L84" s="24">
        <f t="shared" si="27"/>
        <v>0</v>
      </c>
      <c r="M84" s="24">
        <f t="shared" si="27"/>
        <v>1</v>
      </c>
      <c r="N84" s="24">
        <f t="shared" si="27"/>
        <v>0</v>
      </c>
      <c r="O84" s="24">
        <f t="shared" si="27"/>
        <v>0</v>
      </c>
      <c r="P84" s="24">
        <f t="shared" si="27"/>
        <v>1</v>
      </c>
      <c r="Q84" s="24">
        <f>SUM(B84:P84)</f>
        <v>6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15.6" x14ac:dyDescent="0.3">
      <c r="R85" s="4"/>
      <c r="S85" s="4"/>
      <c r="T85" s="4"/>
      <c r="U85" s="4"/>
      <c r="V85" s="4"/>
      <c r="W85" s="4"/>
      <c r="X85" s="4"/>
      <c r="Y85" s="4"/>
      <c r="Z85" s="4"/>
    </row>
    <row r="86" spans="1:26" ht="15.6" x14ac:dyDescent="0.3">
      <c r="R86" s="4"/>
      <c r="S86" s="4"/>
      <c r="T86" s="4"/>
      <c r="U86" s="4"/>
      <c r="V86" s="4"/>
      <c r="W86" s="4"/>
      <c r="X86" s="4"/>
      <c r="Y86" s="4"/>
      <c r="Z86" s="4"/>
    </row>
    <row r="87" spans="1:26" ht="15.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6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6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6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6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6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6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6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6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6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6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6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6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6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6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6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6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6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6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6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6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6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6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6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6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6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6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6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6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6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6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6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6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6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6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6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6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6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6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6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6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6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6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6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6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6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6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6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6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6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6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6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6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6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6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6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6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6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6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6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6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6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6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6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6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6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6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6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6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6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6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6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6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6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6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6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6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6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6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6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6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6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6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6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6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6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6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6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6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6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6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6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6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6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6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6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6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6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6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6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6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6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6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6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6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6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6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6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6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6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6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6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6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6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6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6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6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6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6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6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6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6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6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6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6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6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6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6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6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6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6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6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6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6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6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6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6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6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6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6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6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6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6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6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6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6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6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6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6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6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6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6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6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6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6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6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6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6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6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6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6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6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6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6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6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6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6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6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6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6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6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6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6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6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6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6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6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6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6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6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6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6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6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6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6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6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6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6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6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6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6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6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6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6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6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6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6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6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6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6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6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6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6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6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6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6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6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6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6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6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6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6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6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6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6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6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6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6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6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6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6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6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6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6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6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6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6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6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6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6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6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6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6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6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6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6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6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6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6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6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6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6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6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6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6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6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6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6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6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6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6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6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6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6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6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6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6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6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6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6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6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6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6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6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6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6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6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6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6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6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6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6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6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6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6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6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6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6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6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6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6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6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6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6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6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6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6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6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6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6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6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6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6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6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6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6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6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6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6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6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6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6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6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6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6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6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6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6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6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6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6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6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6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6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6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6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6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6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6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6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6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6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6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6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6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6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6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6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6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6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6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6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6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6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6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6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6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6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6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6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6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6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6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6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6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6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6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6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6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6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6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6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6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6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6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6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6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6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6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6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6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6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6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6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6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6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6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6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6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6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6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6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6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6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6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6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6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6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6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6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6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6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6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6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6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6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6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6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6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6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6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6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6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6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6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6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6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6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6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6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6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6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6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6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6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6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6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6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6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6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6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6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6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6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6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6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6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6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6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6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6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6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6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6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6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6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6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6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6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6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6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6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6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6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6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6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6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6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6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6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6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6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6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6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6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6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6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6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6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6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6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6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6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6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6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6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6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6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6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6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6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6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6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6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6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6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6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6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6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6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6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6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6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6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6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6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6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6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6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6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6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6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6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6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6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6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6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6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6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6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6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6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6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6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6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6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6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6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6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6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6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6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6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6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6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6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6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6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6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6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6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6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6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6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6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6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6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6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6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6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6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6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6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6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6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6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6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6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6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6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6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6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6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6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6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6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6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6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6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6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6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6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6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6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6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6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6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6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6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6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6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6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6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6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6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6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6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6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6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6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6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6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6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6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6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6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6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6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6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6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6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6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6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6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6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6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6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6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6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6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6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6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6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6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6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6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6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6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6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6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6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6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6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6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6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6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6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6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6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6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6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6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6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6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6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6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6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6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6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6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6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6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6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6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6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6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6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6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6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6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6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6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6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6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6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6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6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6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6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6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6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6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6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6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6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6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6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6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6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6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6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6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6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6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6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6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6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6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6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6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6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6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6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6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6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6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6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6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6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6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6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6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6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6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6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6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6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6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6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6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6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6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6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6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6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6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6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6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6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6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6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6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6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6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6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6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6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6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6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6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6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6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6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6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6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6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6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6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6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6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6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6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6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6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6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6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6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6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6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6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6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6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6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6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6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6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6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</sheetData>
  <conditionalFormatting sqref="B33:B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774D-E1E0-479D-B7F8-AB4FED29449B}">
  <dimension ref="A1:Z972"/>
  <sheetViews>
    <sheetView workbookViewId="0"/>
  </sheetViews>
  <sheetFormatPr baseColWidth="10" defaultColWidth="14.44140625" defaultRowHeight="15" customHeight="1" x14ac:dyDescent="0.3"/>
  <cols>
    <col min="1" max="1" width="16.44140625" customWidth="1"/>
    <col min="2" max="3" width="12.88671875" customWidth="1"/>
    <col min="4" max="4" width="21.33203125" customWidth="1"/>
    <col min="5" max="5" width="19.109375" customWidth="1"/>
    <col min="6" max="6" width="14.33203125" customWidth="1"/>
    <col min="7" max="7" width="15.109375" customWidth="1"/>
    <col min="8" max="9" width="14.33203125" customWidth="1"/>
    <col min="10" max="11" width="15.109375" customWidth="1"/>
    <col min="12" max="14" width="14.33203125" customWidth="1"/>
    <col min="15" max="15" width="21.5546875" customWidth="1"/>
    <col min="16" max="16" width="18.109375" customWidth="1"/>
    <col min="17" max="17" width="17.88671875" customWidth="1"/>
    <col min="18" max="18" width="19.109375" customWidth="1"/>
    <col min="19" max="26" width="8.88671875" customWidth="1"/>
  </cols>
  <sheetData>
    <row r="1" spans="1:26" ht="47.25" customHeight="1" thickBot="1" x14ac:dyDescent="0.35">
      <c r="A1" s="108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</row>
    <row r="2" spans="1:26" ht="32.2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5" t="s">
        <v>5</v>
      </c>
      <c r="J2" s="5" t="s">
        <v>5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8</v>
      </c>
      <c r="P2" s="5" t="s">
        <v>9</v>
      </c>
      <c r="Q2" s="5" t="s">
        <v>10</v>
      </c>
      <c r="R2" s="4"/>
      <c r="S2" s="4"/>
      <c r="T2" s="4"/>
      <c r="U2" s="4"/>
      <c r="V2" s="4"/>
      <c r="W2" s="4"/>
      <c r="X2" s="4"/>
      <c r="Y2" s="4"/>
    </row>
    <row r="3" spans="1:26" ht="30.75" customHeight="1" x14ac:dyDescent="0.3">
      <c r="A3" s="6" t="s">
        <v>11</v>
      </c>
      <c r="B3" s="6" t="s">
        <v>12</v>
      </c>
      <c r="C3" s="6">
        <f t="shared" ref="C3:Q3" si="0">IF(C4&lt;0,1,0)</f>
        <v>1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 t="shared" si="0"/>
        <v>1</v>
      </c>
      <c r="J3" s="6">
        <f t="shared" si="0"/>
        <v>1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1</v>
      </c>
      <c r="Q3" s="6">
        <f t="shared" si="0"/>
        <v>0</v>
      </c>
      <c r="R3" s="4"/>
      <c r="S3" s="4"/>
      <c r="T3" s="4"/>
      <c r="U3" s="4"/>
      <c r="V3" s="4"/>
      <c r="W3" s="4"/>
      <c r="X3" s="4"/>
      <c r="Y3" s="4"/>
    </row>
    <row r="4" spans="1:26" ht="24" customHeight="1" x14ac:dyDescent="0.3">
      <c r="A4" s="6" t="s">
        <v>13</v>
      </c>
      <c r="B4" s="6">
        <f t="shared" ref="B4:Q4" si="1">CORREL(B7:B28,$B$7:$B$28)</f>
        <v>0.99999999999999978</v>
      </c>
      <c r="C4" s="7">
        <f t="shared" si="1"/>
        <v>-0.44307200797064372</v>
      </c>
      <c r="D4" s="7">
        <f t="shared" si="1"/>
        <v>0.48214537846908995</v>
      </c>
      <c r="E4" s="7">
        <f t="shared" si="1"/>
        <v>0.13186632970762369</v>
      </c>
      <c r="F4" s="7">
        <f t="shared" si="1"/>
        <v>1.1121149352346668E-2</v>
      </c>
      <c r="G4" s="7">
        <f t="shared" si="1"/>
        <v>0.26095280334636894</v>
      </c>
      <c r="H4" s="7">
        <f t="shared" si="1"/>
        <v>0.16561223513009185</v>
      </c>
      <c r="I4" s="7">
        <f t="shared" si="1"/>
        <v>-0.31526317867772541</v>
      </c>
      <c r="J4" s="7">
        <f t="shared" si="1"/>
        <v>-0.12659790469088217</v>
      </c>
      <c r="K4" s="7">
        <f t="shared" si="1"/>
        <v>0.71393960936272571</v>
      </c>
      <c r="L4" s="7">
        <f t="shared" si="1"/>
        <v>0.95331965149760345</v>
      </c>
      <c r="M4" s="7">
        <f t="shared" si="1"/>
        <v>0.92612004631608458</v>
      </c>
      <c r="N4" s="7">
        <f t="shared" si="1"/>
        <v>0.87363910577112214</v>
      </c>
      <c r="O4" s="7">
        <f t="shared" si="1"/>
        <v>0.75686815220616843</v>
      </c>
      <c r="P4" s="7">
        <f t="shared" si="1"/>
        <v>-0.63243856142622601</v>
      </c>
      <c r="Q4" s="7">
        <f t="shared" si="1"/>
        <v>0.258583269010635</v>
      </c>
      <c r="R4" s="4"/>
      <c r="S4" s="4"/>
      <c r="T4" s="4"/>
      <c r="U4" s="4"/>
      <c r="V4" s="4"/>
      <c r="W4" s="4"/>
      <c r="X4" s="4"/>
      <c r="Y4" s="4"/>
    </row>
    <row r="5" spans="1:26" ht="26.25" customHeight="1" x14ac:dyDescent="0.3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4"/>
      <c r="S5" s="4"/>
      <c r="T5" s="4"/>
      <c r="U5" s="4"/>
      <c r="V5" s="4"/>
      <c r="W5" s="4"/>
      <c r="X5" s="4"/>
      <c r="Y5" s="4"/>
    </row>
    <row r="6" spans="1:26" ht="87" customHeight="1" x14ac:dyDescent="0.3">
      <c r="A6" s="8" t="s">
        <v>31</v>
      </c>
      <c r="B6" s="105" t="s">
        <v>263</v>
      </c>
      <c r="C6" s="105" t="s">
        <v>264</v>
      </c>
      <c r="D6" s="106" t="s">
        <v>265</v>
      </c>
      <c r="E6" s="11" t="s">
        <v>35</v>
      </c>
      <c r="F6" s="11" t="s">
        <v>36</v>
      </c>
      <c r="G6" s="12" t="s">
        <v>37</v>
      </c>
      <c r="H6" s="13" t="s">
        <v>38</v>
      </c>
      <c r="I6" s="13" t="s">
        <v>39</v>
      </c>
      <c r="J6" s="13" t="s">
        <v>40</v>
      </c>
      <c r="K6" s="107" t="s">
        <v>266</v>
      </c>
      <c r="L6" s="13" t="s">
        <v>42</v>
      </c>
      <c r="M6" s="13" t="s">
        <v>43</v>
      </c>
      <c r="N6" s="13" t="s">
        <v>44</v>
      </c>
      <c r="O6" s="13" t="s">
        <v>45</v>
      </c>
      <c r="P6" s="13" t="s">
        <v>46</v>
      </c>
      <c r="Q6" s="13" t="s">
        <v>47</v>
      </c>
      <c r="R6" s="4"/>
      <c r="S6" s="4"/>
      <c r="T6" s="4"/>
      <c r="U6" s="4"/>
      <c r="V6" s="4"/>
      <c r="W6" s="4"/>
      <c r="X6" s="4"/>
      <c r="Y6" s="4"/>
    </row>
    <row r="7" spans="1:26" ht="15.6" x14ac:dyDescent="0.3">
      <c r="A7" s="14">
        <v>2000</v>
      </c>
      <c r="B7" s="15">
        <f>'b,á,r,z termésátlg'!B3</f>
        <v>3600</v>
      </c>
      <c r="C7" s="15">
        <f>'b,á,r,z betak.ter'!B3*1000</f>
        <v>1024000</v>
      </c>
      <c r="D7" s="15">
        <f>átlagárak!B3</f>
        <v>27777.758755900155</v>
      </c>
      <c r="E7" s="16">
        <f>időjárás!D4</f>
        <v>121</v>
      </c>
      <c r="F7" s="16">
        <f>időjárás!G4</f>
        <v>11</v>
      </c>
      <c r="G7" s="16">
        <f>időjárás!B4</f>
        <v>11.5</v>
      </c>
      <c r="H7" s="17">
        <f>időjárás!C4</f>
        <v>423.4</v>
      </c>
      <c r="I7" s="17">
        <f>időjárás!E4</f>
        <v>83</v>
      </c>
      <c r="J7" s="17">
        <f>időjárás!F4</f>
        <v>34</v>
      </c>
      <c r="K7" s="18">
        <f>'kukorica termelés'!F107</f>
        <v>4150</v>
      </c>
      <c r="L7" s="18">
        <f>'b,á,r,z termésátlg'!C3</f>
        <v>2770</v>
      </c>
      <c r="M7" s="18">
        <f>'b,á,r,z termésátlg'!D3</f>
        <v>2000</v>
      </c>
      <c r="N7" s="18">
        <f>'b,á,r,z termésátlg'!E3</f>
        <v>1670</v>
      </c>
      <c r="O7" s="19">
        <f>műtrágya!F3</f>
        <v>61</v>
      </c>
      <c r="P7" s="20">
        <f>munkaerő!B3</f>
        <v>676049.33028564835</v>
      </c>
      <c r="Q7" s="20">
        <f>munkaerő!C3</f>
        <v>97.107215065321569</v>
      </c>
      <c r="R7" s="4"/>
      <c r="S7" s="4"/>
      <c r="T7" s="4"/>
      <c r="U7" s="4"/>
      <c r="V7" s="4"/>
      <c r="W7" s="4"/>
      <c r="X7" s="4"/>
      <c r="Y7" s="4"/>
    </row>
    <row r="8" spans="1:26" ht="15.6" x14ac:dyDescent="0.3">
      <c r="A8" s="14">
        <v>2001</v>
      </c>
      <c r="B8" s="15">
        <f>'b,á,r,z termésátlg'!B4</f>
        <v>4310</v>
      </c>
      <c r="C8" s="15">
        <f>'b,á,r,z betak.ter'!B4*1000</f>
        <v>1206000</v>
      </c>
      <c r="D8" s="15">
        <f>átlagárak!B4</f>
        <v>22927</v>
      </c>
      <c r="E8" s="16">
        <f>időjárás!D5</f>
        <v>141</v>
      </c>
      <c r="F8" s="16">
        <f>időjárás!G5</f>
        <v>2</v>
      </c>
      <c r="G8" s="16">
        <f>időjárás!B5</f>
        <v>10.3</v>
      </c>
      <c r="H8" s="17">
        <f>időjárás!C5</f>
        <v>614.29999999999995</v>
      </c>
      <c r="I8" s="17">
        <f>időjárás!E5</f>
        <v>96</v>
      </c>
      <c r="J8" s="17">
        <f>időjárás!F5</f>
        <v>22</v>
      </c>
      <c r="K8" s="18">
        <f>'kukorica termelés'!F108</f>
        <v>6220</v>
      </c>
      <c r="L8" s="18">
        <f>'b,á,r,z termésátlg'!C4</f>
        <v>3530</v>
      </c>
      <c r="M8" s="18">
        <f>'b,á,r,z termésátlg'!D4</f>
        <v>2370</v>
      </c>
      <c r="N8" s="18">
        <f>'b,á,r,z termésátlg'!E4</f>
        <v>2450</v>
      </c>
      <c r="O8" s="19">
        <f>műtrágya!F4</f>
        <v>67</v>
      </c>
      <c r="P8" s="20">
        <f>munkaerő!B4</f>
        <v>642937.28248072241</v>
      </c>
      <c r="Q8" s="20">
        <f>munkaerő!C4</f>
        <v>105.3971294080375</v>
      </c>
      <c r="R8" s="4"/>
      <c r="S8" s="4"/>
      <c r="T8" s="4"/>
      <c r="U8" s="4"/>
      <c r="V8" s="4"/>
      <c r="W8" s="4"/>
      <c r="X8" s="4"/>
      <c r="Y8" s="4"/>
    </row>
    <row r="9" spans="1:26" ht="15.6" x14ac:dyDescent="0.3">
      <c r="A9" s="14">
        <v>2002</v>
      </c>
      <c r="B9" s="15">
        <f>'b,á,r,z termésátlg'!B5</f>
        <v>3510</v>
      </c>
      <c r="C9" s="15">
        <f>'b,á,r,z betak.ter'!B5*1000</f>
        <v>1110000</v>
      </c>
      <c r="D9" s="15">
        <f>átlagárak!B5</f>
        <v>22815.239127825182</v>
      </c>
      <c r="E9" s="16">
        <f>időjárás!D6</f>
        <v>147</v>
      </c>
      <c r="F9" s="16">
        <f>időjárás!G6</f>
        <v>8</v>
      </c>
      <c r="G9" s="16">
        <f>időjárás!B6</f>
        <v>11.3</v>
      </c>
      <c r="H9" s="17">
        <f>időjárás!C6</f>
        <v>546.6</v>
      </c>
      <c r="I9" s="17">
        <f>időjárás!E6</f>
        <v>79</v>
      </c>
      <c r="J9" s="17">
        <f>időjárás!F6</f>
        <v>26</v>
      </c>
      <c r="K9" s="18">
        <f>'kukorica termelés'!F109</f>
        <v>5050</v>
      </c>
      <c r="L9" s="18">
        <f>'b,á,r,z termésátlg'!C5</f>
        <v>2820</v>
      </c>
      <c r="M9" s="18">
        <f>'b,á,r,z termésátlg'!D5</f>
        <v>1960</v>
      </c>
      <c r="N9" s="18">
        <f>'b,á,r,z termésátlg'!E5</f>
        <v>2160</v>
      </c>
      <c r="O9" s="19">
        <f>műtrágya!F5</f>
        <v>74</v>
      </c>
      <c r="P9" s="20">
        <f>munkaerő!B5</f>
        <v>646741.2214467359</v>
      </c>
      <c r="Q9" s="20">
        <f>munkaerő!C5</f>
        <v>79.446888358480024</v>
      </c>
      <c r="R9" s="4"/>
      <c r="S9" s="4"/>
      <c r="T9" s="4"/>
      <c r="U9" s="4"/>
      <c r="V9" s="4"/>
      <c r="W9" s="4"/>
      <c r="X9" s="4"/>
      <c r="Y9" s="4"/>
    </row>
    <row r="10" spans="1:26" ht="15.6" x14ac:dyDescent="0.3">
      <c r="A10" s="14">
        <v>2003</v>
      </c>
      <c r="B10" s="15">
        <f>'b,á,r,z termésátlg'!B6</f>
        <v>2640</v>
      </c>
      <c r="C10" s="15">
        <f>'b,á,r,z betak.ter'!B6*1000</f>
        <v>1114000</v>
      </c>
      <c r="D10" s="15">
        <f>átlagárak!B6</f>
        <v>30200</v>
      </c>
      <c r="E10" s="16">
        <f>időjárás!D7</f>
        <v>114</v>
      </c>
      <c r="F10" s="16">
        <f>időjárás!G7</f>
        <v>6</v>
      </c>
      <c r="G10" s="16">
        <f>időjárás!B7</f>
        <v>10.3</v>
      </c>
      <c r="H10" s="17">
        <f>időjárás!C7</f>
        <v>463.9</v>
      </c>
      <c r="I10" s="17">
        <f>időjárás!E7</f>
        <v>118</v>
      </c>
      <c r="J10" s="17">
        <f>időjárás!F7</f>
        <v>50</v>
      </c>
      <c r="K10" s="18">
        <f>'kukorica termelés'!F110</f>
        <v>3950</v>
      </c>
      <c r="L10" s="18">
        <f>'b,á,r,z termésátlg'!C6</f>
        <v>2380</v>
      </c>
      <c r="M10" s="18">
        <f>'b,á,r,z termésátlg'!D6</f>
        <v>1460</v>
      </c>
      <c r="N10" s="18">
        <f>'b,á,r,z termésátlg'!E6</f>
        <v>1490</v>
      </c>
      <c r="O10" s="19">
        <f>műtrágya!F6</f>
        <v>75</v>
      </c>
      <c r="P10" s="20">
        <f>munkaerő!B6</f>
        <v>581907</v>
      </c>
      <c r="Q10" s="20">
        <f>munkaerő!C6</f>
        <v>103.11016148467942</v>
      </c>
      <c r="R10" s="4"/>
      <c r="S10" s="4"/>
      <c r="T10" s="4"/>
      <c r="U10" s="4"/>
      <c r="V10" s="4"/>
      <c r="W10" s="4"/>
      <c r="X10" s="4"/>
      <c r="Y10" s="4"/>
    </row>
    <row r="11" spans="1:26" ht="15.6" x14ac:dyDescent="0.3">
      <c r="A11" s="14">
        <v>2004</v>
      </c>
      <c r="B11" s="15">
        <f>'b,á,r,z termésátlg'!B7</f>
        <v>5120</v>
      </c>
      <c r="C11" s="15">
        <f>'b,á,r,z betak.ter'!B7*1000</f>
        <v>1174000</v>
      </c>
      <c r="D11" s="15">
        <f>átlagárak!B7</f>
        <v>23424</v>
      </c>
      <c r="E11" s="16">
        <f>időjárás!D8</f>
        <v>150</v>
      </c>
      <c r="F11" s="16">
        <f>időjárás!G8</f>
        <v>3</v>
      </c>
      <c r="G11" s="16">
        <f>időjárás!B8</f>
        <v>10.1</v>
      </c>
      <c r="H11" s="17">
        <f>időjárás!C8</f>
        <v>689.2</v>
      </c>
      <c r="I11" s="17">
        <f>időjárás!E8</f>
        <v>94</v>
      </c>
      <c r="J11" s="17">
        <f>időjárás!F8</f>
        <v>14</v>
      </c>
      <c r="K11" s="18">
        <f>'kukorica termelés'!F111</f>
        <v>7000</v>
      </c>
      <c r="L11" s="18">
        <f>'b,á,r,z termésátlg'!C7</f>
        <v>4270</v>
      </c>
      <c r="M11" s="18">
        <f>'b,á,r,z termésátlg'!D7</f>
        <v>2750</v>
      </c>
      <c r="N11" s="18">
        <f>'b,á,r,z termésátlg'!E7</f>
        <v>3120</v>
      </c>
      <c r="O11" s="19">
        <f>műtrágya!F7</f>
        <v>77</v>
      </c>
      <c r="P11" s="20">
        <f>munkaerő!B7</f>
        <v>553785.10037174716</v>
      </c>
      <c r="Q11" s="20">
        <f>munkaerő!C7</f>
        <v>151.56487974577871</v>
      </c>
      <c r="R11" s="4"/>
      <c r="S11" s="4"/>
      <c r="T11" s="4"/>
      <c r="U11" s="4"/>
      <c r="V11" s="4"/>
      <c r="W11" s="4"/>
      <c r="X11" s="4"/>
      <c r="Y11" s="4"/>
    </row>
    <row r="12" spans="1:26" ht="15.6" x14ac:dyDescent="0.3">
      <c r="A12" s="14">
        <v>2005</v>
      </c>
      <c r="B12" s="15">
        <f>'b,á,r,z termésátlg'!B8</f>
        <v>4500</v>
      </c>
      <c r="C12" s="15">
        <f>'b,á,r,z betak.ter'!B8*1000</f>
        <v>1131000</v>
      </c>
      <c r="D12" s="15">
        <f>átlagárak!B8</f>
        <v>20458</v>
      </c>
      <c r="E12" s="16">
        <f>időjárás!D9</f>
        <v>145</v>
      </c>
      <c r="F12" s="16">
        <f>időjárás!G9</f>
        <v>4</v>
      </c>
      <c r="G12" s="16">
        <f>időjárás!B9</f>
        <v>9.6999999999999993</v>
      </c>
      <c r="H12" s="17">
        <f>időjárás!C9</f>
        <v>732.5</v>
      </c>
      <c r="I12" s="17">
        <f>időjárás!E9</f>
        <v>117</v>
      </c>
      <c r="J12" s="17">
        <f>időjárás!F9</f>
        <v>13</v>
      </c>
      <c r="K12" s="18">
        <f>'kukorica termelés'!F112</f>
        <v>7560</v>
      </c>
      <c r="L12" s="18">
        <f>'b,á,r,z termésátlg'!C8</f>
        <v>3750</v>
      </c>
      <c r="M12" s="18">
        <f>'b,á,r,z termésátlg'!D8</f>
        <v>2570</v>
      </c>
      <c r="N12" s="18">
        <f>'b,á,r,z termésátlg'!E8</f>
        <v>2520</v>
      </c>
      <c r="O12" s="19">
        <f>műtrágya!F8</f>
        <v>67</v>
      </c>
      <c r="P12" s="20">
        <f>munkaerő!B8</f>
        <v>522248</v>
      </c>
      <c r="Q12" s="20">
        <f>munkaerő!C8</f>
        <v>100.80981622550198</v>
      </c>
      <c r="R12" s="4"/>
      <c r="S12" s="4"/>
      <c r="T12" s="4"/>
      <c r="U12" s="4"/>
      <c r="V12" s="4"/>
      <c r="W12" s="4"/>
      <c r="X12" s="4"/>
      <c r="Y12" s="4"/>
    </row>
    <row r="13" spans="1:26" ht="15.6" x14ac:dyDescent="0.3">
      <c r="A13" s="14">
        <v>2006</v>
      </c>
      <c r="B13" s="15">
        <f>'b,á,r,z termésátlg'!B9</f>
        <v>4070</v>
      </c>
      <c r="C13" s="15">
        <f>'b,á,r,z betak.ter'!B9*1000</f>
        <v>1075000</v>
      </c>
      <c r="D13" s="15">
        <f>átlagárak!B9</f>
        <v>26319</v>
      </c>
      <c r="E13" s="16">
        <f>időjárás!D10</f>
        <v>140</v>
      </c>
      <c r="F13" s="16">
        <f>időjárás!G10</f>
        <v>7</v>
      </c>
      <c r="G13" s="16">
        <f>időjárás!B10</f>
        <v>10.4</v>
      </c>
      <c r="H13" s="17">
        <f>időjárás!C10</f>
        <v>581.9</v>
      </c>
      <c r="I13" s="17">
        <f>időjárás!E10</f>
        <v>95</v>
      </c>
      <c r="J13" s="17">
        <f>időjárás!F10</f>
        <v>30</v>
      </c>
      <c r="K13" s="18">
        <f>'kukorica termelés'!F113</f>
        <v>6820</v>
      </c>
      <c r="L13" s="18">
        <f>'b,á,r,z termésátlg'!C9</f>
        <v>3670</v>
      </c>
      <c r="M13" s="18">
        <f>'b,á,r,z termésátlg'!D9</f>
        <v>2540</v>
      </c>
      <c r="N13" s="18">
        <f>'b,á,r,z termésátlg'!E9</f>
        <v>2550</v>
      </c>
      <c r="O13" s="19">
        <f>műtrágya!F9</f>
        <v>78</v>
      </c>
      <c r="P13" s="20">
        <f>munkaerő!B9</f>
        <v>504403.04535147396</v>
      </c>
      <c r="Q13" s="20">
        <f>munkaerő!C9</f>
        <v>107.08547898844158</v>
      </c>
      <c r="R13" s="4"/>
      <c r="S13" s="4"/>
      <c r="T13" s="4"/>
      <c r="U13" s="4"/>
      <c r="V13" s="4"/>
      <c r="W13" s="4"/>
      <c r="X13" s="4"/>
      <c r="Y13" s="4"/>
    </row>
    <row r="14" spans="1:26" ht="15.6" x14ac:dyDescent="0.3">
      <c r="A14" s="14">
        <v>2007</v>
      </c>
      <c r="B14" s="15">
        <f>'b,á,r,z termésátlg'!B10</f>
        <v>3590</v>
      </c>
      <c r="C14" s="15">
        <f>'b,á,r,z betak.ter'!B10*1000</f>
        <v>1111000</v>
      </c>
      <c r="D14" s="15">
        <f>átlagárak!B10</f>
        <v>43745</v>
      </c>
      <c r="E14" s="16">
        <f>időjárás!D11</f>
        <v>143</v>
      </c>
      <c r="F14" s="16">
        <f>időjárás!G11</f>
        <v>11</v>
      </c>
      <c r="G14" s="16">
        <f>időjárás!B11</f>
        <v>11.6</v>
      </c>
      <c r="H14" s="17">
        <f>időjárás!C11</f>
        <v>621.9</v>
      </c>
      <c r="I14" s="17">
        <f>időjárás!E11</f>
        <v>70</v>
      </c>
      <c r="J14" s="17">
        <f>időjárás!F11</f>
        <v>39</v>
      </c>
      <c r="K14" s="18">
        <f>'kukorica termelés'!F114</f>
        <v>3730</v>
      </c>
      <c r="L14" s="18">
        <f>'b,á,r,z termésátlg'!C10</f>
        <v>3170</v>
      </c>
      <c r="M14" s="18">
        <f>'b,á,r,z termésátlg'!D10</f>
        <v>2040</v>
      </c>
      <c r="N14" s="18">
        <f>'b,á,r,z termésátlg'!E10</f>
        <v>2090</v>
      </c>
      <c r="O14" s="19">
        <f>műtrágya!F10</f>
        <v>87</v>
      </c>
      <c r="P14" s="20">
        <f>munkaerő!B10</f>
        <v>459291</v>
      </c>
      <c r="Q14" s="20">
        <f>munkaerő!C10</f>
        <v>106.92742200626293</v>
      </c>
      <c r="R14" s="4"/>
      <c r="S14" s="4"/>
      <c r="T14" s="4"/>
      <c r="U14" s="4"/>
      <c r="V14" s="4"/>
      <c r="W14" s="4"/>
      <c r="X14" s="4"/>
      <c r="Y14" s="4"/>
    </row>
    <row r="15" spans="1:26" ht="15.6" x14ac:dyDescent="0.3">
      <c r="A15" s="14">
        <v>2008</v>
      </c>
      <c r="B15" s="15">
        <f>'b,á,r,z termésátlg'!B11</f>
        <v>4980</v>
      </c>
      <c r="C15" s="15">
        <f>'b,á,r,z betak.ter'!B11*1000</f>
        <v>1130000</v>
      </c>
      <c r="D15" s="15">
        <f>átlagárak!B11</f>
        <v>40095</v>
      </c>
      <c r="E15" s="16">
        <f>időjárás!D12</f>
        <v>144</v>
      </c>
      <c r="F15" s="16">
        <f>időjárás!G12</f>
        <v>2</v>
      </c>
      <c r="G15" s="16">
        <f>időjárás!B12</f>
        <v>11.3</v>
      </c>
      <c r="H15" s="17">
        <f>időjárás!C12</f>
        <v>596.29999999999995</v>
      </c>
      <c r="I15" s="17">
        <f>időjárás!E12</f>
        <v>72</v>
      </c>
      <c r="J15" s="17">
        <f>időjárás!F12</f>
        <v>27</v>
      </c>
      <c r="K15" s="18">
        <f>'kukorica termelés'!F115</f>
        <v>7470</v>
      </c>
      <c r="L15" s="18">
        <f>'b,á,r,z termésátlg'!C11</f>
        <v>4450</v>
      </c>
      <c r="M15" s="18">
        <f>'b,á,r,z termésátlg'!D11</f>
        <v>2580</v>
      </c>
      <c r="N15" s="18">
        <f>'b,á,r,z termésátlg'!E11</f>
        <v>2970</v>
      </c>
      <c r="O15" s="19">
        <f>műtrágya!F11</f>
        <v>74</v>
      </c>
      <c r="P15" s="20">
        <f>munkaerő!B11</f>
        <v>435152</v>
      </c>
      <c r="Q15" s="20">
        <f>munkaerő!C11</f>
        <v>131.07702805790626</v>
      </c>
      <c r="R15" s="4"/>
      <c r="S15" s="4"/>
      <c r="T15" s="4"/>
      <c r="U15" s="4"/>
      <c r="V15" s="4"/>
      <c r="W15" s="4"/>
      <c r="X15" s="4"/>
      <c r="Y15" s="4"/>
    </row>
    <row r="16" spans="1:26" ht="15.6" x14ac:dyDescent="0.3">
      <c r="A16" s="14">
        <v>2009</v>
      </c>
      <c r="B16" s="15">
        <f>'b,á,r,z termésátlg'!B12</f>
        <v>3850</v>
      </c>
      <c r="C16" s="15">
        <f>'b,á,r,z betak.ter'!B12*1000</f>
        <v>1146000</v>
      </c>
      <c r="D16" s="15">
        <f>átlagárak!B12</f>
        <v>29872</v>
      </c>
      <c r="E16" s="16">
        <f>időjárás!D13</f>
        <v>156</v>
      </c>
      <c r="F16" s="16">
        <f>időjárás!G13</f>
        <v>4</v>
      </c>
      <c r="G16" s="16">
        <f>időjárás!B13</f>
        <v>11.2</v>
      </c>
      <c r="H16" s="17">
        <f>időjárás!C13</f>
        <v>615.79999999999995</v>
      </c>
      <c r="I16" s="17">
        <f>időjárás!E13</f>
        <v>73</v>
      </c>
      <c r="J16" s="17">
        <f>időjárás!F13</f>
        <v>28</v>
      </c>
      <c r="K16" s="18">
        <f>'kukorica termelés'!F116</f>
        <v>6390</v>
      </c>
      <c r="L16" s="18">
        <f>'b,á,r,z termésátlg'!C12</f>
        <v>3320</v>
      </c>
      <c r="M16" s="18">
        <f>'b,á,r,z termésátlg'!D12</f>
        <v>1810</v>
      </c>
      <c r="N16" s="18">
        <f>'b,á,r,z termésátlg'!E12</f>
        <v>2130</v>
      </c>
      <c r="O16" s="19">
        <f>műtrágya!F12</f>
        <v>63.511947989072169</v>
      </c>
      <c r="P16" s="20">
        <f>munkaerő!B12</f>
        <v>446510</v>
      </c>
      <c r="Q16" s="20">
        <f>munkaerő!C12</f>
        <v>67.730070876096008</v>
      </c>
      <c r="R16" s="4"/>
      <c r="S16" s="4"/>
      <c r="T16" s="4"/>
      <c r="U16" s="4"/>
      <c r="V16" s="4"/>
      <c r="W16" s="4"/>
      <c r="X16" s="4"/>
      <c r="Y16" s="4"/>
    </row>
    <row r="17" spans="1:26" ht="15.6" x14ac:dyDescent="0.3">
      <c r="A17" s="14">
        <v>2010</v>
      </c>
      <c r="B17" s="15">
        <f>'b,á,r,z termésátlg'!B13</f>
        <v>3710</v>
      </c>
      <c r="C17" s="15">
        <f>'b,á,r,z betak.ter'!B13*1000</f>
        <v>1011000</v>
      </c>
      <c r="D17" s="15">
        <f>átlagárak!B13</f>
        <v>39241</v>
      </c>
      <c r="E17" s="16">
        <f>időjárás!D14</f>
        <v>172</v>
      </c>
      <c r="F17" s="16">
        <f>időjárás!G14</f>
        <v>10</v>
      </c>
      <c r="G17" s="16">
        <f>időjárás!B14</f>
        <v>10.1</v>
      </c>
      <c r="H17" s="17">
        <f>időjárás!C14</f>
        <v>981</v>
      </c>
      <c r="I17" s="17">
        <f>időjárás!E14</f>
        <v>96</v>
      </c>
      <c r="J17" s="17">
        <f>időjárás!F14</f>
        <v>24</v>
      </c>
      <c r="K17" s="18">
        <f>'kukorica termelés'!F117</f>
        <v>6470</v>
      </c>
      <c r="L17" s="18">
        <f>'b,á,r,z termésátlg'!C13</f>
        <v>3360</v>
      </c>
      <c r="M17" s="18">
        <f>'b,á,r,z termésátlg'!D13</f>
        <v>2110</v>
      </c>
      <c r="N17" s="18">
        <f>'b,á,r,z termésátlg'!E13</f>
        <v>2320</v>
      </c>
      <c r="O17" s="19">
        <f>műtrágya!F13</f>
        <v>72.056450858180327</v>
      </c>
      <c r="P17" s="20">
        <f>munkaerő!B13</f>
        <v>444157</v>
      </c>
      <c r="Q17" s="20">
        <f>munkaerő!C13</f>
        <v>117.6</v>
      </c>
      <c r="R17" s="4"/>
      <c r="S17" s="4"/>
      <c r="T17" s="4"/>
      <c r="U17" s="4"/>
      <c r="V17" s="4"/>
      <c r="W17" s="4"/>
      <c r="X17" s="4"/>
      <c r="Y17" s="4"/>
    </row>
    <row r="18" spans="1:26" ht="15.6" x14ac:dyDescent="0.3">
      <c r="A18" s="14">
        <v>2011</v>
      </c>
      <c r="B18" s="15">
        <f>'b,á,r,z termésátlg'!B14</f>
        <v>4200</v>
      </c>
      <c r="C18" s="15">
        <f>'b,á,r,z betak.ter'!B14*1000</f>
        <v>978000</v>
      </c>
      <c r="D18" s="15">
        <f>átlagárak!B14</f>
        <v>51168</v>
      </c>
      <c r="E18" s="16">
        <f>időjárás!D15</f>
        <v>117</v>
      </c>
      <c r="F18" s="16">
        <f>időjárás!G15</f>
        <v>7</v>
      </c>
      <c r="G18" s="16">
        <f>időjárás!B15</f>
        <v>10.7</v>
      </c>
      <c r="H18" s="17">
        <f>időjárás!C15</f>
        <v>420.2</v>
      </c>
      <c r="I18" s="17">
        <f>időjárás!E15</f>
        <v>106</v>
      </c>
      <c r="J18" s="17">
        <f>időjárás!F15</f>
        <v>31</v>
      </c>
      <c r="K18" s="18">
        <f>'kukorica termelés'!F118</f>
        <v>6500</v>
      </c>
      <c r="L18" s="18">
        <f>'b,á,r,z termésátlg'!C14</f>
        <v>3780</v>
      </c>
      <c r="M18" s="18">
        <f>'b,á,r,z termésátlg'!D14</f>
        <v>2300</v>
      </c>
      <c r="N18" s="18">
        <f>'b,á,r,z termésátlg'!E14</f>
        <v>2410</v>
      </c>
      <c r="O18" s="19">
        <f>műtrágya!F14</f>
        <v>77.29970771190888</v>
      </c>
      <c r="P18" s="20">
        <f>munkaerő!B14</f>
        <v>436951</v>
      </c>
      <c r="Q18" s="20">
        <f>munkaerő!C14</f>
        <v>149.30000000000001</v>
      </c>
      <c r="R18" s="4"/>
      <c r="S18" s="4"/>
      <c r="T18" s="4"/>
      <c r="U18" s="4"/>
      <c r="V18" s="4"/>
      <c r="W18" s="4"/>
      <c r="X18" s="4"/>
      <c r="Y18" s="4"/>
    </row>
    <row r="19" spans="1:26" ht="15.6" x14ac:dyDescent="0.3">
      <c r="A19" s="14">
        <v>2012</v>
      </c>
      <c r="B19" s="15">
        <f>'b,á,r,z termésátlg'!B15</f>
        <v>3750</v>
      </c>
      <c r="C19" s="15">
        <f>'b,á,r,z betak.ter'!B15*1000</f>
        <v>1070000</v>
      </c>
      <c r="D19" s="15">
        <f>átlagárak!B15</f>
        <v>60425</v>
      </c>
      <c r="E19" s="16">
        <f>időjárás!D16</f>
        <v>130</v>
      </c>
      <c r="F19" s="16">
        <f>időjárás!G16</f>
        <v>21</v>
      </c>
      <c r="G19" s="16">
        <f>időjárás!B16</f>
        <v>11.2</v>
      </c>
      <c r="H19" s="17">
        <f>időjárás!C16</f>
        <v>487.7</v>
      </c>
      <c r="I19" s="17">
        <f>időjárás!E16</f>
        <v>92</v>
      </c>
      <c r="J19" s="17">
        <f>időjárás!F16</f>
        <v>50</v>
      </c>
      <c r="K19" s="18">
        <f>'kukorica termelés'!F119</f>
        <v>4000</v>
      </c>
      <c r="L19" s="18">
        <f>'b,á,r,z termésátlg'!C15</f>
        <v>3620</v>
      </c>
      <c r="M19" s="18">
        <f>'b,á,r,z termésátlg'!D15</f>
        <v>2240</v>
      </c>
      <c r="N19" s="18">
        <f>'b,á,r,z termésátlg'!E15</f>
        <v>2590</v>
      </c>
      <c r="O19" s="19">
        <f>műtrágya!F15</f>
        <v>82.054702135631317</v>
      </c>
      <c r="P19" s="20">
        <f>munkaerő!B15</f>
        <v>433279</v>
      </c>
      <c r="Q19" s="20">
        <f>munkaerő!C15</f>
        <v>92.3</v>
      </c>
      <c r="R19" s="4"/>
      <c r="S19" s="4"/>
      <c r="T19" s="4"/>
      <c r="U19" s="4"/>
      <c r="V19" s="4"/>
      <c r="W19" s="4"/>
      <c r="X19" s="4"/>
      <c r="Y19" s="4"/>
    </row>
    <row r="20" spans="1:26" ht="15.6" x14ac:dyDescent="0.3">
      <c r="A20" s="14">
        <v>2013</v>
      </c>
      <c r="B20" s="15">
        <f>'b,á,r,z termésátlg'!B16</f>
        <v>4640</v>
      </c>
      <c r="C20" s="15">
        <f>'b,á,r,z betak.ter'!B16*1000</f>
        <v>1090000</v>
      </c>
      <c r="D20" s="15">
        <f>átlagárak!B16</f>
        <v>47752</v>
      </c>
      <c r="E20" s="16">
        <f>időjárás!D17</f>
        <v>154</v>
      </c>
      <c r="F20" s="16">
        <f>időjárás!G17</f>
        <v>15</v>
      </c>
      <c r="G20" s="16">
        <f>időjárás!B17</f>
        <v>11</v>
      </c>
      <c r="H20" s="17">
        <f>időjárás!C17</f>
        <v>660.9</v>
      </c>
      <c r="I20" s="17">
        <f>időjárás!E17</f>
        <v>90</v>
      </c>
      <c r="J20" s="17">
        <f>időjárás!F17</f>
        <v>33</v>
      </c>
      <c r="K20" s="18">
        <f>'kukorica termelés'!F120</f>
        <v>5440</v>
      </c>
      <c r="L20" s="18">
        <f>'b,á,r,z termésátlg'!C16</f>
        <v>4050</v>
      </c>
      <c r="M20" s="18">
        <f>'b,á,r,z termésátlg'!D16</f>
        <v>3070</v>
      </c>
      <c r="N20" s="18">
        <f>'b,á,r,z termésátlg'!E16</f>
        <v>2570</v>
      </c>
      <c r="O20" s="19">
        <f>műtrágya!F16</f>
        <v>93</v>
      </c>
      <c r="P20" s="20">
        <f>munkaerő!B16</f>
        <v>444424</v>
      </c>
      <c r="Q20" s="20">
        <f>munkaerő!C16</f>
        <v>109.9</v>
      </c>
      <c r="R20" s="4"/>
      <c r="S20" s="4"/>
      <c r="T20" s="4"/>
      <c r="U20" s="4"/>
      <c r="V20" s="4"/>
      <c r="W20" s="4"/>
      <c r="X20" s="4"/>
      <c r="Y20" s="4"/>
    </row>
    <row r="21" spans="1:26" ht="15.6" x14ac:dyDescent="0.3">
      <c r="A21" s="14">
        <v>2014</v>
      </c>
      <c r="B21" s="15">
        <f>'b,á,r,z termésátlg'!B17</f>
        <v>4730</v>
      </c>
      <c r="C21" s="15">
        <f>'b,á,r,z betak.ter'!B17*1000</f>
        <v>1113000</v>
      </c>
      <c r="D21" s="15">
        <f>átlagárak!B17</f>
        <v>48389</v>
      </c>
      <c r="E21" s="16">
        <f>időjárás!D18</f>
        <v>162</v>
      </c>
      <c r="F21" s="16">
        <f>időjárás!G18</f>
        <v>1</v>
      </c>
      <c r="G21" s="16">
        <f>időjárás!B18</f>
        <v>11.9</v>
      </c>
      <c r="H21" s="17">
        <f>időjárás!C18</f>
        <v>755.8</v>
      </c>
      <c r="I21" s="17">
        <f>időjárás!E18</f>
        <v>47</v>
      </c>
      <c r="J21" s="17">
        <f>időjárás!F18</f>
        <v>19</v>
      </c>
      <c r="K21" s="18">
        <f>'kukorica termelés'!F121</f>
        <v>7820</v>
      </c>
      <c r="L21" s="18">
        <f>'b,á,r,z termésátlg'!C17</f>
        <v>4420</v>
      </c>
      <c r="M21" s="18">
        <f>'b,á,r,z termésátlg'!D17</f>
        <v>2860</v>
      </c>
      <c r="N21" s="18">
        <f>'b,á,r,z termésátlg'!E17</f>
        <v>2670</v>
      </c>
      <c r="O21" s="19">
        <f>műtrágya!F17</f>
        <v>93.079156253699992</v>
      </c>
      <c r="P21" s="20">
        <f>munkaerő!B17</f>
        <v>462930</v>
      </c>
      <c r="Q21" s="20">
        <f>munkaerő!C17</f>
        <v>106.2</v>
      </c>
      <c r="R21" s="4"/>
      <c r="S21" s="4"/>
      <c r="T21" s="4"/>
      <c r="U21" s="4"/>
      <c r="V21" s="4"/>
      <c r="W21" s="4"/>
      <c r="X21" s="4"/>
      <c r="Y21" s="4"/>
    </row>
    <row r="22" spans="1:26" ht="15.6" x14ac:dyDescent="0.3">
      <c r="A22" s="14">
        <v>2015</v>
      </c>
      <c r="B22" s="15">
        <f>'b,á,r,z termésátlg'!B18</f>
        <v>5180</v>
      </c>
      <c r="C22" s="15">
        <f>'b,á,r,z betak.ter'!B18*1000</f>
        <v>1029000</v>
      </c>
      <c r="D22" s="15">
        <f>átlagárak!B18</f>
        <v>48652</v>
      </c>
      <c r="E22" s="16">
        <f>időjárás!D19</f>
        <v>131</v>
      </c>
      <c r="F22" s="16">
        <f>időjárás!G19</f>
        <v>25</v>
      </c>
      <c r="G22" s="16">
        <f>időjárás!B19</f>
        <v>11.6</v>
      </c>
      <c r="H22" s="17">
        <f>időjárás!C19</f>
        <v>546.9</v>
      </c>
      <c r="I22" s="17">
        <f>időjárás!E19</f>
        <v>77</v>
      </c>
      <c r="J22" s="17">
        <f>időjárás!F19</f>
        <v>47</v>
      </c>
      <c r="K22" s="18">
        <f>'kukorica termelés'!F122</f>
        <v>5790</v>
      </c>
      <c r="L22" s="18">
        <f>'b,á,r,z termésátlg'!C18</f>
        <v>4760</v>
      </c>
      <c r="M22" s="18">
        <f>'b,á,r,z termésátlg'!D18</f>
        <v>2760</v>
      </c>
      <c r="N22" s="18">
        <f>'b,á,r,z termésátlg'!E18</f>
        <v>2830</v>
      </c>
      <c r="O22" s="19">
        <f>műtrágya!F18</f>
        <v>100.73329099990744</v>
      </c>
      <c r="P22" s="20">
        <f>munkaerő!B18</f>
        <v>441903</v>
      </c>
      <c r="Q22" s="20">
        <f>munkaerő!C18</f>
        <v>94.3</v>
      </c>
      <c r="R22" s="4"/>
      <c r="S22" s="4"/>
      <c r="T22" s="4"/>
      <c r="U22" s="4"/>
      <c r="V22" s="4"/>
      <c r="W22" s="4"/>
      <c r="X22" s="4"/>
      <c r="Y22" s="4"/>
    </row>
    <row r="23" spans="1:26" ht="15.6" x14ac:dyDescent="0.3">
      <c r="A23" s="14">
        <v>2016</v>
      </c>
      <c r="B23" s="15">
        <f>'b,á,r,z termésátlg'!B19</f>
        <v>5370</v>
      </c>
      <c r="C23" s="15">
        <f>'b,á,r,z betak.ter'!B19*1000</f>
        <v>1044000</v>
      </c>
      <c r="D23" s="15">
        <f>átlagárak!B19</f>
        <v>39958</v>
      </c>
      <c r="E23" s="16">
        <f>időjárás!D20</f>
        <v>143</v>
      </c>
      <c r="F23" s="16">
        <f>időjárás!G20</f>
        <v>3</v>
      </c>
      <c r="G23" s="16">
        <f>időjárás!B20</f>
        <v>11</v>
      </c>
      <c r="H23" s="17">
        <f>időjárás!C20</f>
        <v>700.3</v>
      </c>
      <c r="I23" s="17">
        <f>időjárás!E20</f>
        <v>78</v>
      </c>
      <c r="J23" s="17">
        <f>időjárás!F20</f>
        <v>23</v>
      </c>
      <c r="K23" s="18">
        <f>'kukorica termelés'!F123</f>
        <v>8630</v>
      </c>
      <c r="L23" s="18">
        <f>'b,á,r,z termésátlg'!C19</f>
        <v>5090</v>
      </c>
      <c r="M23" s="18">
        <f>'b,á,r,z termésátlg'!D19</f>
        <v>3090</v>
      </c>
      <c r="N23" s="18">
        <f>'b,á,r,z termésátlg'!E19</f>
        <v>2850</v>
      </c>
      <c r="O23" s="19">
        <f>műtrágya!F19</f>
        <v>111.67057552255436</v>
      </c>
      <c r="P23" s="20">
        <f>munkaerő!B19</f>
        <v>434281</v>
      </c>
      <c r="Q23" s="20">
        <f>munkaerő!C19</f>
        <v>107</v>
      </c>
      <c r="R23" s="4"/>
      <c r="S23" s="4"/>
      <c r="T23" s="4"/>
      <c r="U23" s="4"/>
      <c r="V23" s="4"/>
      <c r="W23" s="4"/>
      <c r="X23" s="4"/>
      <c r="Y23" s="4"/>
    </row>
    <row r="24" spans="1:26" ht="15.6" x14ac:dyDescent="0.3">
      <c r="A24" s="14">
        <v>2017</v>
      </c>
      <c r="B24" s="15">
        <f>'b,á,r,z termésátlg'!B20</f>
        <v>5430</v>
      </c>
      <c r="C24" s="15">
        <f>'b,á,r,z betak.ter'!B20*1000</f>
        <v>966000</v>
      </c>
      <c r="D24" s="15">
        <f>átlagárak!B20</f>
        <v>43650</v>
      </c>
      <c r="E24" s="16">
        <f>időjárás!D21</f>
        <v>127</v>
      </c>
      <c r="F24" s="16">
        <f>időjárás!G21</f>
        <v>11</v>
      </c>
      <c r="G24" s="16">
        <f>időjárás!B21</f>
        <v>11.1</v>
      </c>
      <c r="H24" s="17">
        <f>időjárás!C21</f>
        <v>616.29999999999995</v>
      </c>
      <c r="I24" s="17">
        <f>időjárás!E21</f>
        <v>83</v>
      </c>
      <c r="J24" s="17">
        <f>időjárás!F21</f>
        <v>40</v>
      </c>
      <c r="K24" s="18">
        <f>'kukorica termelés'!F124</f>
        <v>6820</v>
      </c>
      <c r="L24" s="18">
        <f>'b,á,r,z termésátlg'!C20</f>
        <v>5280</v>
      </c>
      <c r="M24" s="18">
        <f>'b,á,r,z termésátlg'!D20</f>
        <v>3290</v>
      </c>
      <c r="N24" s="18">
        <f>'b,á,r,z termésátlg'!E20</f>
        <v>2540</v>
      </c>
      <c r="O24" s="19">
        <f>műtrágya!F20</f>
        <v>123.07532778117717</v>
      </c>
      <c r="P24" s="20">
        <f>munkaerő!B20</f>
        <v>421415</v>
      </c>
      <c r="Q24" s="20">
        <f>munkaerő!C20</f>
        <v>101.5</v>
      </c>
      <c r="R24" s="4"/>
      <c r="S24" s="4"/>
      <c r="T24" s="4"/>
      <c r="U24" s="4"/>
      <c r="V24" s="4"/>
      <c r="W24" s="4"/>
      <c r="X24" s="4"/>
      <c r="Y24" s="4"/>
    </row>
    <row r="25" spans="1:26" ht="15.6" x14ac:dyDescent="0.3">
      <c r="A25" s="14">
        <v>2018</v>
      </c>
      <c r="B25" s="15">
        <f>'b,á,r,z termésátlg'!B21</f>
        <v>5120</v>
      </c>
      <c r="C25" s="15">
        <f>'b,á,r,z betak.ter'!B21*1000</f>
        <v>1026000</v>
      </c>
      <c r="D25" s="15">
        <f>átlagárak!B21</f>
        <v>48971</v>
      </c>
      <c r="E25" s="16">
        <f>időjárás!D22</f>
        <v>151</v>
      </c>
      <c r="F25" s="16">
        <f>időjárás!G22</f>
        <v>7</v>
      </c>
      <c r="G25" s="16">
        <f>időjárás!B22</f>
        <v>12</v>
      </c>
      <c r="H25" s="17">
        <f>időjárás!C22</f>
        <v>605.29999999999995</v>
      </c>
      <c r="I25" s="17">
        <f>időjárás!E22</f>
        <v>80</v>
      </c>
      <c r="J25" s="17">
        <f>időjárás!F22</f>
        <v>37</v>
      </c>
      <c r="K25" s="18">
        <f>'kukorica termelés'!F125</f>
        <v>8490</v>
      </c>
      <c r="L25" s="18">
        <f>'b,á,r,z termésátlg'!C21</f>
        <v>4690</v>
      </c>
      <c r="M25" s="18">
        <f>'b,á,r,z termésátlg'!D21</f>
        <v>3370</v>
      </c>
      <c r="N25" s="18">
        <f>'b,á,r,z termésátlg'!E21</f>
        <v>2620</v>
      </c>
      <c r="O25" s="19">
        <f>műtrágya!F21</f>
        <v>122.06983936642565</v>
      </c>
      <c r="P25" s="20">
        <f>munkaerő!B21</f>
        <v>391601</v>
      </c>
      <c r="Q25" s="20">
        <f>munkaerő!C21</f>
        <v>102.6</v>
      </c>
      <c r="R25" s="4"/>
      <c r="S25" s="4"/>
      <c r="T25" s="4"/>
      <c r="U25" s="4"/>
      <c r="V25" s="4"/>
      <c r="W25" s="4"/>
      <c r="X25" s="4"/>
      <c r="Y25" s="4"/>
    </row>
    <row r="26" spans="1:26" ht="15.6" x14ac:dyDescent="0.3">
      <c r="A26" s="14">
        <v>2019</v>
      </c>
      <c r="B26" s="15">
        <f>'b,á,r,z termésátlg'!B22</f>
        <v>5290</v>
      </c>
      <c r="C26" s="15">
        <f>'b,á,r,z betak.ter'!B22*1000</f>
        <v>1016000</v>
      </c>
      <c r="D26" s="15">
        <f>átlagárak!B22</f>
        <v>50733</v>
      </c>
      <c r="E26" s="16">
        <f>időjárás!D23</f>
        <v>141</v>
      </c>
      <c r="F26" s="16">
        <f>időjárás!G23</f>
        <v>8</v>
      </c>
      <c r="G26" s="16">
        <f>időjárás!B23</f>
        <v>12.1</v>
      </c>
      <c r="H26" s="17">
        <f>időjárás!C23</f>
        <v>629.9</v>
      </c>
      <c r="I26" s="17">
        <f>időjárás!E23</f>
        <v>72</v>
      </c>
      <c r="J26" s="17">
        <f>időjárás!F23</f>
        <v>41</v>
      </c>
      <c r="K26" s="18">
        <f>'kukorica termelés'!F126</f>
        <v>8060</v>
      </c>
      <c r="L26" s="18">
        <f>'b,á,r,z termésátlg'!C22</f>
        <v>5590</v>
      </c>
      <c r="M26" s="18">
        <f>'b,á,r,z termésátlg'!D22</f>
        <v>3490</v>
      </c>
      <c r="N26" s="18">
        <f>'b,á,r,z termésátlg'!E22</f>
        <v>3230</v>
      </c>
      <c r="O26" s="19">
        <f>műtrágya!F22</f>
        <v>118.6962063056159</v>
      </c>
      <c r="P26" s="20">
        <f>munkaerő!B22</f>
        <v>358891</v>
      </c>
      <c r="Q26" s="20">
        <f>munkaerő!C22</f>
        <v>106.7</v>
      </c>
      <c r="R26" s="4"/>
      <c r="S26" s="4"/>
      <c r="T26" s="4"/>
      <c r="U26" s="4"/>
      <c r="V26" s="4"/>
      <c r="W26" s="4"/>
      <c r="X26" s="4"/>
      <c r="Y26" s="4"/>
    </row>
    <row r="27" spans="1:26" ht="15.6" x14ac:dyDescent="0.3">
      <c r="A27" s="14">
        <v>2020</v>
      </c>
      <c r="B27" s="15">
        <f>'b,á,r,z termésátlg'!B23</f>
        <v>5470</v>
      </c>
      <c r="C27" s="15">
        <f>'b,á,r,z betak.ter'!B23*1000</f>
        <v>937000</v>
      </c>
      <c r="D27" s="15">
        <f>átlagárak!B23</f>
        <v>54802</v>
      </c>
      <c r="E27" s="16">
        <f>időjárás!D24</f>
        <v>140</v>
      </c>
      <c r="F27" s="16">
        <f>időjárás!G24</f>
        <v>2</v>
      </c>
      <c r="G27" s="16">
        <f>időjárás!B24</f>
        <v>11.5</v>
      </c>
      <c r="H27" s="17">
        <f>időjárás!C24</f>
        <v>613.1</v>
      </c>
      <c r="I27" s="17">
        <f>időjárás!E24</f>
        <v>72</v>
      </c>
      <c r="J27" s="17">
        <f>időjárás!F24</f>
        <v>29</v>
      </c>
      <c r="K27" s="18">
        <f>'kukorica termelés'!F127</f>
        <v>8580</v>
      </c>
      <c r="L27" s="18">
        <f>'b,á,r,z termésátlg'!C23</f>
        <v>5680</v>
      </c>
      <c r="M27" s="18">
        <f>'b,á,r,z termésátlg'!D23</f>
        <v>3200</v>
      </c>
      <c r="N27" s="18">
        <f>'b,á,r,z termésátlg'!E23</f>
        <v>2990</v>
      </c>
      <c r="O27" s="19">
        <f>műtrágya!F23</f>
        <v>133.0193359700873</v>
      </c>
      <c r="P27" s="20">
        <f>munkaerő!B23</f>
        <v>337561</v>
      </c>
      <c r="Q27" s="20">
        <f>munkaerő!C23</f>
        <v>106.9</v>
      </c>
      <c r="R27" s="4"/>
      <c r="S27" s="4"/>
      <c r="T27" s="4"/>
      <c r="U27" s="4"/>
      <c r="V27" s="4"/>
      <c r="W27" s="4"/>
      <c r="X27" s="4"/>
      <c r="Y27" s="4"/>
    </row>
    <row r="28" spans="1:26" ht="15.6" x14ac:dyDescent="0.3">
      <c r="A28" s="14">
        <v>2021</v>
      </c>
      <c r="B28" s="15">
        <f>'b,á,r,z termésátlg'!B24</f>
        <v>5930</v>
      </c>
      <c r="C28" s="15">
        <f>'b,á,r,z betak.ter'!B24*1000</f>
        <v>893000</v>
      </c>
      <c r="D28" s="15">
        <f>átlagárak!B24</f>
        <v>72548</v>
      </c>
      <c r="E28" s="16">
        <f>időjárás!D25</f>
        <v>134</v>
      </c>
      <c r="F28" s="16">
        <f>időjárás!G25</f>
        <v>17</v>
      </c>
      <c r="G28" s="16">
        <f>időjárás!B25</f>
        <v>10.9</v>
      </c>
      <c r="H28" s="17">
        <f>időjárás!C25</f>
        <v>514.20000000000005</v>
      </c>
      <c r="I28" s="17">
        <f>időjárás!E25</f>
        <v>96</v>
      </c>
      <c r="J28" s="17">
        <f>időjárás!F25</f>
        <v>41</v>
      </c>
      <c r="K28" s="18">
        <f>'kukorica termelés'!F128</f>
        <v>6130</v>
      </c>
      <c r="L28" s="18">
        <f>'b,á,r,z termésátlg'!C24</f>
        <v>6370</v>
      </c>
      <c r="M28" s="18">
        <f>'b,á,r,z termésátlg'!D24</f>
        <v>3310</v>
      </c>
      <c r="N28" s="18">
        <f>'b,á,r,z termésátlg'!E24</f>
        <v>3060</v>
      </c>
      <c r="O28" s="19">
        <f>műtrágya!F24</f>
        <v>132.66906558330402</v>
      </c>
      <c r="P28" s="20">
        <f>munkaerő!B24</f>
        <v>325578</v>
      </c>
      <c r="Q28" s="20">
        <f>munkaerő!C24</f>
        <v>109.4</v>
      </c>
      <c r="R28" s="4"/>
      <c r="S28" s="4"/>
      <c r="T28" s="4"/>
      <c r="U28" s="4"/>
      <c r="V28" s="4"/>
      <c r="W28" s="4"/>
      <c r="X28" s="4"/>
      <c r="Y28" s="4"/>
    </row>
    <row r="29" spans="1:26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6" x14ac:dyDescent="0.3">
      <c r="A31" s="4" t="s">
        <v>48</v>
      </c>
      <c r="B31" s="4" t="s">
        <v>2</v>
      </c>
      <c r="C31" s="4" t="s">
        <v>49</v>
      </c>
      <c r="D31" s="4" t="s">
        <v>49</v>
      </c>
      <c r="E31" s="4" t="s">
        <v>49</v>
      </c>
      <c r="F31" s="4" t="s">
        <v>49</v>
      </c>
      <c r="G31" s="4" t="s">
        <v>49</v>
      </c>
      <c r="H31" s="4" t="s">
        <v>49</v>
      </c>
      <c r="I31" s="4" t="s">
        <v>49</v>
      </c>
      <c r="J31" s="4" t="s">
        <v>49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/>
      <c r="S31" s="4"/>
      <c r="T31" s="4"/>
      <c r="U31" s="4"/>
      <c r="V31" s="4"/>
      <c r="W31" s="4"/>
      <c r="X31" s="4"/>
      <c r="Y31" s="4"/>
    </row>
    <row r="32" spans="1:26" ht="58.5" customHeight="1" x14ac:dyDescent="0.3">
      <c r="A32" s="21" t="str">
        <f t="shared" ref="A32:Q32" si="2">A6</f>
        <v>ÉV</v>
      </c>
      <c r="B32" s="21" t="str">
        <f t="shared" si="2"/>
        <v>Búza termésátlag</v>
      </c>
      <c r="C32" s="21" t="str">
        <f t="shared" si="2"/>
        <v>Búzával betakarított terület</v>
      </c>
      <c r="D32" s="21" t="str">
        <f t="shared" si="2"/>
        <v>Búza felvásárlási átlagára (Ft/tonna)</v>
      </c>
      <c r="E32" s="22" t="str">
        <f t="shared" si="2"/>
        <v>Csapadékos napok száma</v>
      </c>
      <c r="F32" s="22" t="str">
        <f t="shared" si="2"/>
        <v>Hőhullámmal érintett napok száma</v>
      </c>
      <c r="G32" s="22" t="str">
        <f t="shared" si="2"/>
        <v>Átlagos középhőmérséklet, °C</v>
      </c>
      <c r="H32" s="22" t="str">
        <f t="shared" si="2"/>
        <v>Lehullott csapadékösszeg, mm</v>
      </c>
      <c r="I32" s="22" t="str">
        <f t="shared" si="2"/>
        <v>Fagyos napok száma</v>
      </c>
      <c r="J32" s="22" t="str">
        <f t="shared" si="2"/>
        <v>Hőségnapok száma</v>
      </c>
      <c r="K32" s="22" t="str">
        <f t="shared" si="2"/>
        <v>Kukorica termésátlaga</v>
      </c>
      <c r="L32" s="22" t="str">
        <f t="shared" si="2"/>
        <v>Árpa termésátlaga</v>
      </c>
      <c r="M32" s="22" t="str">
        <f t="shared" si="2"/>
        <v>Rozs termésátlaga</v>
      </c>
      <c r="N32" s="22" t="str">
        <f t="shared" si="2"/>
        <v>Zab termésátlaga</v>
      </c>
      <c r="O32" s="22" t="str">
        <f t="shared" si="2"/>
        <v>egy hektár mezőgazdasági területre jutó műtrágya mennyisége</v>
      </c>
      <c r="P32" s="22" t="str">
        <f t="shared" si="2"/>
        <v>Összesen Éves munkaerő-egység (ÉME)</v>
      </c>
      <c r="Q32" s="22" t="str">
        <f t="shared" si="2"/>
        <v>A munkaerő-egységre jutó reáljövedelem változása, 
előző év=100,0%</v>
      </c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4">
        <f t="shared" ref="A33:B54" si="3">A7</f>
        <v>2000</v>
      </c>
      <c r="B33" s="23">
        <f t="shared" si="3"/>
        <v>3600</v>
      </c>
      <c r="C33" s="4">
        <f t="shared" ref="C33:Q33" si="4">RANK(C7,C$7:C$28,C$3)</f>
        <v>7</v>
      </c>
      <c r="D33" s="4">
        <f t="shared" si="4"/>
        <v>17</v>
      </c>
      <c r="E33" s="4">
        <f t="shared" si="4"/>
        <v>20</v>
      </c>
      <c r="F33" s="4">
        <f t="shared" si="4"/>
        <v>5</v>
      </c>
      <c r="G33" s="4">
        <f t="shared" si="4"/>
        <v>6</v>
      </c>
      <c r="H33" s="4">
        <f t="shared" si="4"/>
        <v>21</v>
      </c>
      <c r="I33" s="4">
        <f t="shared" si="4"/>
        <v>11</v>
      </c>
      <c r="J33" s="4">
        <f t="shared" si="4"/>
        <v>14</v>
      </c>
      <c r="K33" s="4">
        <f t="shared" si="4"/>
        <v>19</v>
      </c>
      <c r="L33" s="4">
        <f t="shared" si="4"/>
        <v>21</v>
      </c>
      <c r="M33" s="4">
        <f t="shared" si="4"/>
        <v>19</v>
      </c>
      <c r="N33" s="4">
        <f t="shared" si="4"/>
        <v>21</v>
      </c>
      <c r="O33" s="4">
        <f t="shared" si="4"/>
        <v>22</v>
      </c>
      <c r="P33" s="4">
        <f t="shared" si="4"/>
        <v>22</v>
      </c>
      <c r="Q33" s="4">
        <f t="shared" si="4"/>
        <v>18</v>
      </c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4">
        <f t="shared" si="3"/>
        <v>2001</v>
      </c>
      <c r="B34" s="23">
        <f t="shared" si="3"/>
        <v>4310</v>
      </c>
      <c r="C34" s="4">
        <f t="shared" ref="C34:Q34" si="5">RANK(C8,C$7:C$28,C$3)</f>
        <v>22</v>
      </c>
      <c r="D34" s="4">
        <f t="shared" si="5"/>
        <v>20</v>
      </c>
      <c r="E34" s="4">
        <f t="shared" si="5"/>
        <v>12</v>
      </c>
      <c r="F34" s="4">
        <f t="shared" si="5"/>
        <v>19</v>
      </c>
      <c r="G34" s="4">
        <f t="shared" si="5"/>
        <v>18</v>
      </c>
      <c r="H34" s="4">
        <f t="shared" si="5"/>
        <v>11</v>
      </c>
      <c r="I34" s="4">
        <f t="shared" si="5"/>
        <v>17</v>
      </c>
      <c r="J34" s="4">
        <f t="shared" si="5"/>
        <v>4</v>
      </c>
      <c r="K34" s="4">
        <f t="shared" si="5"/>
        <v>14</v>
      </c>
      <c r="L34" s="4">
        <f t="shared" si="5"/>
        <v>16</v>
      </c>
      <c r="M34" s="4">
        <f t="shared" si="5"/>
        <v>14</v>
      </c>
      <c r="N34" s="4">
        <f t="shared" si="5"/>
        <v>15</v>
      </c>
      <c r="O34" s="4">
        <f t="shared" si="5"/>
        <v>19</v>
      </c>
      <c r="P34" s="4">
        <f t="shared" si="5"/>
        <v>20</v>
      </c>
      <c r="Q34" s="4">
        <f t="shared" si="5"/>
        <v>13</v>
      </c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4">
        <f t="shared" si="3"/>
        <v>2002</v>
      </c>
      <c r="B35" s="23">
        <f t="shared" si="3"/>
        <v>3510</v>
      </c>
      <c r="C35" s="4">
        <f t="shared" ref="C35:Q35" si="6">RANK(C9,C$7:C$28,C$3)</f>
        <v>14</v>
      </c>
      <c r="D35" s="4">
        <f t="shared" si="6"/>
        <v>21</v>
      </c>
      <c r="E35" s="4">
        <f t="shared" si="6"/>
        <v>7</v>
      </c>
      <c r="F35" s="4">
        <f t="shared" si="6"/>
        <v>9</v>
      </c>
      <c r="G35" s="4">
        <f t="shared" si="6"/>
        <v>8</v>
      </c>
      <c r="H35" s="4">
        <f t="shared" si="6"/>
        <v>17</v>
      </c>
      <c r="I35" s="4">
        <f t="shared" si="6"/>
        <v>9</v>
      </c>
      <c r="J35" s="4">
        <f t="shared" si="6"/>
        <v>7</v>
      </c>
      <c r="K35" s="4">
        <f t="shared" si="6"/>
        <v>18</v>
      </c>
      <c r="L35" s="4">
        <f t="shared" si="6"/>
        <v>20</v>
      </c>
      <c r="M35" s="4">
        <f t="shared" si="6"/>
        <v>20</v>
      </c>
      <c r="N35" s="4">
        <f t="shared" si="6"/>
        <v>18</v>
      </c>
      <c r="O35" s="4">
        <f t="shared" si="6"/>
        <v>16</v>
      </c>
      <c r="P35" s="4">
        <f t="shared" si="6"/>
        <v>21</v>
      </c>
      <c r="Q35" s="4">
        <f t="shared" si="6"/>
        <v>21</v>
      </c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4">
        <f t="shared" si="3"/>
        <v>2003</v>
      </c>
      <c r="B36" s="23">
        <f t="shared" si="3"/>
        <v>2640</v>
      </c>
      <c r="C36" s="4">
        <f t="shared" ref="C36:Q36" si="7">RANK(C10,C$7:C$28,C$3)</f>
        <v>17</v>
      </c>
      <c r="D36" s="4">
        <f t="shared" si="7"/>
        <v>15</v>
      </c>
      <c r="E36" s="4">
        <f t="shared" si="7"/>
        <v>22</v>
      </c>
      <c r="F36" s="4">
        <f t="shared" si="7"/>
        <v>14</v>
      </c>
      <c r="G36" s="4">
        <f t="shared" si="7"/>
        <v>18</v>
      </c>
      <c r="H36" s="4">
        <f t="shared" si="7"/>
        <v>20</v>
      </c>
      <c r="I36" s="4">
        <f t="shared" si="7"/>
        <v>22</v>
      </c>
      <c r="J36" s="4">
        <f t="shared" si="7"/>
        <v>21</v>
      </c>
      <c r="K36" s="4">
        <f t="shared" si="7"/>
        <v>21</v>
      </c>
      <c r="L36" s="4">
        <f t="shared" si="7"/>
        <v>22</v>
      </c>
      <c r="M36" s="4">
        <f t="shared" si="7"/>
        <v>22</v>
      </c>
      <c r="N36" s="4">
        <f t="shared" si="7"/>
        <v>22</v>
      </c>
      <c r="O36" s="4">
        <f t="shared" si="7"/>
        <v>15</v>
      </c>
      <c r="P36" s="4">
        <f t="shared" si="7"/>
        <v>19</v>
      </c>
      <c r="Q36" s="4">
        <f t="shared" si="7"/>
        <v>14</v>
      </c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4">
        <f t="shared" si="3"/>
        <v>2004</v>
      </c>
      <c r="B37" s="23">
        <f t="shared" si="3"/>
        <v>5120</v>
      </c>
      <c r="C37" s="4">
        <f t="shared" ref="C37:Q37" si="8">RANK(C11,C$7:C$28,C$3)</f>
        <v>21</v>
      </c>
      <c r="D37" s="4">
        <f t="shared" si="8"/>
        <v>19</v>
      </c>
      <c r="E37" s="4">
        <f t="shared" si="8"/>
        <v>6</v>
      </c>
      <c r="F37" s="4">
        <f t="shared" si="8"/>
        <v>17</v>
      </c>
      <c r="G37" s="4">
        <f t="shared" si="8"/>
        <v>20</v>
      </c>
      <c r="H37" s="4">
        <f t="shared" si="8"/>
        <v>5</v>
      </c>
      <c r="I37" s="4">
        <f t="shared" si="8"/>
        <v>15</v>
      </c>
      <c r="J37" s="4">
        <f t="shared" si="8"/>
        <v>2</v>
      </c>
      <c r="K37" s="4">
        <f t="shared" si="8"/>
        <v>8</v>
      </c>
      <c r="L37" s="4">
        <f t="shared" si="8"/>
        <v>10</v>
      </c>
      <c r="M37" s="4">
        <f t="shared" si="8"/>
        <v>10</v>
      </c>
      <c r="N37" s="4">
        <f t="shared" si="8"/>
        <v>2</v>
      </c>
      <c r="O37" s="4">
        <f t="shared" si="8"/>
        <v>14</v>
      </c>
      <c r="P37" s="4">
        <f t="shared" si="8"/>
        <v>18</v>
      </c>
      <c r="Q37" s="4">
        <f t="shared" si="8"/>
        <v>1</v>
      </c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4">
        <f t="shared" si="3"/>
        <v>2005</v>
      </c>
      <c r="B38" s="23">
        <f t="shared" si="3"/>
        <v>4500</v>
      </c>
      <c r="C38" s="4">
        <f t="shared" ref="C38:Q38" si="9">RANK(C12,C$7:C$28,C$3)</f>
        <v>19</v>
      </c>
      <c r="D38" s="4">
        <f t="shared" si="9"/>
        <v>22</v>
      </c>
      <c r="E38" s="4">
        <f t="shared" si="9"/>
        <v>8</v>
      </c>
      <c r="F38" s="4">
        <f t="shared" si="9"/>
        <v>15</v>
      </c>
      <c r="G38" s="4">
        <f t="shared" si="9"/>
        <v>22</v>
      </c>
      <c r="H38" s="4">
        <f t="shared" si="9"/>
        <v>3</v>
      </c>
      <c r="I38" s="4">
        <f t="shared" si="9"/>
        <v>21</v>
      </c>
      <c r="J38" s="4">
        <f t="shared" si="9"/>
        <v>1</v>
      </c>
      <c r="K38" s="4">
        <f t="shared" si="9"/>
        <v>6</v>
      </c>
      <c r="L38" s="4">
        <f t="shared" si="9"/>
        <v>13</v>
      </c>
      <c r="M38" s="4">
        <f t="shared" si="9"/>
        <v>12</v>
      </c>
      <c r="N38" s="4">
        <f t="shared" si="9"/>
        <v>14</v>
      </c>
      <c r="O38" s="4">
        <f t="shared" si="9"/>
        <v>19</v>
      </c>
      <c r="P38" s="4">
        <f t="shared" si="9"/>
        <v>17</v>
      </c>
      <c r="Q38" s="4">
        <f t="shared" si="9"/>
        <v>17</v>
      </c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4">
        <f t="shared" si="3"/>
        <v>2006</v>
      </c>
      <c r="B39" s="23">
        <f t="shared" si="3"/>
        <v>4070</v>
      </c>
      <c r="C39" s="4">
        <f t="shared" ref="C39:Q39" si="10">RANK(C13,C$7:C$28,C$3)</f>
        <v>12</v>
      </c>
      <c r="D39" s="4">
        <f t="shared" si="10"/>
        <v>18</v>
      </c>
      <c r="E39" s="4">
        <f t="shared" si="10"/>
        <v>14</v>
      </c>
      <c r="F39" s="4">
        <f t="shared" si="10"/>
        <v>11</v>
      </c>
      <c r="G39" s="4">
        <f t="shared" si="10"/>
        <v>17</v>
      </c>
      <c r="H39" s="4">
        <f t="shared" si="10"/>
        <v>15</v>
      </c>
      <c r="I39" s="4">
        <f t="shared" si="10"/>
        <v>16</v>
      </c>
      <c r="J39" s="4">
        <f t="shared" si="10"/>
        <v>11</v>
      </c>
      <c r="K39" s="4">
        <f t="shared" si="10"/>
        <v>9</v>
      </c>
      <c r="L39" s="4">
        <f t="shared" si="10"/>
        <v>14</v>
      </c>
      <c r="M39" s="4">
        <f t="shared" si="10"/>
        <v>13</v>
      </c>
      <c r="N39" s="4">
        <f t="shared" si="10"/>
        <v>12</v>
      </c>
      <c r="O39" s="4">
        <f t="shared" si="10"/>
        <v>12</v>
      </c>
      <c r="P39" s="4">
        <f t="shared" si="10"/>
        <v>16</v>
      </c>
      <c r="Q39" s="4">
        <f t="shared" si="10"/>
        <v>7</v>
      </c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4">
        <f t="shared" si="3"/>
        <v>2007</v>
      </c>
      <c r="B40" s="23">
        <f t="shared" si="3"/>
        <v>3590</v>
      </c>
      <c r="C40" s="4">
        <f t="shared" ref="C40:Q40" si="11">RANK(C14,C$7:C$28,C$3)</f>
        <v>15</v>
      </c>
      <c r="D40" s="4">
        <f t="shared" si="11"/>
        <v>10</v>
      </c>
      <c r="E40" s="4">
        <f t="shared" si="11"/>
        <v>10</v>
      </c>
      <c r="F40" s="4">
        <f t="shared" si="11"/>
        <v>5</v>
      </c>
      <c r="G40" s="4">
        <f t="shared" si="11"/>
        <v>4</v>
      </c>
      <c r="H40" s="4">
        <f t="shared" si="11"/>
        <v>8</v>
      </c>
      <c r="I40" s="4">
        <f t="shared" si="11"/>
        <v>2</v>
      </c>
      <c r="J40" s="4">
        <f t="shared" si="11"/>
        <v>16</v>
      </c>
      <c r="K40" s="4">
        <f t="shared" si="11"/>
        <v>22</v>
      </c>
      <c r="L40" s="4">
        <f t="shared" si="11"/>
        <v>19</v>
      </c>
      <c r="M40" s="4">
        <f t="shared" si="11"/>
        <v>18</v>
      </c>
      <c r="N40" s="4">
        <f t="shared" si="11"/>
        <v>20</v>
      </c>
      <c r="O40" s="4">
        <f t="shared" si="11"/>
        <v>10</v>
      </c>
      <c r="P40" s="4">
        <f t="shared" si="11"/>
        <v>14</v>
      </c>
      <c r="Q40" s="4">
        <f t="shared" si="11"/>
        <v>9</v>
      </c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4">
        <f t="shared" si="3"/>
        <v>2008</v>
      </c>
      <c r="B41" s="23">
        <f t="shared" si="3"/>
        <v>4980</v>
      </c>
      <c r="C41" s="4">
        <f t="shared" ref="C41:Q41" si="12">RANK(C15,C$7:C$28,C$3)</f>
        <v>18</v>
      </c>
      <c r="D41" s="4">
        <f t="shared" si="12"/>
        <v>12</v>
      </c>
      <c r="E41" s="4">
        <f t="shared" si="12"/>
        <v>9</v>
      </c>
      <c r="F41" s="4">
        <f t="shared" si="12"/>
        <v>19</v>
      </c>
      <c r="G41" s="4">
        <f t="shared" si="12"/>
        <v>8</v>
      </c>
      <c r="H41" s="4">
        <f t="shared" si="12"/>
        <v>14</v>
      </c>
      <c r="I41" s="4">
        <f t="shared" si="12"/>
        <v>3</v>
      </c>
      <c r="J41" s="4">
        <f t="shared" si="12"/>
        <v>8</v>
      </c>
      <c r="K41" s="4">
        <f t="shared" si="12"/>
        <v>7</v>
      </c>
      <c r="L41" s="4">
        <f t="shared" si="12"/>
        <v>8</v>
      </c>
      <c r="M41" s="4">
        <f t="shared" si="12"/>
        <v>11</v>
      </c>
      <c r="N41" s="4">
        <f t="shared" si="12"/>
        <v>5</v>
      </c>
      <c r="O41" s="4">
        <f t="shared" si="12"/>
        <v>16</v>
      </c>
      <c r="P41" s="4">
        <f t="shared" si="12"/>
        <v>8</v>
      </c>
      <c r="Q41" s="4">
        <f t="shared" si="12"/>
        <v>3</v>
      </c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4">
        <f t="shared" si="3"/>
        <v>2009</v>
      </c>
      <c r="B42" s="23">
        <f t="shared" si="3"/>
        <v>3850</v>
      </c>
      <c r="C42" s="4">
        <f t="shared" ref="C42:Q42" si="13">RANK(C16,C$7:C$28,C$3)</f>
        <v>20</v>
      </c>
      <c r="D42" s="4">
        <f t="shared" si="13"/>
        <v>16</v>
      </c>
      <c r="E42" s="4">
        <f t="shared" si="13"/>
        <v>3</v>
      </c>
      <c r="F42" s="4">
        <f t="shared" si="13"/>
        <v>15</v>
      </c>
      <c r="G42" s="4">
        <f t="shared" si="13"/>
        <v>10</v>
      </c>
      <c r="H42" s="4">
        <f t="shared" si="13"/>
        <v>10</v>
      </c>
      <c r="I42" s="4">
        <f t="shared" si="13"/>
        <v>6</v>
      </c>
      <c r="J42" s="4">
        <f t="shared" si="13"/>
        <v>9</v>
      </c>
      <c r="K42" s="4">
        <f t="shared" si="13"/>
        <v>13</v>
      </c>
      <c r="L42" s="4">
        <f t="shared" si="13"/>
        <v>18</v>
      </c>
      <c r="M42" s="4">
        <f t="shared" si="13"/>
        <v>21</v>
      </c>
      <c r="N42" s="4">
        <f t="shared" si="13"/>
        <v>19</v>
      </c>
      <c r="O42" s="4">
        <f t="shared" si="13"/>
        <v>21</v>
      </c>
      <c r="P42" s="4">
        <f t="shared" si="13"/>
        <v>13</v>
      </c>
      <c r="Q42" s="4">
        <f t="shared" si="13"/>
        <v>22</v>
      </c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4">
        <f t="shared" si="3"/>
        <v>2010</v>
      </c>
      <c r="B43" s="23">
        <f t="shared" si="3"/>
        <v>3710</v>
      </c>
      <c r="C43" s="4">
        <f t="shared" ref="C43:Q43" si="14">RANK(C17,C$7:C$28,C$3)</f>
        <v>5</v>
      </c>
      <c r="D43" s="4">
        <f t="shared" si="14"/>
        <v>14</v>
      </c>
      <c r="E43" s="4">
        <f t="shared" si="14"/>
        <v>1</v>
      </c>
      <c r="F43" s="4">
        <f t="shared" si="14"/>
        <v>8</v>
      </c>
      <c r="G43" s="4">
        <f t="shared" si="14"/>
        <v>20</v>
      </c>
      <c r="H43" s="4">
        <f t="shared" si="14"/>
        <v>1</v>
      </c>
      <c r="I43" s="4">
        <f t="shared" si="14"/>
        <v>17</v>
      </c>
      <c r="J43" s="4">
        <f t="shared" si="14"/>
        <v>6</v>
      </c>
      <c r="K43" s="4">
        <f t="shared" si="14"/>
        <v>12</v>
      </c>
      <c r="L43" s="4">
        <f t="shared" si="14"/>
        <v>17</v>
      </c>
      <c r="M43" s="4">
        <f t="shared" si="14"/>
        <v>17</v>
      </c>
      <c r="N43" s="4">
        <f t="shared" si="14"/>
        <v>17</v>
      </c>
      <c r="O43" s="4">
        <f t="shared" si="14"/>
        <v>18</v>
      </c>
      <c r="P43" s="4">
        <f t="shared" si="14"/>
        <v>11</v>
      </c>
      <c r="Q43" s="4">
        <f t="shared" si="14"/>
        <v>4</v>
      </c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4">
        <f t="shared" si="3"/>
        <v>2011</v>
      </c>
      <c r="B44" s="23">
        <f t="shared" si="3"/>
        <v>4200</v>
      </c>
      <c r="C44" s="4">
        <f t="shared" ref="C44:Q44" si="15">RANK(C18,C$7:C$28,C$3)</f>
        <v>4</v>
      </c>
      <c r="D44" s="4">
        <f t="shared" si="15"/>
        <v>4</v>
      </c>
      <c r="E44" s="4">
        <f t="shared" si="15"/>
        <v>21</v>
      </c>
      <c r="F44" s="4">
        <f t="shared" si="15"/>
        <v>11</v>
      </c>
      <c r="G44" s="4">
        <f t="shared" si="15"/>
        <v>16</v>
      </c>
      <c r="H44" s="4">
        <f t="shared" si="15"/>
        <v>22</v>
      </c>
      <c r="I44" s="4">
        <f t="shared" si="15"/>
        <v>20</v>
      </c>
      <c r="J44" s="4">
        <f t="shared" si="15"/>
        <v>12</v>
      </c>
      <c r="K44" s="4">
        <f t="shared" si="15"/>
        <v>11</v>
      </c>
      <c r="L44" s="4">
        <f t="shared" si="15"/>
        <v>12</v>
      </c>
      <c r="M44" s="4">
        <f t="shared" si="15"/>
        <v>15</v>
      </c>
      <c r="N44" s="4">
        <f t="shared" si="15"/>
        <v>16</v>
      </c>
      <c r="O44" s="4">
        <f t="shared" si="15"/>
        <v>13</v>
      </c>
      <c r="P44" s="4">
        <f t="shared" si="15"/>
        <v>9</v>
      </c>
      <c r="Q44" s="4">
        <f t="shared" si="15"/>
        <v>2</v>
      </c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4">
        <f t="shared" si="3"/>
        <v>2012</v>
      </c>
      <c r="B45" s="23">
        <f t="shared" si="3"/>
        <v>3750</v>
      </c>
      <c r="C45" s="4">
        <f t="shared" ref="C45:Q45" si="16">RANK(C19,C$7:C$28,C$3)</f>
        <v>11</v>
      </c>
      <c r="D45" s="4">
        <f t="shared" si="16"/>
        <v>2</v>
      </c>
      <c r="E45" s="4">
        <f t="shared" si="16"/>
        <v>18</v>
      </c>
      <c r="F45" s="4">
        <f t="shared" si="16"/>
        <v>2</v>
      </c>
      <c r="G45" s="4">
        <f t="shared" si="16"/>
        <v>10</v>
      </c>
      <c r="H45" s="4">
        <f t="shared" si="16"/>
        <v>19</v>
      </c>
      <c r="I45" s="4">
        <f t="shared" si="16"/>
        <v>14</v>
      </c>
      <c r="J45" s="4">
        <f t="shared" si="16"/>
        <v>21</v>
      </c>
      <c r="K45" s="4">
        <f t="shared" si="16"/>
        <v>20</v>
      </c>
      <c r="L45" s="4">
        <f t="shared" si="16"/>
        <v>15</v>
      </c>
      <c r="M45" s="4">
        <f t="shared" si="16"/>
        <v>16</v>
      </c>
      <c r="N45" s="4">
        <f t="shared" si="16"/>
        <v>10</v>
      </c>
      <c r="O45" s="4">
        <f t="shared" si="16"/>
        <v>11</v>
      </c>
      <c r="P45" s="4">
        <f t="shared" si="16"/>
        <v>6</v>
      </c>
      <c r="Q45" s="4">
        <f t="shared" si="16"/>
        <v>20</v>
      </c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4">
        <f t="shared" si="3"/>
        <v>2013</v>
      </c>
      <c r="B46" s="23">
        <f t="shared" si="3"/>
        <v>4640</v>
      </c>
      <c r="C46" s="4">
        <f t="shared" ref="C46:Q46" si="17">RANK(C20,C$7:C$28,C$3)</f>
        <v>13</v>
      </c>
      <c r="D46" s="4">
        <f t="shared" si="17"/>
        <v>9</v>
      </c>
      <c r="E46" s="4">
        <f t="shared" si="17"/>
        <v>4</v>
      </c>
      <c r="F46" s="4">
        <f t="shared" si="17"/>
        <v>4</v>
      </c>
      <c r="G46" s="4">
        <f t="shared" si="17"/>
        <v>13</v>
      </c>
      <c r="H46" s="4">
        <f t="shared" si="17"/>
        <v>6</v>
      </c>
      <c r="I46" s="4">
        <f t="shared" si="17"/>
        <v>13</v>
      </c>
      <c r="J46" s="4">
        <f t="shared" si="17"/>
        <v>13</v>
      </c>
      <c r="K46" s="4">
        <f t="shared" si="17"/>
        <v>17</v>
      </c>
      <c r="L46" s="4">
        <f t="shared" si="17"/>
        <v>11</v>
      </c>
      <c r="M46" s="4">
        <f t="shared" si="17"/>
        <v>7</v>
      </c>
      <c r="N46" s="4">
        <f t="shared" si="17"/>
        <v>11</v>
      </c>
      <c r="O46" s="4">
        <f t="shared" si="17"/>
        <v>9</v>
      </c>
      <c r="P46" s="4">
        <f t="shared" si="17"/>
        <v>12</v>
      </c>
      <c r="Q46" s="4">
        <f t="shared" si="17"/>
        <v>5</v>
      </c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4">
        <f t="shared" si="3"/>
        <v>2014</v>
      </c>
      <c r="B47" s="23">
        <f t="shared" si="3"/>
        <v>4730</v>
      </c>
      <c r="C47" s="4">
        <f t="shared" ref="C47:Q47" si="18">RANK(C21,C$7:C$28,C$3)</f>
        <v>16</v>
      </c>
      <c r="D47" s="4">
        <f t="shared" si="18"/>
        <v>8</v>
      </c>
      <c r="E47" s="4">
        <f t="shared" si="18"/>
        <v>2</v>
      </c>
      <c r="F47" s="4">
        <f t="shared" si="18"/>
        <v>22</v>
      </c>
      <c r="G47" s="4">
        <f t="shared" si="18"/>
        <v>3</v>
      </c>
      <c r="H47" s="4">
        <f t="shared" si="18"/>
        <v>2</v>
      </c>
      <c r="I47" s="4">
        <f t="shared" si="18"/>
        <v>1</v>
      </c>
      <c r="J47" s="4">
        <f t="shared" si="18"/>
        <v>3</v>
      </c>
      <c r="K47" s="4">
        <f t="shared" si="18"/>
        <v>5</v>
      </c>
      <c r="L47" s="4">
        <f t="shared" si="18"/>
        <v>9</v>
      </c>
      <c r="M47" s="4">
        <f t="shared" si="18"/>
        <v>8</v>
      </c>
      <c r="N47" s="4">
        <f t="shared" si="18"/>
        <v>8</v>
      </c>
      <c r="O47" s="4">
        <f t="shared" si="18"/>
        <v>8</v>
      </c>
      <c r="P47" s="4">
        <f t="shared" si="18"/>
        <v>15</v>
      </c>
      <c r="Q47" s="4">
        <f t="shared" si="18"/>
        <v>12</v>
      </c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4">
        <f t="shared" si="3"/>
        <v>2015</v>
      </c>
      <c r="B48" s="23">
        <f t="shared" si="3"/>
        <v>5180</v>
      </c>
      <c r="C48" s="4">
        <f t="shared" ref="C48:Q48" si="19">RANK(C22,C$7:C$28,C$3)</f>
        <v>9</v>
      </c>
      <c r="D48" s="4">
        <f t="shared" si="19"/>
        <v>7</v>
      </c>
      <c r="E48" s="4">
        <f t="shared" si="19"/>
        <v>17</v>
      </c>
      <c r="F48" s="4">
        <f t="shared" si="19"/>
        <v>1</v>
      </c>
      <c r="G48" s="4">
        <f t="shared" si="19"/>
        <v>4</v>
      </c>
      <c r="H48" s="4">
        <f t="shared" si="19"/>
        <v>16</v>
      </c>
      <c r="I48" s="4">
        <f t="shared" si="19"/>
        <v>7</v>
      </c>
      <c r="J48" s="4">
        <f t="shared" si="19"/>
        <v>20</v>
      </c>
      <c r="K48" s="4">
        <f t="shared" si="19"/>
        <v>16</v>
      </c>
      <c r="L48" s="4">
        <f t="shared" si="19"/>
        <v>6</v>
      </c>
      <c r="M48" s="4">
        <f t="shared" si="19"/>
        <v>9</v>
      </c>
      <c r="N48" s="4">
        <f t="shared" si="19"/>
        <v>7</v>
      </c>
      <c r="O48" s="4">
        <f t="shared" si="19"/>
        <v>7</v>
      </c>
      <c r="P48" s="4">
        <f t="shared" si="19"/>
        <v>10</v>
      </c>
      <c r="Q48" s="4">
        <f t="shared" si="19"/>
        <v>19</v>
      </c>
      <c r="R48" s="4"/>
      <c r="S48" s="4"/>
      <c r="T48" s="4"/>
      <c r="U48" s="4"/>
      <c r="V48" s="4"/>
      <c r="W48" s="4"/>
      <c r="X48" s="4"/>
      <c r="Y48" s="4"/>
    </row>
    <row r="49" spans="1:26" ht="15.6" x14ac:dyDescent="0.3">
      <c r="A49" s="4">
        <f t="shared" si="3"/>
        <v>2016</v>
      </c>
      <c r="B49" s="23">
        <f t="shared" si="3"/>
        <v>5370</v>
      </c>
      <c r="C49" s="4">
        <f t="shared" ref="C49:Q49" si="20">RANK(C23,C$7:C$28,C$3)</f>
        <v>10</v>
      </c>
      <c r="D49" s="4">
        <f t="shared" si="20"/>
        <v>13</v>
      </c>
      <c r="E49" s="4">
        <f t="shared" si="20"/>
        <v>10</v>
      </c>
      <c r="F49" s="4">
        <f t="shared" si="20"/>
        <v>17</v>
      </c>
      <c r="G49" s="4">
        <f t="shared" si="20"/>
        <v>13</v>
      </c>
      <c r="H49" s="4">
        <f t="shared" si="20"/>
        <v>4</v>
      </c>
      <c r="I49" s="4">
        <f t="shared" si="20"/>
        <v>8</v>
      </c>
      <c r="J49" s="4">
        <f t="shared" si="20"/>
        <v>5</v>
      </c>
      <c r="K49" s="4">
        <f t="shared" si="20"/>
        <v>1</v>
      </c>
      <c r="L49" s="4">
        <f t="shared" si="20"/>
        <v>5</v>
      </c>
      <c r="M49" s="4">
        <f t="shared" si="20"/>
        <v>6</v>
      </c>
      <c r="N49" s="4">
        <f t="shared" si="20"/>
        <v>6</v>
      </c>
      <c r="O49" s="4">
        <f t="shared" si="20"/>
        <v>6</v>
      </c>
      <c r="P49" s="4">
        <f t="shared" si="20"/>
        <v>7</v>
      </c>
      <c r="Q49" s="4">
        <f t="shared" si="20"/>
        <v>8</v>
      </c>
      <c r="R49" s="4"/>
      <c r="S49" s="4"/>
      <c r="T49" s="4"/>
      <c r="U49" s="4"/>
      <c r="V49" s="4"/>
      <c r="W49" s="4"/>
      <c r="X49" s="4"/>
      <c r="Y49" s="4"/>
    </row>
    <row r="50" spans="1:26" ht="15.6" x14ac:dyDescent="0.3">
      <c r="A50" s="4">
        <f t="shared" si="3"/>
        <v>2017</v>
      </c>
      <c r="B50" s="23">
        <f t="shared" si="3"/>
        <v>5430</v>
      </c>
      <c r="C50" s="4">
        <f t="shared" ref="C50:Q50" si="21">RANK(C24,C$7:C$28,C$3)</f>
        <v>3</v>
      </c>
      <c r="D50" s="4">
        <f t="shared" si="21"/>
        <v>11</v>
      </c>
      <c r="E50" s="4">
        <f t="shared" si="21"/>
        <v>19</v>
      </c>
      <c r="F50" s="4">
        <f t="shared" si="21"/>
        <v>5</v>
      </c>
      <c r="G50" s="4">
        <f t="shared" si="21"/>
        <v>12</v>
      </c>
      <c r="H50" s="4">
        <f t="shared" si="21"/>
        <v>9</v>
      </c>
      <c r="I50" s="4">
        <f t="shared" si="21"/>
        <v>11</v>
      </c>
      <c r="J50" s="4">
        <f t="shared" si="21"/>
        <v>17</v>
      </c>
      <c r="K50" s="4">
        <f t="shared" si="21"/>
        <v>9</v>
      </c>
      <c r="L50" s="4">
        <f t="shared" si="21"/>
        <v>4</v>
      </c>
      <c r="M50" s="4">
        <f t="shared" si="21"/>
        <v>4</v>
      </c>
      <c r="N50" s="4">
        <f t="shared" si="21"/>
        <v>13</v>
      </c>
      <c r="O50" s="4">
        <f t="shared" si="21"/>
        <v>3</v>
      </c>
      <c r="P50" s="4">
        <f t="shared" si="21"/>
        <v>5</v>
      </c>
      <c r="Q50" s="4">
        <f t="shared" si="21"/>
        <v>16</v>
      </c>
      <c r="R50" s="4"/>
      <c r="S50" s="4"/>
      <c r="T50" s="4"/>
      <c r="U50" s="4"/>
      <c r="V50" s="4"/>
      <c r="W50" s="4"/>
      <c r="X50" s="4"/>
      <c r="Y50" s="4"/>
    </row>
    <row r="51" spans="1:26" ht="15.6" x14ac:dyDescent="0.3">
      <c r="A51" s="4">
        <f t="shared" si="3"/>
        <v>2018</v>
      </c>
      <c r="B51" s="23">
        <f t="shared" si="3"/>
        <v>5120</v>
      </c>
      <c r="C51" s="4">
        <f t="shared" ref="C51:Q51" si="22">RANK(C25,C$7:C$28,C$3)</f>
        <v>8</v>
      </c>
      <c r="D51" s="4">
        <f t="shared" si="22"/>
        <v>6</v>
      </c>
      <c r="E51" s="4">
        <f t="shared" si="22"/>
        <v>5</v>
      </c>
      <c r="F51" s="4">
        <f t="shared" si="22"/>
        <v>11</v>
      </c>
      <c r="G51" s="4">
        <f t="shared" si="22"/>
        <v>2</v>
      </c>
      <c r="H51" s="4">
        <f t="shared" si="22"/>
        <v>13</v>
      </c>
      <c r="I51" s="4">
        <f t="shared" si="22"/>
        <v>10</v>
      </c>
      <c r="J51" s="4">
        <f t="shared" si="22"/>
        <v>15</v>
      </c>
      <c r="K51" s="4">
        <f t="shared" si="22"/>
        <v>3</v>
      </c>
      <c r="L51" s="4">
        <f t="shared" si="22"/>
        <v>7</v>
      </c>
      <c r="M51" s="4">
        <f t="shared" si="22"/>
        <v>2</v>
      </c>
      <c r="N51" s="4">
        <f t="shared" si="22"/>
        <v>9</v>
      </c>
      <c r="O51" s="4">
        <f t="shared" si="22"/>
        <v>4</v>
      </c>
      <c r="P51" s="4">
        <f t="shared" si="22"/>
        <v>4</v>
      </c>
      <c r="Q51" s="4">
        <f t="shared" si="22"/>
        <v>15</v>
      </c>
      <c r="R51" s="4"/>
      <c r="S51" s="4"/>
      <c r="T51" s="4"/>
      <c r="U51" s="4"/>
      <c r="V51" s="4"/>
      <c r="W51" s="4"/>
      <c r="X51" s="4"/>
      <c r="Y51" s="4"/>
    </row>
    <row r="52" spans="1:26" ht="15.6" x14ac:dyDescent="0.3">
      <c r="A52" s="4">
        <f t="shared" si="3"/>
        <v>2019</v>
      </c>
      <c r="B52" s="23">
        <f t="shared" si="3"/>
        <v>5290</v>
      </c>
      <c r="C52" s="4">
        <f t="shared" ref="C52:Q52" si="23">RANK(C26,C$7:C$28,C$3)</f>
        <v>6</v>
      </c>
      <c r="D52" s="4">
        <f t="shared" si="23"/>
        <v>5</v>
      </c>
      <c r="E52" s="4">
        <f t="shared" si="23"/>
        <v>12</v>
      </c>
      <c r="F52" s="4">
        <f t="shared" si="23"/>
        <v>9</v>
      </c>
      <c r="G52" s="4">
        <f t="shared" si="23"/>
        <v>1</v>
      </c>
      <c r="H52" s="4">
        <f t="shared" si="23"/>
        <v>7</v>
      </c>
      <c r="I52" s="4">
        <f t="shared" si="23"/>
        <v>3</v>
      </c>
      <c r="J52" s="4">
        <f t="shared" si="23"/>
        <v>18</v>
      </c>
      <c r="K52" s="4">
        <f t="shared" si="23"/>
        <v>4</v>
      </c>
      <c r="L52" s="4">
        <f t="shared" si="23"/>
        <v>3</v>
      </c>
      <c r="M52" s="4">
        <f t="shared" si="23"/>
        <v>1</v>
      </c>
      <c r="N52" s="4">
        <f t="shared" si="23"/>
        <v>1</v>
      </c>
      <c r="O52" s="4">
        <f t="shared" si="23"/>
        <v>5</v>
      </c>
      <c r="P52" s="4">
        <f t="shared" si="23"/>
        <v>3</v>
      </c>
      <c r="Q52" s="4">
        <f t="shared" si="23"/>
        <v>11</v>
      </c>
      <c r="R52" s="4"/>
      <c r="S52" s="4"/>
      <c r="T52" s="4"/>
      <c r="U52" s="4"/>
      <c r="V52" s="4"/>
      <c r="W52" s="4"/>
      <c r="X52" s="4"/>
      <c r="Y52" s="4"/>
    </row>
    <row r="53" spans="1:26" ht="15.6" x14ac:dyDescent="0.3">
      <c r="A53" s="4">
        <f t="shared" si="3"/>
        <v>2020</v>
      </c>
      <c r="B53" s="23">
        <f t="shared" si="3"/>
        <v>5470</v>
      </c>
      <c r="C53" s="4">
        <f t="shared" ref="C53:Q53" si="24">RANK(C27,C$7:C$28,C$3)</f>
        <v>2</v>
      </c>
      <c r="D53" s="4">
        <f t="shared" si="24"/>
        <v>3</v>
      </c>
      <c r="E53" s="4">
        <f t="shared" si="24"/>
        <v>14</v>
      </c>
      <c r="F53" s="4">
        <f t="shared" si="24"/>
        <v>19</v>
      </c>
      <c r="G53" s="4">
        <f t="shared" si="24"/>
        <v>6</v>
      </c>
      <c r="H53" s="4">
        <f t="shared" si="24"/>
        <v>12</v>
      </c>
      <c r="I53" s="4">
        <f t="shared" si="24"/>
        <v>3</v>
      </c>
      <c r="J53" s="4">
        <f t="shared" si="24"/>
        <v>10</v>
      </c>
      <c r="K53" s="4">
        <f t="shared" si="24"/>
        <v>2</v>
      </c>
      <c r="L53" s="4">
        <f t="shared" si="24"/>
        <v>2</v>
      </c>
      <c r="M53" s="4">
        <f t="shared" si="24"/>
        <v>5</v>
      </c>
      <c r="N53" s="4">
        <f t="shared" si="24"/>
        <v>4</v>
      </c>
      <c r="O53" s="4">
        <f t="shared" si="24"/>
        <v>1</v>
      </c>
      <c r="P53" s="4">
        <f t="shared" si="24"/>
        <v>2</v>
      </c>
      <c r="Q53" s="4">
        <f t="shared" si="24"/>
        <v>10</v>
      </c>
      <c r="R53" s="4"/>
      <c r="S53" s="4"/>
      <c r="T53" s="4"/>
      <c r="U53" s="4"/>
      <c r="V53" s="4"/>
      <c r="W53" s="4"/>
      <c r="X53" s="4"/>
      <c r="Y53" s="4"/>
    </row>
    <row r="54" spans="1:26" ht="15.6" x14ac:dyDescent="0.3">
      <c r="A54" s="4">
        <f t="shared" si="3"/>
        <v>2021</v>
      </c>
      <c r="B54" s="23">
        <f t="shared" si="3"/>
        <v>5930</v>
      </c>
      <c r="C54" s="4">
        <f t="shared" ref="C54:Q54" si="25">RANK(C28,C$7:C$28,C$3)</f>
        <v>1</v>
      </c>
      <c r="D54" s="4">
        <f t="shared" si="25"/>
        <v>1</v>
      </c>
      <c r="E54" s="4">
        <f t="shared" si="25"/>
        <v>16</v>
      </c>
      <c r="F54" s="4">
        <f t="shared" si="25"/>
        <v>3</v>
      </c>
      <c r="G54" s="4">
        <f t="shared" si="25"/>
        <v>15</v>
      </c>
      <c r="H54" s="4">
        <f t="shared" si="25"/>
        <v>18</v>
      </c>
      <c r="I54" s="4">
        <f t="shared" si="25"/>
        <v>17</v>
      </c>
      <c r="J54" s="4">
        <f t="shared" si="25"/>
        <v>18</v>
      </c>
      <c r="K54" s="4">
        <f t="shared" si="25"/>
        <v>15</v>
      </c>
      <c r="L54" s="4">
        <f t="shared" si="25"/>
        <v>1</v>
      </c>
      <c r="M54" s="4">
        <f t="shared" si="25"/>
        <v>3</v>
      </c>
      <c r="N54" s="4">
        <f t="shared" si="25"/>
        <v>3</v>
      </c>
      <c r="O54" s="4">
        <f t="shared" si="25"/>
        <v>2</v>
      </c>
      <c r="P54" s="4">
        <f t="shared" si="25"/>
        <v>1</v>
      </c>
      <c r="Q54" s="4">
        <f t="shared" si="25"/>
        <v>6</v>
      </c>
      <c r="R54" s="4"/>
      <c r="S54" s="4"/>
      <c r="T54" s="4"/>
      <c r="U54" s="4"/>
      <c r="V54" s="4"/>
      <c r="W54" s="4"/>
      <c r="X54" s="4"/>
      <c r="Y54" s="4"/>
    </row>
    <row r="55" spans="1:26" ht="15.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6" x14ac:dyDescent="0.3">
      <c r="A57" s="26" t="s">
        <v>55</v>
      </c>
      <c r="B57" s="26"/>
      <c r="C57" s="26"/>
      <c r="R57" s="4"/>
      <c r="S57" s="4"/>
      <c r="T57" s="4"/>
      <c r="U57" s="4"/>
      <c r="V57" s="4"/>
      <c r="W57" s="4"/>
      <c r="X57" s="4"/>
      <c r="Y57" s="4"/>
      <c r="Z57" s="4"/>
    </row>
    <row r="58" spans="1:26" ht="15.6" x14ac:dyDescent="0.3">
      <c r="A58" s="27" t="s">
        <v>48</v>
      </c>
      <c r="B58" s="27" t="s">
        <v>49</v>
      </c>
      <c r="C58" s="27" t="s">
        <v>49</v>
      </c>
      <c r="D58" s="27" t="s">
        <v>49</v>
      </c>
      <c r="E58" s="27" t="s">
        <v>49</v>
      </c>
      <c r="F58" s="27" t="s">
        <v>49</v>
      </c>
      <c r="G58" s="27" t="s">
        <v>49</v>
      </c>
      <c r="H58" s="27" t="s">
        <v>49</v>
      </c>
      <c r="I58" s="27" t="s">
        <v>49</v>
      </c>
      <c r="J58" s="27" t="s">
        <v>49</v>
      </c>
      <c r="K58" s="27" t="s">
        <v>49</v>
      </c>
      <c r="L58" s="27" t="s">
        <v>49</v>
      </c>
      <c r="M58" s="27" t="s">
        <v>49</v>
      </c>
      <c r="N58" s="27" t="s">
        <v>49</v>
      </c>
      <c r="O58" s="27" t="s">
        <v>49</v>
      </c>
      <c r="P58" s="27" t="s">
        <v>49</v>
      </c>
      <c r="Q58" s="27" t="s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66" x14ac:dyDescent="0.3">
      <c r="A59" s="28" t="s">
        <v>31</v>
      </c>
      <c r="B59" s="109" t="s">
        <v>264</v>
      </c>
      <c r="C59" s="109" t="s">
        <v>265</v>
      </c>
      <c r="D59" s="28" t="s">
        <v>35</v>
      </c>
      <c r="E59" s="28" t="s">
        <v>36</v>
      </c>
      <c r="F59" s="28" t="s">
        <v>37</v>
      </c>
      <c r="G59" s="28" t="s">
        <v>38</v>
      </c>
      <c r="H59" s="28" t="s">
        <v>39</v>
      </c>
      <c r="I59" s="28" t="s">
        <v>40</v>
      </c>
      <c r="J59" s="109" t="s">
        <v>268</v>
      </c>
      <c r="K59" s="28" t="s">
        <v>51</v>
      </c>
      <c r="L59" s="28" t="s">
        <v>52</v>
      </c>
      <c r="M59" s="28" t="s">
        <v>53</v>
      </c>
      <c r="N59" s="28" t="s">
        <v>45</v>
      </c>
      <c r="O59" s="28" t="s">
        <v>46</v>
      </c>
      <c r="P59" s="28" t="s">
        <v>47</v>
      </c>
      <c r="Q59" s="109" t="s">
        <v>263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15.6" x14ac:dyDescent="0.3">
      <c r="A60" s="24">
        <v>2000</v>
      </c>
      <c r="B60" s="24">
        <v>7</v>
      </c>
      <c r="C60" s="24">
        <v>17</v>
      </c>
      <c r="D60" s="24">
        <v>20</v>
      </c>
      <c r="E60" s="24">
        <v>5</v>
      </c>
      <c r="F60" s="24">
        <v>6</v>
      </c>
      <c r="G60" s="24">
        <v>21</v>
      </c>
      <c r="H60" s="24">
        <v>11</v>
      </c>
      <c r="I60" s="24">
        <v>14</v>
      </c>
      <c r="J60" s="24">
        <v>19</v>
      </c>
      <c r="K60" s="24">
        <v>21</v>
      </c>
      <c r="L60" s="24">
        <v>19</v>
      </c>
      <c r="M60" s="24">
        <v>21</v>
      </c>
      <c r="N60" s="24">
        <v>22</v>
      </c>
      <c r="O60" s="24">
        <v>22</v>
      </c>
      <c r="P60" s="24">
        <v>18</v>
      </c>
      <c r="Q60" s="24">
        <v>3600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15.6" x14ac:dyDescent="0.3">
      <c r="A61" s="24">
        <v>2001</v>
      </c>
      <c r="B61" s="24">
        <v>22</v>
      </c>
      <c r="C61" s="24">
        <v>20</v>
      </c>
      <c r="D61" s="24">
        <v>12</v>
      </c>
      <c r="E61" s="24">
        <v>19</v>
      </c>
      <c r="F61" s="24">
        <v>18</v>
      </c>
      <c r="G61" s="24">
        <v>11</v>
      </c>
      <c r="H61" s="24">
        <v>17</v>
      </c>
      <c r="I61" s="24">
        <v>4</v>
      </c>
      <c r="J61" s="24">
        <v>14</v>
      </c>
      <c r="K61" s="24">
        <v>16</v>
      </c>
      <c r="L61" s="24">
        <v>14</v>
      </c>
      <c r="M61" s="24">
        <v>15</v>
      </c>
      <c r="N61" s="24">
        <v>19</v>
      </c>
      <c r="O61" s="24">
        <v>20</v>
      </c>
      <c r="P61" s="24">
        <v>13</v>
      </c>
      <c r="Q61" s="24">
        <v>4310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15.6" x14ac:dyDescent="0.3">
      <c r="A62" s="24">
        <v>2002</v>
      </c>
      <c r="B62" s="24">
        <v>14</v>
      </c>
      <c r="C62" s="24">
        <v>21</v>
      </c>
      <c r="D62" s="24">
        <v>7</v>
      </c>
      <c r="E62" s="24">
        <v>9</v>
      </c>
      <c r="F62" s="24">
        <v>8</v>
      </c>
      <c r="G62" s="24">
        <v>17</v>
      </c>
      <c r="H62" s="24">
        <v>9</v>
      </c>
      <c r="I62" s="24">
        <v>7</v>
      </c>
      <c r="J62" s="24">
        <v>18</v>
      </c>
      <c r="K62" s="24">
        <v>20</v>
      </c>
      <c r="L62" s="24">
        <v>20</v>
      </c>
      <c r="M62" s="24">
        <v>18</v>
      </c>
      <c r="N62" s="24">
        <v>16</v>
      </c>
      <c r="O62" s="24">
        <v>21</v>
      </c>
      <c r="P62" s="24">
        <v>21</v>
      </c>
      <c r="Q62" s="24">
        <v>3510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15.6" x14ac:dyDescent="0.3">
      <c r="A63" s="24">
        <v>2003</v>
      </c>
      <c r="B63" s="24">
        <v>17</v>
      </c>
      <c r="C63" s="24">
        <v>15</v>
      </c>
      <c r="D63" s="24">
        <v>22</v>
      </c>
      <c r="E63" s="24">
        <v>14</v>
      </c>
      <c r="F63" s="24">
        <v>18</v>
      </c>
      <c r="G63" s="24">
        <v>20</v>
      </c>
      <c r="H63" s="24">
        <v>22</v>
      </c>
      <c r="I63" s="24">
        <v>21</v>
      </c>
      <c r="J63" s="24">
        <v>21</v>
      </c>
      <c r="K63" s="24">
        <v>22</v>
      </c>
      <c r="L63" s="24">
        <v>22</v>
      </c>
      <c r="M63" s="24">
        <v>22</v>
      </c>
      <c r="N63" s="24">
        <v>15</v>
      </c>
      <c r="O63" s="24">
        <v>19</v>
      </c>
      <c r="P63" s="24">
        <v>14</v>
      </c>
      <c r="Q63" s="24">
        <v>2640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15.6" x14ac:dyDescent="0.3">
      <c r="A64" s="24">
        <v>2004</v>
      </c>
      <c r="B64" s="24">
        <v>21</v>
      </c>
      <c r="C64" s="24">
        <v>19</v>
      </c>
      <c r="D64" s="24">
        <v>6</v>
      </c>
      <c r="E64" s="24">
        <v>17</v>
      </c>
      <c r="F64" s="24">
        <v>20</v>
      </c>
      <c r="G64" s="24">
        <v>5</v>
      </c>
      <c r="H64" s="24">
        <v>15</v>
      </c>
      <c r="I64" s="24">
        <v>2</v>
      </c>
      <c r="J64" s="24">
        <v>8</v>
      </c>
      <c r="K64" s="24">
        <v>10</v>
      </c>
      <c r="L64" s="24">
        <v>10</v>
      </c>
      <c r="M64" s="24">
        <v>2</v>
      </c>
      <c r="N64" s="24">
        <v>14</v>
      </c>
      <c r="O64" s="24">
        <v>18</v>
      </c>
      <c r="P64" s="24">
        <v>1</v>
      </c>
      <c r="Q64" s="24">
        <v>5120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15.6" x14ac:dyDescent="0.3">
      <c r="A65" s="24">
        <v>2005</v>
      </c>
      <c r="B65" s="24">
        <v>19</v>
      </c>
      <c r="C65" s="24">
        <v>22</v>
      </c>
      <c r="D65" s="24">
        <v>8</v>
      </c>
      <c r="E65" s="24">
        <v>15</v>
      </c>
      <c r="F65" s="24">
        <v>22</v>
      </c>
      <c r="G65" s="24">
        <v>3</v>
      </c>
      <c r="H65" s="24">
        <v>21</v>
      </c>
      <c r="I65" s="24">
        <v>1</v>
      </c>
      <c r="J65" s="24">
        <v>6</v>
      </c>
      <c r="K65" s="24">
        <v>13</v>
      </c>
      <c r="L65" s="24">
        <v>12</v>
      </c>
      <c r="M65" s="24">
        <v>14</v>
      </c>
      <c r="N65" s="24">
        <v>19</v>
      </c>
      <c r="O65" s="24">
        <v>17</v>
      </c>
      <c r="P65" s="24">
        <v>17</v>
      </c>
      <c r="Q65" s="24">
        <v>4500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15.6" x14ac:dyDescent="0.3">
      <c r="A66" s="24">
        <v>2006</v>
      </c>
      <c r="B66" s="24">
        <v>12</v>
      </c>
      <c r="C66" s="24">
        <v>18</v>
      </c>
      <c r="D66" s="24">
        <v>14</v>
      </c>
      <c r="E66" s="24">
        <v>11</v>
      </c>
      <c r="F66" s="24">
        <v>17</v>
      </c>
      <c r="G66" s="24">
        <v>15</v>
      </c>
      <c r="H66" s="24">
        <v>16</v>
      </c>
      <c r="I66" s="24">
        <v>11</v>
      </c>
      <c r="J66" s="24">
        <v>9</v>
      </c>
      <c r="K66" s="24">
        <v>14</v>
      </c>
      <c r="L66" s="24">
        <v>13</v>
      </c>
      <c r="M66" s="24">
        <v>12</v>
      </c>
      <c r="N66" s="24">
        <v>12</v>
      </c>
      <c r="O66" s="24">
        <v>16</v>
      </c>
      <c r="P66" s="24">
        <v>7</v>
      </c>
      <c r="Q66" s="24">
        <v>4070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15.6" x14ac:dyDescent="0.3">
      <c r="A67" s="24">
        <v>2007</v>
      </c>
      <c r="B67" s="24">
        <v>15</v>
      </c>
      <c r="C67" s="24">
        <v>10</v>
      </c>
      <c r="D67" s="24">
        <v>10</v>
      </c>
      <c r="E67" s="24">
        <v>5</v>
      </c>
      <c r="F67" s="24">
        <v>4</v>
      </c>
      <c r="G67" s="24">
        <v>8</v>
      </c>
      <c r="H67" s="24">
        <v>2</v>
      </c>
      <c r="I67" s="24">
        <v>16</v>
      </c>
      <c r="J67" s="24">
        <v>22</v>
      </c>
      <c r="K67" s="24">
        <v>19</v>
      </c>
      <c r="L67" s="24">
        <v>18</v>
      </c>
      <c r="M67" s="24">
        <v>20</v>
      </c>
      <c r="N67" s="24">
        <v>10</v>
      </c>
      <c r="O67" s="24">
        <v>14</v>
      </c>
      <c r="P67" s="24">
        <v>9</v>
      </c>
      <c r="Q67" s="24">
        <v>3590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15.6" x14ac:dyDescent="0.3">
      <c r="A68" s="24">
        <v>2008</v>
      </c>
      <c r="B68" s="24">
        <v>18</v>
      </c>
      <c r="C68" s="24">
        <v>12</v>
      </c>
      <c r="D68" s="24">
        <v>9</v>
      </c>
      <c r="E68" s="24">
        <v>19</v>
      </c>
      <c r="F68" s="24">
        <v>8</v>
      </c>
      <c r="G68" s="24">
        <v>14</v>
      </c>
      <c r="H68" s="24">
        <v>3</v>
      </c>
      <c r="I68" s="24">
        <v>8</v>
      </c>
      <c r="J68" s="24">
        <v>7</v>
      </c>
      <c r="K68" s="24">
        <v>8</v>
      </c>
      <c r="L68" s="24">
        <v>11</v>
      </c>
      <c r="M68" s="24">
        <v>5</v>
      </c>
      <c r="N68" s="24">
        <v>16</v>
      </c>
      <c r="O68" s="24">
        <v>8</v>
      </c>
      <c r="P68" s="24">
        <v>3</v>
      </c>
      <c r="Q68" s="24">
        <v>4980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15.6" x14ac:dyDescent="0.3">
      <c r="A69" s="24">
        <v>2009</v>
      </c>
      <c r="B69" s="24">
        <v>20</v>
      </c>
      <c r="C69" s="24">
        <v>16</v>
      </c>
      <c r="D69" s="24">
        <v>3</v>
      </c>
      <c r="E69" s="24">
        <v>15</v>
      </c>
      <c r="F69" s="24">
        <v>10</v>
      </c>
      <c r="G69" s="24">
        <v>10</v>
      </c>
      <c r="H69" s="24">
        <v>6</v>
      </c>
      <c r="I69" s="24">
        <v>9</v>
      </c>
      <c r="J69" s="24">
        <v>13</v>
      </c>
      <c r="K69" s="24">
        <v>18</v>
      </c>
      <c r="L69" s="24">
        <v>21</v>
      </c>
      <c r="M69" s="24">
        <v>19</v>
      </c>
      <c r="N69" s="24">
        <v>21</v>
      </c>
      <c r="O69" s="24">
        <v>13</v>
      </c>
      <c r="P69" s="24">
        <v>22</v>
      </c>
      <c r="Q69" s="24">
        <v>3850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15.6" x14ac:dyDescent="0.3">
      <c r="A70" s="24">
        <v>2010</v>
      </c>
      <c r="B70" s="24">
        <v>5</v>
      </c>
      <c r="C70" s="24">
        <v>14</v>
      </c>
      <c r="D70" s="24">
        <v>1</v>
      </c>
      <c r="E70" s="24">
        <v>8</v>
      </c>
      <c r="F70" s="24">
        <v>20</v>
      </c>
      <c r="G70" s="24">
        <v>1</v>
      </c>
      <c r="H70" s="24">
        <v>17</v>
      </c>
      <c r="I70" s="24">
        <v>6</v>
      </c>
      <c r="J70" s="24">
        <v>12</v>
      </c>
      <c r="K70" s="24">
        <v>17</v>
      </c>
      <c r="L70" s="24">
        <v>17</v>
      </c>
      <c r="M70" s="24">
        <v>17</v>
      </c>
      <c r="N70" s="24">
        <v>18</v>
      </c>
      <c r="O70" s="24">
        <v>11</v>
      </c>
      <c r="P70" s="24">
        <v>4</v>
      </c>
      <c r="Q70" s="24">
        <v>3710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15.6" x14ac:dyDescent="0.3">
      <c r="A71" s="24">
        <v>2011</v>
      </c>
      <c r="B71" s="24">
        <v>4</v>
      </c>
      <c r="C71" s="24">
        <v>4</v>
      </c>
      <c r="D71" s="24">
        <v>21</v>
      </c>
      <c r="E71" s="24">
        <v>11</v>
      </c>
      <c r="F71" s="24">
        <v>16</v>
      </c>
      <c r="G71" s="24">
        <v>22</v>
      </c>
      <c r="H71" s="24">
        <v>20</v>
      </c>
      <c r="I71" s="24">
        <v>12</v>
      </c>
      <c r="J71" s="24">
        <v>11</v>
      </c>
      <c r="K71" s="24">
        <v>12</v>
      </c>
      <c r="L71" s="24">
        <v>15</v>
      </c>
      <c r="M71" s="24">
        <v>16</v>
      </c>
      <c r="N71" s="24">
        <v>13</v>
      </c>
      <c r="O71" s="24">
        <v>9</v>
      </c>
      <c r="P71" s="24">
        <v>2</v>
      </c>
      <c r="Q71" s="24">
        <v>4200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15.6" x14ac:dyDescent="0.3">
      <c r="A72" s="24">
        <v>2012</v>
      </c>
      <c r="B72" s="24">
        <v>11</v>
      </c>
      <c r="C72" s="24">
        <v>2</v>
      </c>
      <c r="D72" s="24">
        <v>18</v>
      </c>
      <c r="E72" s="24">
        <v>2</v>
      </c>
      <c r="F72" s="24">
        <v>10</v>
      </c>
      <c r="G72" s="24">
        <v>19</v>
      </c>
      <c r="H72" s="24">
        <v>14</v>
      </c>
      <c r="I72" s="24">
        <v>21</v>
      </c>
      <c r="J72" s="24">
        <v>20</v>
      </c>
      <c r="K72" s="24">
        <v>15</v>
      </c>
      <c r="L72" s="24">
        <v>16</v>
      </c>
      <c r="M72" s="24">
        <v>10</v>
      </c>
      <c r="N72" s="24">
        <v>11</v>
      </c>
      <c r="O72" s="24">
        <v>6</v>
      </c>
      <c r="P72" s="24">
        <v>20</v>
      </c>
      <c r="Q72" s="24">
        <v>3750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15.6" x14ac:dyDescent="0.3">
      <c r="A73" s="24">
        <v>2013</v>
      </c>
      <c r="B73" s="24">
        <v>13</v>
      </c>
      <c r="C73" s="24">
        <v>9</v>
      </c>
      <c r="D73" s="24">
        <v>4</v>
      </c>
      <c r="E73" s="24">
        <v>4</v>
      </c>
      <c r="F73" s="24">
        <v>13</v>
      </c>
      <c r="G73" s="24">
        <v>6</v>
      </c>
      <c r="H73" s="24">
        <v>13</v>
      </c>
      <c r="I73" s="24">
        <v>13</v>
      </c>
      <c r="J73" s="24">
        <v>17</v>
      </c>
      <c r="K73" s="24">
        <v>11</v>
      </c>
      <c r="L73" s="24">
        <v>7</v>
      </c>
      <c r="M73" s="24">
        <v>11</v>
      </c>
      <c r="N73" s="24">
        <v>9</v>
      </c>
      <c r="O73" s="24">
        <v>12</v>
      </c>
      <c r="P73" s="24">
        <v>5</v>
      </c>
      <c r="Q73" s="24">
        <v>4640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15.6" x14ac:dyDescent="0.3">
      <c r="A74" s="24">
        <v>2014</v>
      </c>
      <c r="B74" s="24">
        <v>16</v>
      </c>
      <c r="C74" s="24">
        <v>8</v>
      </c>
      <c r="D74" s="24">
        <v>2</v>
      </c>
      <c r="E74" s="24">
        <v>22</v>
      </c>
      <c r="F74" s="24">
        <v>3</v>
      </c>
      <c r="G74" s="24">
        <v>2</v>
      </c>
      <c r="H74" s="24">
        <v>1</v>
      </c>
      <c r="I74" s="24">
        <v>3</v>
      </c>
      <c r="J74" s="24">
        <v>5</v>
      </c>
      <c r="K74" s="24">
        <v>9</v>
      </c>
      <c r="L74" s="24">
        <v>8</v>
      </c>
      <c r="M74" s="24">
        <v>8</v>
      </c>
      <c r="N74" s="24">
        <v>8</v>
      </c>
      <c r="O74" s="24">
        <v>15</v>
      </c>
      <c r="P74" s="24">
        <v>12</v>
      </c>
      <c r="Q74" s="24">
        <v>4730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15.6" x14ac:dyDescent="0.3">
      <c r="A75" s="24">
        <v>2015</v>
      </c>
      <c r="B75" s="24">
        <v>9</v>
      </c>
      <c r="C75" s="24">
        <v>7</v>
      </c>
      <c r="D75" s="24">
        <v>17</v>
      </c>
      <c r="E75" s="24">
        <v>1</v>
      </c>
      <c r="F75" s="24">
        <v>4</v>
      </c>
      <c r="G75" s="24">
        <v>16</v>
      </c>
      <c r="H75" s="24">
        <v>7</v>
      </c>
      <c r="I75" s="24">
        <v>20</v>
      </c>
      <c r="J75" s="24">
        <v>16</v>
      </c>
      <c r="K75" s="24">
        <v>6</v>
      </c>
      <c r="L75" s="24">
        <v>9</v>
      </c>
      <c r="M75" s="24">
        <v>7</v>
      </c>
      <c r="N75" s="24">
        <v>7</v>
      </c>
      <c r="O75" s="24">
        <v>10</v>
      </c>
      <c r="P75" s="24">
        <v>19</v>
      </c>
      <c r="Q75" s="24">
        <v>5180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15.6" x14ac:dyDescent="0.3">
      <c r="A76" s="24">
        <v>2016</v>
      </c>
      <c r="B76" s="24">
        <v>10</v>
      </c>
      <c r="C76" s="24">
        <v>13</v>
      </c>
      <c r="D76" s="24">
        <v>10</v>
      </c>
      <c r="E76" s="24">
        <v>17</v>
      </c>
      <c r="F76" s="24">
        <v>13</v>
      </c>
      <c r="G76" s="24">
        <v>4</v>
      </c>
      <c r="H76" s="24">
        <v>8</v>
      </c>
      <c r="I76" s="24">
        <v>5</v>
      </c>
      <c r="J76" s="24">
        <v>1</v>
      </c>
      <c r="K76" s="24">
        <v>5</v>
      </c>
      <c r="L76" s="24">
        <v>6</v>
      </c>
      <c r="M76" s="24">
        <v>6</v>
      </c>
      <c r="N76" s="24">
        <v>6</v>
      </c>
      <c r="O76" s="24">
        <v>7</v>
      </c>
      <c r="P76" s="24">
        <v>8</v>
      </c>
      <c r="Q76" s="24">
        <v>5370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15.6" x14ac:dyDescent="0.3">
      <c r="A77" s="24">
        <v>2017</v>
      </c>
      <c r="B77" s="24">
        <v>3</v>
      </c>
      <c r="C77" s="24">
        <v>11</v>
      </c>
      <c r="D77" s="24">
        <v>19</v>
      </c>
      <c r="E77" s="24">
        <v>5</v>
      </c>
      <c r="F77" s="24">
        <v>12</v>
      </c>
      <c r="G77" s="24">
        <v>9</v>
      </c>
      <c r="H77" s="24">
        <v>11</v>
      </c>
      <c r="I77" s="24">
        <v>17</v>
      </c>
      <c r="J77" s="24">
        <v>9</v>
      </c>
      <c r="K77" s="24">
        <v>4</v>
      </c>
      <c r="L77" s="24">
        <v>4</v>
      </c>
      <c r="M77" s="24">
        <v>13</v>
      </c>
      <c r="N77" s="24">
        <v>3</v>
      </c>
      <c r="O77" s="24">
        <v>5</v>
      </c>
      <c r="P77" s="24">
        <v>16</v>
      </c>
      <c r="Q77" s="24">
        <v>5430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15.6" x14ac:dyDescent="0.3">
      <c r="A78" s="24">
        <v>2018</v>
      </c>
      <c r="B78" s="24">
        <v>8</v>
      </c>
      <c r="C78" s="24">
        <v>6</v>
      </c>
      <c r="D78" s="24">
        <v>5</v>
      </c>
      <c r="E78" s="24">
        <v>11</v>
      </c>
      <c r="F78" s="24">
        <v>2</v>
      </c>
      <c r="G78" s="24">
        <v>13</v>
      </c>
      <c r="H78" s="24">
        <v>10</v>
      </c>
      <c r="I78" s="24">
        <v>15</v>
      </c>
      <c r="J78" s="24">
        <v>3</v>
      </c>
      <c r="K78" s="24">
        <v>7</v>
      </c>
      <c r="L78" s="24">
        <v>2</v>
      </c>
      <c r="M78" s="24">
        <v>9</v>
      </c>
      <c r="N78" s="24">
        <v>4</v>
      </c>
      <c r="O78" s="24">
        <v>4</v>
      </c>
      <c r="P78" s="24">
        <v>15</v>
      </c>
      <c r="Q78" s="24">
        <v>5120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15.6" x14ac:dyDescent="0.3">
      <c r="A79" s="24">
        <v>2019</v>
      </c>
      <c r="B79" s="24">
        <v>6</v>
      </c>
      <c r="C79" s="24">
        <v>5</v>
      </c>
      <c r="D79" s="24">
        <v>12</v>
      </c>
      <c r="E79" s="24">
        <v>9</v>
      </c>
      <c r="F79" s="24">
        <v>1</v>
      </c>
      <c r="G79" s="24">
        <v>7</v>
      </c>
      <c r="H79" s="24">
        <v>3</v>
      </c>
      <c r="I79" s="24">
        <v>18</v>
      </c>
      <c r="J79" s="24">
        <v>4</v>
      </c>
      <c r="K79" s="24">
        <v>3</v>
      </c>
      <c r="L79" s="24">
        <v>1</v>
      </c>
      <c r="M79" s="24">
        <v>1</v>
      </c>
      <c r="N79" s="24">
        <v>5</v>
      </c>
      <c r="O79" s="24">
        <v>3</v>
      </c>
      <c r="P79" s="24">
        <v>11</v>
      </c>
      <c r="Q79" s="24">
        <v>5290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15.6" x14ac:dyDescent="0.3">
      <c r="A80" s="24">
        <v>2020</v>
      </c>
      <c r="B80" s="24">
        <v>2</v>
      </c>
      <c r="C80" s="24">
        <v>3</v>
      </c>
      <c r="D80" s="24">
        <v>14</v>
      </c>
      <c r="E80" s="24">
        <v>19</v>
      </c>
      <c r="F80" s="24">
        <v>6</v>
      </c>
      <c r="G80" s="24">
        <v>12</v>
      </c>
      <c r="H80" s="24">
        <v>3</v>
      </c>
      <c r="I80" s="24">
        <v>10</v>
      </c>
      <c r="J80" s="24">
        <v>2</v>
      </c>
      <c r="K80" s="24">
        <v>2</v>
      </c>
      <c r="L80" s="24">
        <v>5</v>
      </c>
      <c r="M80" s="24">
        <v>4</v>
      </c>
      <c r="N80" s="24">
        <v>1</v>
      </c>
      <c r="O80" s="24">
        <v>2</v>
      </c>
      <c r="P80" s="24">
        <v>10</v>
      </c>
      <c r="Q80" s="24">
        <v>5470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15.6" x14ac:dyDescent="0.3">
      <c r="A81" s="24">
        <v>2021</v>
      </c>
      <c r="B81" s="24">
        <v>1</v>
      </c>
      <c r="C81" s="24">
        <v>1</v>
      </c>
      <c r="D81" s="24">
        <v>16</v>
      </c>
      <c r="E81" s="24">
        <v>3</v>
      </c>
      <c r="F81" s="24">
        <v>15</v>
      </c>
      <c r="G81" s="24">
        <v>18</v>
      </c>
      <c r="H81" s="24">
        <v>17</v>
      </c>
      <c r="I81" s="24">
        <v>18</v>
      </c>
      <c r="J81" s="24">
        <v>15</v>
      </c>
      <c r="K81" s="24">
        <v>1</v>
      </c>
      <c r="L81" s="24">
        <v>3</v>
      </c>
      <c r="M81" s="24">
        <v>3</v>
      </c>
      <c r="N81" s="24">
        <v>2</v>
      </c>
      <c r="O81" s="24">
        <v>1</v>
      </c>
      <c r="P81" s="24">
        <v>6</v>
      </c>
      <c r="Q81" s="24">
        <v>5930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15.6" x14ac:dyDescent="0.3">
      <c r="R82" s="4"/>
      <c r="S82" s="4"/>
      <c r="T82" s="4"/>
      <c r="U82" s="4"/>
      <c r="V82" s="4"/>
      <c r="W82" s="4"/>
      <c r="X82" s="4"/>
      <c r="Y82" s="4"/>
      <c r="Z82" s="4"/>
    </row>
    <row r="83" spans="1:26" ht="15.6" x14ac:dyDescent="0.3">
      <c r="A83" s="24" t="s">
        <v>54</v>
      </c>
      <c r="B83" s="25">
        <f t="shared" ref="B83:P83" si="26">CORREL($P$4:$P$25,B60:B81)</f>
        <v>0.54737063559515575</v>
      </c>
      <c r="C83" s="25">
        <f t="shared" si="26"/>
        <v>0.27704004372198554</v>
      </c>
      <c r="D83" s="25">
        <f t="shared" si="26"/>
        <v>-0.2294789420335856</v>
      </c>
      <c r="E83" s="25">
        <f>CORREL($P$4:$P$25,E60:E81)</f>
        <v>0.3486399230120788</v>
      </c>
      <c r="F83" s="25">
        <f t="shared" si="26"/>
        <v>0.45603474722716475</v>
      </c>
      <c r="G83" s="25">
        <f t="shared" si="26"/>
        <v>-0.31259453398480791</v>
      </c>
      <c r="H83" s="25">
        <f t="shared" si="26"/>
        <v>0.23998167742613064</v>
      </c>
      <c r="I83" s="25">
        <f t="shared" si="26"/>
        <v>-0.21172046615096121</v>
      </c>
      <c r="J83" s="25">
        <f t="shared" si="26"/>
        <v>-0.1168250742252304</v>
      </c>
      <c r="K83" s="25">
        <f t="shared" si="26"/>
        <v>4.2188155970642946E-2</v>
      </c>
      <c r="L83" s="25">
        <f t="shared" si="26"/>
        <v>7.7559674639973042E-2</v>
      </c>
      <c r="M83" s="25">
        <f t="shared" si="26"/>
        <v>-6.3796997906424943E-2</v>
      </c>
      <c r="N83" s="25">
        <f t="shared" si="26"/>
        <v>9.3110709449451129E-3</v>
      </c>
      <c r="O83" s="25">
        <f t="shared" si="26"/>
        <v>8.592290678280097E-2</v>
      </c>
      <c r="P83" s="25">
        <f t="shared" si="26"/>
        <v>-0.21391785057070109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15.6" x14ac:dyDescent="0.3">
      <c r="A84" s="24" t="s">
        <v>56</v>
      </c>
      <c r="B84" s="24">
        <f t="shared" ref="B84:P84" si="27">IF(B83&lt;0,1,0)</f>
        <v>0</v>
      </c>
      <c r="C84" s="24">
        <f t="shared" si="27"/>
        <v>0</v>
      </c>
      <c r="D84" s="24">
        <f t="shared" si="27"/>
        <v>1</v>
      </c>
      <c r="E84" s="24">
        <f t="shared" si="27"/>
        <v>0</v>
      </c>
      <c r="F84" s="24">
        <f t="shared" si="27"/>
        <v>0</v>
      </c>
      <c r="G84" s="24">
        <f t="shared" si="27"/>
        <v>1</v>
      </c>
      <c r="H84" s="24">
        <f t="shared" si="27"/>
        <v>0</v>
      </c>
      <c r="I84" s="24">
        <f t="shared" si="27"/>
        <v>1</v>
      </c>
      <c r="J84" s="24">
        <f t="shared" si="27"/>
        <v>1</v>
      </c>
      <c r="K84" s="24">
        <f t="shared" si="27"/>
        <v>0</v>
      </c>
      <c r="L84" s="24">
        <f t="shared" si="27"/>
        <v>0</v>
      </c>
      <c r="M84" s="24">
        <f t="shared" si="27"/>
        <v>1</v>
      </c>
      <c r="N84" s="24">
        <f t="shared" si="27"/>
        <v>0</v>
      </c>
      <c r="O84" s="24">
        <f t="shared" si="27"/>
        <v>0</v>
      </c>
      <c r="P84" s="24">
        <f t="shared" si="27"/>
        <v>1</v>
      </c>
      <c r="Q84" s="24">
        <f>SUM(B84:P84)</f>
        <v>6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15.6" x14ac:dyDescent="0.3">
      <c r="R85" s="4"/>
      <c r="S85" s="4"/>
      <c r="T85" s="4"/>
      <c r="U85" s="4"/>
      <c r="V85" s="4"/>
      <c r="W85" s="4"/>
      <c r="X85" s="4"/>
      <c r="Y85" s="4"/>
      <c r="Z85" s="4"/>
    </row>
    <row r="86" spans="1:26" ht="15.6" x14ac:dyDescent="0.3">
      <c r="R86" s="4"/>
      <c r="S86" s="4"/>
      <c r="T86" s="4"/>
      <c r="U86" s="4"/>
      <c r="V86" s="4"/>
      <c r="W86" s="4"/>
      <c r="X86" s="4"/>
      <c r="Y86" s="4"/>
      <c r="Z86" s="4"/>
    </row>
    <row r="87" spans="1:26" ht="15.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6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6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6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6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6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6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6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6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6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6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6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6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6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6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6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6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6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6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6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6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6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6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6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6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6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6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6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6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6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6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6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6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6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6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6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6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6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6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6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6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6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6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6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6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6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6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6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6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6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6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6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6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6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6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6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6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6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6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6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6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6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6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6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6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6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6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6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6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6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6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6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6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6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6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6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6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6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6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6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6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6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6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6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6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6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6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6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6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6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6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6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6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6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6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6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6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6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6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6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6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6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6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6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6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6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6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6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6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6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6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6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6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6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6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6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6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6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6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6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6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6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6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6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6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6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6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6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6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6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6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6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6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6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6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6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6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6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6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6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6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6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6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6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6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6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6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6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6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6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6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6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6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6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6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6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6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6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6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6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6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6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6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6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6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6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6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6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6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6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6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6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6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6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6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6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6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6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6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6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6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6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6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6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6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6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6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6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6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6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6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6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6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6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6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6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6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6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6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6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6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6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6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6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6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6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6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6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6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6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6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6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6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6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6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6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6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6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6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6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6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6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6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6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6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6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6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6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6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6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6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6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6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6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6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6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6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6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6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6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6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6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6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6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6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6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6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6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6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6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6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6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6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6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6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6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6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6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6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6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6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6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6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6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6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6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6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6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6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6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6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6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6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6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6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6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6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6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6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6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6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6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6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6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6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6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6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6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6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6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6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6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6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6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6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6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6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6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6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6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6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6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6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6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6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6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6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6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6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6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6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6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6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6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6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6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6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6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6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6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6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6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6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6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6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6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6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6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6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6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6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6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6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6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6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6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6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6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6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6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6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6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6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6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6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6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6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6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6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6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6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6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6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6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6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6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6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6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6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6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6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6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6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6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6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6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6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6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6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6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6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6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6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6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6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6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6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6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6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6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6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6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6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6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6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6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6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6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6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6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6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6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6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6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6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6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6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6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6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6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6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6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6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6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6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6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6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6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6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6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6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6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6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6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6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6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6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6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6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6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6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6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6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6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6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6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6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6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6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6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6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6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6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6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6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6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6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6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6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6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6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6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6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6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6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6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6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6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6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6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6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6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6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6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6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6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6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6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6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6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6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6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6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6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6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6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6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6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6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6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6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6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6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6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6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6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6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6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6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6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6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6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6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6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6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6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6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6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6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6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6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6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6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6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6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6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6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6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6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6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6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6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6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6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6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6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6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6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6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6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6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6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6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6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6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6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6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6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6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6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6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6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6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6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6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6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6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6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6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6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6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6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6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6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6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6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6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6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6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6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6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6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6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6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6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6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6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6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6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6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6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6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6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6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6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6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6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6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6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6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6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6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6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6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6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6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6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6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6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6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6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6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6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6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6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6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6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6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6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6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6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6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6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6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6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6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6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6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6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6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6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6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6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6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6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6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6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6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6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6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6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6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6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6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6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6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6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6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6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6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6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6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6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6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6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6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6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6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6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6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6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6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6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6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6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6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6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6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6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6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6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6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6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6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6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6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6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6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6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6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6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6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6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6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6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6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6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6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6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6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6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6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6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6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6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6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6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6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6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6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6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6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6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6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6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6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6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6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6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6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6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6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6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6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6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6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6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6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6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6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6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6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6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6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6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6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6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6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6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6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6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6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6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6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6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6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6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6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6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6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6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6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6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6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6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6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6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6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6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6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6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6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6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6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6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6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6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</sheetData>
  <conditionalFormatting sqref="B33:B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5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A735-3EC9-4771-86C6-04DA197D4948}">
  <dimension ref="A1:Z972"/>
  <sheetViews>
    <sheetView workbookViewId="0"/>
  </sheetViews>
  <sheetFormatPr baseColWidth="10" defaultColWidth="14.44140625" defaultRowHeight="13.8" x14ac:dyDescent="0.3"/>
  <cols>
    <col min="1" max="1" width="16.44140625" customWidth="1"/>
    <col min="2" max="2" width="12.88671875" customWidth="1"/>
    <col min="3" max="3" width="11.6640625" customWidth="1"/>
    <col min="4" max="4" width="21.33203125" customWidth="1"/>
    <col min="5" max="5" width="19.109375" customWidth="1"/>
    <col min="6" max="6" width="14.33203125" customWidth="1"/>
    <col min="7" max="7" width="15.109375" customWidth="1"/>
    <col min="8" max="9" width="14.33203125" customWidth="1"/>
    <col min="10" max="11" width="15.109375" customWidth="1"/>
    <col min="12" max="15" width="14.33203125" customWidth="1"/>
    <col min="16" max="16" width="18.109375" customWidth="1"/>
    <col min="17" max="17" width="17.88671875" customWidth="1"/>
    <col min="18" max="18" width="19.109375" customWidth="1"/>
    <col min="19" max="26" width="8.88671875" customWidth="1"/>
  </cols>
  <sheetData>
    <row r="1" spans="1:26" ht="47.25" customHeight="1" thickBot="1" x14ac:dyDescent="0.35">
      <c r="A1" s="108" t="s">
        <v>325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</row>
    <row r="2" spans="1:26" ht="32.2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5" t="s">
        <v>5</v>
      </c>
      <c r="J2" s="5" t="s">
        <v>5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8</v>
      </c>
      <c r="P2" s="5" t="s">
        <v>9</v>
      </c>
      <c r="Q2" s="5" t="s">
        <v>10</v>
      </c>
      <c r="R2" s="4"/>
      <c r="S2" s="4"/>
      <c r="T2" s="4"/>
      <c r="U2" s="4"/>
      <c r="V2" s="4"/>
      <c r="W2" s="4"/>
      <c r="X2" s="4"/>
      <c r="Y2" s="4"/>
    </row>
    <row r="3" spans="1:26" ht="30.75" customHeight="1" x14ac:dyDescent="0.3">
      <c r="A3" s="6" t="s">
        <v>11</v>
      </c>
      <c r="B3" s="6" t="s">
        <v>12</v>
      </c>
      <c r="C3" s="6">
        <f t="shared" ref="C3:Q3" si="0">IF(C4&lt;0,1,0)</f>
        <v>1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 t="shared" si="0"/>
        <v>1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1</v>
      </c>
      <c r="Q3" s="6">
        <f t="shared" si="0"/>
        <v>0</v>
      </c>
      <c r="R3" s="4"/>
      <c r="S3" s="4"/>
      <c r="T3" s="4"/>
      <c r="U3" s="4"/>
      <c r="V3" s="4"/>
      <c r="W3" s="4"/>
      <c r="X3" s="4"/>
      <c r="Y3" s="4"/>
    </row>
    <row r="4" spans="1:26" ht="24" customHeight="1" x14ac:dyDescent="0.3">
      <c r="A4" s="6" t="s">
        <v>13</v>
      </c>
      <c r="B4" s="6">
        <f t="shared" ref="B4:Q4" si="1">CORREL(B7:B28,$B$7:$B$28)</f>
        <v>1</v>
      </c>
      <c r="C4" s="7">
        <f t="shared" si="1"/>
        <v>-0.60922776917190036</v>
      </c>
      <c r="D4" s="7">
        <f t="shared" si="1"/>
        <v>0.59311077968125292</v>
      </c>
      <c r="E4" s="7">
        <f t="shared" si="1"/>
        <v>5.4263722429468586E-2</v>
      </c>
      <c r="F4" s="7">
        <f t="shared" si="1"/>
        <v>8.602418473945922E-2</v>
      </c>
      <c r="G4" s="7">
        <f t="shared" si="1"/>
        <v>0.32822512344781518</v>
      </c>
      <c r="H4" s="7">
        <f t="shared" si="1"/>
        <v>0.11170267826756322</v>
      </c>
      <c r="I4" s="7">
        <f t="shared" si="1"/>
        <v>-0.31141293548727461</v>
      </c>
      <c r="J4" s="7">
        <f t="shared" si="1"/>
        <v>6.5311321765740102E-2</v>
      </c>
      <c r="K4" s="7">
        <f t="shared" si="1"/>
        <v>0.95331965149760345</v>
      </c>
      <c r="L4" s="7">
        <f t="shared" si="1"/>
        <v>0.65374571550894078</v>
      </c>
      <c r="M4" s="7">
        <f t="shared" si="1"/>
        <v>0.91249402451274308</v>
      </c>
      <c r="N4" s="7">
        <f t="shared" si="1"/>
        <v>0.84663366547947794</v>
      </c>
      <c r="O4" s="7">
        <f t="shared" si="1"/>
        <v>0.87104878310354483</v>
      </c>
      <c r="P4" s="7">
        <f t="shared" si="1"/>
        <v>-0.76866132602289106</v>
      </c>
      <c r="Q4" s="7">
        <f t="shared" si="1"/>
        <v>0.18992696637373441</v>
      </c>
      <c r="R4" s="4"/>
      <c r="S4" s="4"/>
      <c r="T4" s="4"/>
      <c r="U4" s="4"/>
      <c r="V4" s="4"/>
      <c r="W4" s="4"/>
      <c r="X4" s="4"/>
      <c r="Y4" s="4"/>
    </row>
    <row r="5" spans="1:26" ht="26.25" customHeight="1" x14ac:dyDescent="0.3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4"/>
      <c r="S5" s="4"/>
      <c r="T5" s="4"/>
      <c r="U5" s="4"/>
      <c r="V5" s="4"/>
      <c r="W5" s="4"/>
      <c r="X5" s="4"/>
      <c r="Y5" s="4"/>
    </row>
    <row r="6" spans="1:26" ht="87" customHeight="1" x14ac:dyDescent="0.3">
      <c r="A6" s="8" t="s">
        <v>31</v>
      </c>
      <c r="B6" s="105" t="s">
        <v>326</v>
      </c>
      <c r="C6" s="105" t="s">
        <v>327</v>
      </c>
      <c r="D6" s="106" t="s">
        <v>328</v>
      </c>
      <c r="E6" s="11" t="s">
        <v>35</v>
      </c>
      <c r="F6" s="11" t="s">
        <v>36</v>
      </c>
      <c r="G6" s="12" t="s">
        <v>37</v>
      </c>
      <c r="H6" s="13" t="s">
        <v>38</v>
      </c>
      <c r="I6" s="13" t="s">
        <v>39</v>
      </c>
      <c r="J6" s="13" t="s">
        <v>40</v>
      </c>
      <c r="K6" s="13" t="s">
        <v>41</v>
      </c>
      <c r="L6" s="107" t="s">
        <v>266</v>
      </c>
      <c r="M6" s="13" t="s">
        <v>43</v>
      </c>
      <c r="N6" s="13" t="s">
        <v>44</v>
      </c>
      <c r="O6" s="13" t="s">
        <v>45</v>
      </c>
      <c r="P6" s="13" t="s">
        <v>46</v>
      </c>
      <c r="Q6" s="13" t="s">
        <v>47</v>
      </c>
      <c r="R6" s="4"/>
      <c r="S6" s="4"/>
      <c r="T6" s="4"/>
      <c r="U6" s="4"/>
      <c r="V6" s="4"/>
      <c r="W6" s="4"/>
      <c r="X6" s="4"/>
      <c r="Y6" s="4"/>
    </row>
    <row r="7" spans="1:26" ht="15.6" x14ac:dyDescent="0.3">
      <c r="A7" s="14">
        <v>2000</v>
      </c>
      <c r="B7" s="15">
        <f>'b,á,r,z termésátlg'!C3</f>
        <v>2770</v>
      </c>
      <c r="C7" s="15">
        <f>'b,á,r,z betak.ter'!C3*1000</f>
        <v>325000</v>
      </c>
      <c r="D7" s="15">
        <f>átlagárak!E3</f>
        <v>27881.702625777714</v>
      </c>
      <c r="E7" s="16">
        <f>időjárás!D4</f>
        <v>121</v>
      </c>
      <c r="F7" s="16">
        <f>időjárás!G4</f>
        <v>11</v>
      </c>
      <c r="G7" s="16">
        <f>időjárás!B4</f>
        <v>11.5</v>
      </c>
      <c r="H7" s="17">
        <f>időjárás!C4</f>
        <v>423.4</v>
      </c>
      <c r="I7" s="17">
        <f>időjárás!E4</f>
        <v>83</v>
      </c>
      <c r="J7" s="17">
        <f>időjárás!F4</f>
        <v>34</v>
      </c>
      <c r="K7" s="18">
        <f>'b,á,r,z termésátlg'!B3</f>
        <v>3600</v>
      </c>
      <c r="L7" s="18">
        <f>'kukorica termelés'!F107</f>
        <v>4150</v>
      </c>
      <c r="M7" s="18">
        <f>'b,á,r,z termésátlg'!D3</f>
        <v>2000</v>
      </c>
      <c r="N7" s="18">
        <f>'b,á,r,z termésátlg'!E3</f>
        <v>1670</v>
      </c>
      <c r="O7" s="19">
        <f>műtrágya!F3</f>
        <v>61</v>
      </c>
      <c r="P7" s="20">
        <f>munkaerő!B3</f>
        <v>676049.33028564835</v>
      </c>
      <c r="Q7" s="20">
        <f>munkaerő!C3</f>
        <v>97.107215065321569</v>
      </c>
      <c r="R7" s="4"/>
      <c r="S7" s="4"/>
      <c r="T7" s="4"/>
      <c r="U7" s="4"/>
      <c r="V7" s="4"/>
      <c r="W7" s="4"/>
      <c r="X7" s="4"/>
      <c r="Y7" s="4"/>
    </row>
    <row r="8" spans="1:26" ht="15.6" x14ac:dyDescent="0.3">
      <c r="A8" s="14">
        <v>2001</v>
      </c>
      <c r="B8" s="15">
        <f>'b,á,r,z termésátlg'!C4</f>
        <v>3530</v>
      </c>
      <c r="C8" s="15">
        <f>'b,á,r,z betak.ter'!C4*1000</f>
        <v>367000</v>
      </c>
      <c r="D8" s="15">
        <f>átlagárak!E4</f>
        <v>25745.707253588458</v>
      </c>
      <c r="E8" s="16">
        <f>időjárás!D5</f>
        <v>141</v>
      </c>
      <c r="F8" s="16">
        <f>időjárás!G5</f>
        <v>2</v>
      </c>
      <c r="G8" s="16">
        <f>időjárás!B5</f>
        <v>10.3</v>
      </c>
      <c r="H8" s="17">
        <f>időjárás!C5</f>
        <v>614.29999999999995</v>
      </c>
      <c r="I8" s="17">
        <f>időjárás!E5</f>
        <v>96</v>
      </c>
      <c r="J8" s="17">
        <f>időjárás!F5</f>
        <v>22</v>
      </c>
      <c r="K8" s="18">
        <f>'b,á,r,z termésátlg'!B4</f>
        <v>4310</v>
      </c>
      <c r="L8" s="18">
        <f>'kukorica termelés'!F108</f>
        <v>6220</v>
      </c>
      <c r="M8" s="18">
        <f>'b,á,r,z termésátlg'!D4</f>
        <v>2370</v>
      </c>
      <c r="N8" s="18">
        <f>'b,á,r,z termésátlg'!E4</f>
        <v>2450</v>
      </c>
      <c r="O8" s="19">
        <f>műtrágya!F4</f>
        <v>67</v>
      </c>
      <c r="P8" s="20">
        <f>munkaerő!B4</f>
        <v>642937.28248072241</v>
      </c>
      <c r="Q8" s="20">
        <f>munkaerő!C4</f>
        <v>105.3971294080375</v>
      </c>
      <c r="R8" s="4"/>
      <c r="S8" s="4"/>
      <c r="T8" s="4"/>
      <c r="U8" s="4"/>
      <c r="V8" s="4"/>
      <c r="W8" s="4"/>
      <c r="X8" s="4"/>
      <c r="Y8" s="4"/>
    </row>
    <row r="9" spans="1:26" ht="15.6" x14ac:dyDescent="0.3">
      <c r="A9" s="14">
        <v>2002</v>
      </c>
      <c r="B9" s="15">
        <f>'b,á,r,z termésátlg'!C5</f>
        <v>2820</v>
      </c>
      <c r="C9" s="15">
        <f>'b,á,r,z betak.ter'!C5*1000</f>
        <v>370000</v>
      </c>
      <c r="D9" s="15">
        <f>átlagárak!E5</f>
        <v>25259.920015609514</v>
      </c>
      <c r="E9" s="16">
        <f>időjárás!D6</f>
        <v>147</v>
      </c>
      <c r="F9" s="16">
        <f>időjárás!G6</f>
        <v>8</v>
      </c>
      <c r="G9" s="16">
        <f>időjárás!B6</f>
        <v>11.3</v>
      </c>
      <c r="H9" s="17">
        <f>időjárás!C6</f>
        <v>546.6</v>
      </c>
      <c r="I9" s="17">
        <f>időjárás!E6</f>
        <v>79</v>
      </c>
      <c r="J9" s="17">
        <f>időjárás!F6</f>
        <v>26</v>
      </c>
      <c r="K9" s="18">
        <f>'b,á,r,z termésátlg'!B5</f>
        <v>3510</v>
      </c>
      <c r="L9" s="18">
        <f>'kukorica termelés'!F109</f>
        <v>5050</v>
      </c>
      <c r="M9" s="18">
        <f>'b,á,r,z termésátlg'!D5</f>
        <v>1960</v>
      </c>
      <c r="N9" s="18">
        <f>'b,á,r,z termésátlg'!E5</f>
        <v>2160</v>
      </c>
      <c r="O9" s="19">
        <f>műtrágya!F5</f>
        <v>74</v>
      </c>
      <c r="P9" s="20">
        <f>munkaerő!B5</f>
        <v>646741.2214467359</v>
      </c>
      <c r="Q9" s="20">
        <f>munkaerő!C5</f>
        <v>79.446888358480024</v>
      </c>
      <c r="R9" s="4"/>
      <c r="S9" s="4"/>
      <c r="T9" s="4"/>
      <c r="U9" s="4"/>
      <c r="V9" s="4"/>
      <c r="W9" s="4"/>
      <c r="X9" s="4"/>
      <c r="Y9" s="4"/>
    </row>
    <row r="10" spans="1:26" ht="15.6" x14ac:dyDescent="0.3">
      <c r="A10" s="14">
        <v>2003</v>
      </c>
      <c r="B10" s="15">
        <f>'b,á,r,z termésátlg'!C6</f>
        <v>2380</v>
      </c>
      <c r="C10" s="15">
        <f>'b,á,r,z betak.ter'!C6*1000</f>
        <v>341000</v>
      </c>
      <c r="D10" s="15">
        <f>átlagárak!E6</f>
        <v>26913</v>
      </c>
      <c r="E10" s="16">
        <f>időjárás!D7</f>
        <v>114</v>
      </c>
      <c r="F10" s="16">
        <f>időjárás!G7</f>
        <v>6</v>
      </c>
      <c r="G10" s="16">
        <f>időjárás!B7</f>
        <v>10.3</v>
      </c>
      <c r="H10" s="17">
        <f>időjárás!C7</f>
        <v>463.9</v>
      </c>
      <c r="I10" s="17">
        <f>időjárás!E7</f>
        <v>118</v>
      </c>
      <c r="J10" s="17">
        <f>időjárás!F7</f>
        <v>50</v>
      </c>
      <c r="K10" s="18">
        <f>'b,á,r,z termésátlg'!B6</f>
        <v>2640</v>
      </c>
      <c r="L10" s="18">
        <f>'kukorica termelés'!F110</f>
        <v>3950</v>
      </c>
      <c r="M10" s="18">
        <f>'b,á,r,z termésátlg'!D6</f>
        <v>1460</v>
      </c>
      <c r="N10" s="18">
        <f>'b,á,r,z termésátlg'!E6</f>
        <v>1490</v>
      </c>
      <c r="O10" s="19">
        <f>műtrágya!F6</f>
        <v>75</v>
      </c>
      <c r="P10" s="20">
        <f>munkaerő!B6</f>
        <v>581907</v>
      </c>
      <c r="Q10" s="20">
        <f>munkaerő!C6</f>
        <v>103.11016148467942</v>
      </c>
      <c r="R10" s="4"/>
      <c r="S10" s="4"/>
      <c r="T10" s="4"/>
      <c r="U10" s="4"/>
      <c r="V10" s="4"/>
      <c r="W10" s="4"/>
      <c r="X10" s="4"/>
      <c r="Y10" s="4"/>
    </row>
    <row r="11" spans="1:26" ht="15.6" x14ac:dyDescent="0.3">
      <c r="A11" s="14">
        <v>2004</v>
      </c>
      <c r="B11" s="15">
        <f>'b,á,r,z termésátlg'!C7</f>
        <v>4270</v>
      </c>
      <c r="C11" s="15">
        <f>'b,á,r,z betak.ter'!C7*1000</f>
        <v>331000</v>
      </c>
      <c r="D11" s="15">
        <f>átlagárak!E7</f>
        <v>23992</v>
      </c>
      <c r="E11" s="16">
        <f>időjárás!D8</f>
        <v>150</v>
      </c>
      <c r="F11" s="16">
        <f>időjárás!G8</f>
        <v>3</v>
      </c>
      <c r="G11" s="16">
        <f>időjárás!B8</f>
        <v>10.1</v>
      </c>
      <c r="H11" s="17">
        <f>időjárás!C8</f>
        <v>689.2</v>
      </c>
      <c r="I11" s="17">
        <f>időjárás!E8</f>
        <v>94</v>
      </c>
      <c r="J11" s="17">
        <f>időjárás!F8</f>
        <v>14</v>
      </c>
      <c r="K11" s="18">
        <f>'b,á,r,z termésátlg'!B7</f>
        <v>5120</v>
      </c>
      <c r="L11" s="18">
        <f>'kukorica termelés'!F111</f>
        <v>7000</v>
      </c>
      <c r="M11" s="18">
        <f>'b,á,r,z termésátlg'!D7</f>
        <v>2750</v>
      </c>
      <c r="N11" s="18">
        <f>'b,á,r,z termésátlg'!E7</f>
        <v>3120</v>
      </c>
      <c r="O11" s="19">
        <f>műtrágya!F7</f>
        <v>77</v>
      </c>
      <c r="P11" s="20">
        <f>munkaerő!B7</f>
        <v>553785.10037174716</v>
      </c>
      <c r="Q11" s="20">
        <f>munkaerő!C7</f>
        <v>151.56487974577871</v>
      </c>
      <c r="R11" s="4"/>
      <c r="S11" s="4"/>
      <c r="T11" s="4"/>
      <c r="U11" s="4"/>
      <c r="V11" s="4"/>
      <c r="W11" s="4"/>
      <c r="X11" s="4"/>
      <c r="Y11" s="4"/>
    </row>
    <row r="12" spans="1:26" ht="15.6" x14ac:dyDescent="0.3">
      <c r="A12" s="14">
        <v>2005</v>
      </c>
      <c r="B12" s="15">
        <f>'b,á,r,z termésátlg'!C8</f>
        <v>3750</v>
      </c>
      <c r="C12" s="15">
        <f>'b,á,r,z betak.ter'!C8*1000</f>
        <v>317000</v>
      </c>
      <c r="D12" s="15">
        <f>átlagárak!E8</f>
        <v>21272</v>
      </c>
      <c r="E12" s="16">
        <f>időjárás!D9</f>
        <v>145</v>
      </c>
      <c r="F12" s="16">
        <f>időjárás!G9</f>
        <v>4</v>
      </c>
      <c r="G12" s="16">
        <f>időjárás!B9</f>
        <v>9.6999999999999993</v>
      </c>
      <c r="H12" s="17">
        <f>időjárás!C9</f>
        <v>732.5</v>
      </c>
      <c r="I12" s="17">
        <f>időjárás!E9</f>
        <v>117</v>
      </c>
      <c r="J12" s="17">
        <f>időjárás!F9</f>
        <v>13</v>
      </c>
      <c r="K12" s="18">
        <f>'b,á,r,z termésátlg'!B8</f>
        <v>4500</v>
      </c>
      <c r="L12" s="18">
        <f>'kukorica termelés'!F112</f>
        <v>7560</v>
      </c>
      <c r="M12" s="18">
        <f>'b,á,r,z termésátlg'!D8</f>
        <v>2570</v>
      </c>
      <c r="N12" s="18">
        <f>'b,á,r,z termésátlg'!E8</f>
        <v>2520</v>
      </c>
      <c r="O12" s="19">
        <f>műtrágya!F8</f>
        <v>67</v>
      </c>
      <c r="P12" s="20">
        <f>munkaerő!B8</f>
        <v>522248</v>
      </c>
      <c r="Q12" s="20">
        <f>munkaerő!C8</f>
        <v>100.80981622550198</v>
      </c>
      <c r="R12" s="4"/>
      <c r="S12" s="4"/>
      <c r="T12" s="4"/>
      <c r="U12" s="4"/>
      <c r="V12" s="4"/>
      <c r="W12" s="4"/>
      <c r="X12" s="4"/>
      <c r="Y12" s="4"/>
    </row>
    <row r="13" spans="1:26" ht="15.6" x14ac:dyDescent="0.3">
      <c r="A13" s="14">
        <v>2006</v>
      </c>
      <c r="B13" s="15">
        <f>'b,á,r,z termésátlg'!C9</f>
        <v>3670</v>
      </c>
      <c r="C13" s="15">
        <f>'b,á,r,z betak.ter'!C9*1000</f>
        <v>293000</v>
      </c>
      <c r="D13" s="15">
        <f>átlagárak!E9</f>
        <v>25233</v>
      </c>
      <c r="E13" s="16">
        <f>időjárás!D10</f>
        <v>140</v>
      </c>
      <c r="F13" s="16">
        <f>időjárás!G10</f>
        <v>7</v>
      </c>
      <c r="G13" s="16">
        <f>időjárás!B10</f>
        <v>10.4</v>
      </c>
      <c r="H13" s="17">
        <f>időjárás!C10</f>
        <v>581.9</v>
      </c>
      <c r="I13" s="17">
        <f>időjárás!E10</f>
        <v>95</v>
      </c>
      <c r="J13" s="17">
        <f>időjárás!F10</f>
        <v>30</v>
      </c>
      <c r="K13" s="18">
        <f>'b,á,r,z termésátlg'!B9</f>
        <v>4070</v>
      </c>
      <c r="L13" s="18">
        <f>'kukorica termelés'!F113</f>
        <v>6820</v>
      </c>
      <c r="M13" s="18">
        <f>'b,á,r,z termésátlg'!D9</f>
        <v>2540</v>
      </c>
      <c r="N13" s="18">
        <f>'b,á,r,z termésátlg'!E9</f>
        <v>2550</v>
      </c>
      <c r="O13" s="19">
        <f>műtrágya!F9</f>
        <v>78</v>
      </c>
      <c r="P13" s="20">
        <f>munkaerő!B9</f>
        <v>504403.04535147396</v>
      </c>
      <c r="Q13" s="20">
        <f>munkaerő!C9</f>
        <v>107.08547898844158</v>
      </c>
      <c r="R13" s="4"/>
      <c r="S13" s="4"/>
      <c r="T13" s="4"/>
      <c r="U13" s="4"/>
      <c r="V13" s="4"/>
      <c r="W13" s="4"/>
      <c r="X13" s="4"/>
      <c r="Y13" s="4"/>
    </row>
    <row r="14" spans="1:26" ht="15.6" x14ac:dyDescent="0.3">
      <c r="A14" s="14">
        <v>2007</v>
      </c>
      <c r="B14" s="15">
        <f>'b,á,r,z termésátlg'!C10</f>
        <v>3170</v>
      </c>
      <c r="C14" s="15">
        <f>'b,á,r,z betak.ter'!C10*1000</f>
        <v>321000</v>
      </c>
      <c r="D14" s="15">
        <f>átlagárak!E10</f>
        <v>37872</v>
      </c>
      <c r="E14" s="16">
        <f>időjárás!D11</f>
        <v>143</v>
      </c>
      <c r="F14" s="16">
        <f>időjárás!G11</f>
        <v>11</v>
      </c>
      <c r="G14" s="16">
        <f>időjárás!B11</f>
        <v>11.6</v>
      </c>
      <c r="H14" s="17">
        <f>időjárás!C11</f>
        <v>621.9</v>
      </c>
      <c r="I14" s="17">
        <f>időjárás!E11</f>
        <v>70</v>
      </c>
      <c r="J14" s="17">
        <f>időjárás!F11</f>
        <v>39</v>
      </c>
      <c r="K14" s="18">
        <f>'b,á,r,z termésátlg'!B10</f>
        <v>3590</v>
      </c>
      <c r="L14" s="18">
        <f>'kukorica termelés'!F114</f>
        <v>3730</v>
      </c>
      <c r="M14" s="18">
        <f>'b,á,r,z termésátlg'!D10</f>
        <v>2040</v>
      </c>
      <c r="N14" s="18">
        <f>'b,á,r,z termésátlg'!E10</f>
        <v>2090</v>
      </c>
      <c r="O14" s="19">
        <f>műtrágya!F10</f>
        <v>87</v>
      </c>
      <c r="P14" s="20">
        <f>munkaerő!B10</f>
        <v>459291</v>
      </c>
      <c r="Q14" s="20">
        <f>munkaerő!C10</f>
        <v>106.92742200626293</v>
      </c>
      <c r="R14" s="4"/>
      <c r="S14" s="4"/>
      <c r="T14" s="4"/>
      <c r="U14" s="4"/>
      <c r="V14" s="4"/>
      <c r="W14" s="4"/>
      <c r="X14" s="4"/>
      <c r="Y14" s="4"/>
    </row>
    <row r="15" spans="1:26" ht="15.6" x14ac:dyDescent="0.3">
      <c r="A15" s="14">
        <v>2008</v>
      </c>
      <c r="B15" s="15">
        <f>'b,á,r,z termésátlg'!C11</f>
        <v>4450</v>
      </c>
      <c r="C15" s="15">
        <f>'b,á,r,z betak.ter'!C11*1000</f>
        <v>330000</v>
      </c>
      <c r="D15" s="15">
        <f>átlagárak!E11</f>
        <v>36052</v>
      </c>
      <c r="E15" s="16">
        <f>időjárás!D12</f>
        <v>144</v>
      </c>
      <c r="F15" s="16">
        <f>időjárás!G12</f>
        <v>2</v>
      </c>
      <c r="G15" s="16">
        <f>időjárás!B12</f>
        <v>11.3</v>
      </c>
      <c r="H15" s="17">
        <f>időjárás!C12</f>
        <v>596.29999999999995</v>
      </c>
      <c r="I15" s="17">
        <f>időjárás!E12</f>
        <v>72</v>
      </c>
      <c r="J15" s="17">
        <f>időjárás!F12</f>
        <v>27</v>
      </c>
      <c r="K15" s="18">
        <f>'b,á,r,z termésátlg'!B11</f>
        <v>4980</v>
      </c>
      <c r="L15" s="18">
        <f>'kukorica termelés'!F115</f>
        <v>7470</v>
      </c>
      <c r="M15" s="18">
        <f>'b,á,r,z termésátlg'!D11</f>
        <v>2580</v>
      </c>
      <c r="N15" s="18">
        <f>'b,á,r,z termésátlg'!E11</f>
        <v>2970</v>
      </c>
      <c r="O15" s="19">
        <f>műtrágya!F11</f>
        <v>74</v>
      </c>
      <c r="P15" s="20">
        <f>munkaerő!B11</f>
        <v>435152</v>
      </c>
      <c r="Q15" s="20">
        <f>munkaerő!C11</f>
        <v>131.07702805790626</v>
      </c>
      <c r="R15" s="4"/>
      <c r="S15" s="4"/>
      <c r="T15" s="4"/>
      <c r="U15" s="4"/>
      <c r="V15" s="4"/>
      <c r="W15" s="4"/>
      <c r="X15" s="4"/>
      <c r="Y15" s="4"/>
    </row>
    <row r="16" spans="1:26" ht="15.6" x14ac:dyDescent="0.3">
      <c r="A16" s="14">
        <v>2009</v>
      </c>
      <c r="B16" s="15">
        <f>'b,á,r,z termésátlg'!C12</f>
        <v>3320</v>
      </c>
      <c r="C16" s="15">
        <f>'b,á,r,z betak.ter'!C12*1000</f>
        <v>321000</v>
      </c>
      <c r="D16" s="15">
        <f>átlagárak!E12</f>
        <v>26715</v>
      </c>
      <c r="E16" s="16">
        <f>időjárás!D13</f>
        <v>156</v>
      </c>
      <c r="F16" s="16">
        <f>időjárás!G13</f>
        <v>4</v>
      </c>
      <c r="G16" s="16">
        <f>időjárás!B13</f>
        <v>11.2</v>
      </c>
      <c r="H16" s="17">
        <f>időjárás!C13</f>
        <v>615.79999999999995</v>
      </c>
      <c r="I16" s="17">
        <f>időjárás!E13</f>
        <v>73</v>
      </c>
      <c r="J16" s="17">
        <f>időjárás!F13</f>
        <v>28</v>
      </c>
      <c r="K16" s="18">
        <f>'b,á,r,z termésátlg'!B12</f>
        <v>3850</v>
      </c>
      <c r="L16" s="18">
        <f>'kukorica termelés'!F116</f>
        <v>6390</v>
      </c>
      <c r="M16" s="18">
        <f>'b,á,r,z termésátlg'!D12</f>
        <v>1810</v>
      </c>
      <c r="N16" s="18">
        <f>'b,á,r,z termésátlg'!E12</f>
        <v>2130</v>
      </c>
      <c r="O16" s="19">
        <f>műtrágya!F12</f>
        <v>63.511947989072169</v>
      </c>
      <c r="P16" s="20">
        <f>munkaerő!B12</f>
        <v>446510</v>
      </c>
      <c r="Q16" s="20">
        <f>munkaerő!C12</f>
        <v>67.730070876096008</v>
      </c>
      <c r="R16" s="4"/>
      <c r="S16" s="4"/>
      <c r="T16" s="4"/>
      <c r="U16" s="4"/>
      <c r="V16" s="4"/>
      <c r="W16" s="4"/>
      <c r="X16" s="4"/>
      <c r="Y16" s="4"/>
    </row>
    <row r="17" spans="1:26" ht="15.6" x14ac:dyDescent="0.3">
      <c r="A17" s="14">
        <v>2010</v>
      </c>
      <c r="B17" s="15">
        <f>'b,á,r,z termésátlg'!C13</f>
        <v>3360</v>
      </c>
      <c r="C17" s="15">
        <f>'b,á,r,z betak.ter'!C13*1000</f>
        <v>281000</v>
      </c>
      <c r="D17" s="15">
        <f>átlagárak!E13</f>
        <v>29316</v>
      </c>
      <c r="E17" s="16">
        <f>időjárás!D14</f>
        <v>172</v>
      </c>
      <c r="F17" s="16">
        <f>időjárás!G14</f>
        <v>10</v>
      </c>
      <c r="G17" s="16">
        <f>időjárás!B14</f>
        <v>10.1</v>
      </c>
      <c r="H17" s="17">
        <f>időjárás!C14</f>
        <v>981</v>
      </c>
      <c r="I17" s="17">
        <f>időjárás!E14</f>
        <v>96</v>
      </c>
      <c r="J17" s="17">
        <f>időjárás!F14</f>
        <v>24</v>
      </c>
      <c r="K17" s="18">
        <f>'b,á,r,z termésátlg'!B13</f>
        <v>3710</v>
      </c>
      <c r="L17" s="18">
        <f>'kukorica termelés'!F117</f>
        <v>6470</v>
      </c>
      <c r="M17" s="18">
        <f>'b,á,r,z termésátlg'!D13</f>
        <v>2110</v>
      </c>
      <c r="N17" s="18">
        <f>'b,á,r,z termésátlg'!E13</f>
        <v>2320</v>
      </c>
      <c r="O17" s="19">
        <f>műtrágya!F13</f>
        <v>72.056450858180327</v>
      </c>
      <c r="P17" s="20">
        <f>munkaerő!B13</f>
        <v>444157</v>
      </c>
      <c r="Q17" s="20">
        <f>munkaerő!C13</f>
        <v>117.6</v>
      </c>
      <c r="R17" s="4"/>
      <c r="S17" s="4"/>
      <c r="T17" s="4"/>
      <c r="U17" s="4"/>
      <c r="V17" s="4"/>
      <c r="W17" s="4"/>
      <c r="X17" s="4"/>
      <c r="Y17" s="4"/>
    </row>
    <row r="18" spans="1:26" ht="15.6" x14ac:dyDescent="0.3">
      <c r="A18" s="14">
        <v>2011</v>
      </c>
      <c r="B18" s="15">
        <f>'b,á,r,z termésátlg'!C14</f>
        <v>3780</v>
      </c>
      <c r="C18" s="15">
        <f>'b,á,r,z betak.ter'!C14*1000</f>
        <v>261000</v>
      </c>
      <c r="D18" s="15">
        <f>átlagárak!E14</f>
        <v>49781</v>
      </c>
      <c r="E18" s="16">
        <f>időjárás!D15</f>
        <v>117</v>
      </c>
      <c r="F18" s="16">
        <f>időjárás!G15</f>
        <v>7</v>
      </c>
      <c r="G18" s="16">
        <f>időjárás!B15</f>
        <v>10.7</v>
      </c>
      <c r="H18" s="17">
        <f>időjárás!C15</f>
        <v>420.2</v>
      </c>
      <c r="I18" s="17">
        <f>időjárás!E15</f>
        <v>106</v>
      </c>
      <c r="J18" s="17">
        <f>időjárás!F15</f>
        <v>31</v>
      </c>
      <c r="K18" s="18">
        <f>'b,á,r,z termésátlg'!B14</f>
        <v>4200</v>
      </c>
      <c r="L18" s="18">
        <f>'kukorica termelés'!F118</f>
        <v>6500</v>
      </c>
      <c r="M18" s="18">
        <f>'b,á,r,z termésátlg'!D14</f>
        <v>2300</v>
      </c>
      <c r="N18" s="18">
        <f>'b,á,r,z termésátlg'!E14</f>
        <v>2410</v>
      </c>
      <c r="O18" s="19">
        <f>műtrágya!F14</f>
        <v>77.29970771190888</v>
      </c>
      <c r="P18" s="20">
        <f>munkaerő!B14</f>
        <v>436951</v>
      </c>
      <c r="Q18" s="20">
        <f>munkaerő!C14</f>
        <v>149.30000000000001</v>
      </c>
      <c r="R18" s="4"/>
      <c r="S18" s="4"/>
      <c r="T18" s="4"/>
      <c r="U18" s="4"/>
      <c r="V18" s="4"/>
      <c r="W18" s="4"/>
      <c r="X18" s="4"/>
      <c r="Y18" s="4"/>
    </row>
    <row r="19" spans="1:26" ht="15.6" x14ac:dyDescent="0.3">
      <c r="A19" s="14">
        <v>2012</v>
      </c>
      <c r="B19" s="15">
        <f>'b,á,r,z termésátlg'!C15</f>
        <v>3620</v>
      </c>
      <c r="C19" s="15">
        <f>'b,á,r,z betak.ter'!C15*1000</f>
        <v>275000</v>
      </c>
      <c r="D19" s="15">
        <f>átlagárak!E15</f>
        <v>54762</v>
      </c>
      <c r="E19" s="16">
        <f>időjárás!D16</f>
        <v>130</v>
      </c>
      <c r="F19" s="16">
        <f>időjárás!G16</f>
        <v>21</v>
      </c>
      <c r="G19" s="16">
        <f>időjárás!B16</f>
        <v>11.2</v>
      </c>
      <c r="H19" s="17">
        <f>időjárás!C16</f>
        <v>487.7</v>
      </c>
      <c r="I19" s="17">
        <f>időjárás!E16</f>
        <v>92</v>
      </c>
      <c r="J19" s="17">
        <f>időjárás!F16</f>
        <v>50</v>
      </c>
      <c r="K19" s="18">
        <f>'b,á,r,z termésátlg'!B15</f>
        <v>3750</v>
      </c>
      <c r="L19" s="18">
        <f>'kukorica termelés'!F119</f>
        <v>4000</v>
      </c>
      <c r="M19" s="18">
        <f>'b,á,r,z termésátlg'!D15</f>
        <v>2240</v>
      </c>
      <c r="N19" s="18">
        <f>'b,á,r,z termésátlg'!E15</f>
        <v>2590</v>
      </c>
      <c r="O19" s="19">
        <f>műtrágya!F15</f>
        <v>82.054702135631317</v>
      </c>
      <c r="P19" s="20">
        <f>munkaerő!B15</f>
        <v>433279</v>
      </c>
      <c r="Q19" s="20">
        <f>munkaerő!C15</f>
        <v>92.3</v>
      </c>
      <c r="R19" s="4"/>
      <c r="S19" s="4"/>
      <c r="T19" s="4"/>
      <c r="U19" s="4"/>
      <c r="V19" s="4"/>
      <c r="W19" s="4"/>
      <c r="X19" s="4"/>
      <c r="Y19" s="4"/>
    </row>
    <row r="20" spans="1:26" ht="15.6" x14ac:dyDescent="0.3">
      <c r="A20" s="14">
        <v>2013</v>
      </c>
      <c r="B20" s="15">
        <f>'b,á,r,z termésátlg'!C16</f>
        <v>4050</v>
      </c>
      <c r="C20" s="15">
        <f>'b,á,r,z betak.ter'!C16*1000</f>
        <v>262000</v>
      </c>
      <c r="D20" s="15">
        <f>átlagárak!E16</f>
        <v>46559</v>
      </c>
      <c r="E20" s="16">
        <f>időjárás!D17</f>
        <v>154</v>
      </c>
      <c r="F20" s="16">
        <f>időjárás!G17</f>
        <v>15</v>
      </c>
      <c r="G20" s="16">
        <f>időjárás!B17</f>
        <v>11</v>
      </c>
      <c r="H20" s="17">
        <f>időjárás!C17</f>
        <v>660.9</v>
      </c>
      <c r="I20" s="17">
        <f>időjárás!E17</f>
        <v>90</v>
      </c>
      <c r="J20" s="17">
        <f>időjárás!F17</f>
        <v>33</v>
      </c>
      <c r="K20" s="18">
        <f>'b,á,r,z termésátlg'!B16</f>
        <v>4640</v>
      </c>
      <c r="L20" s="18">
        <f>'kukorica termelés'!F120</f>
        <v>5440</v>
      </c>
      <c r="M20" s="18">
        <f>'b,á,r,z termésátlg'!D16</f>
        <v>3070</v>
      </c>
      <c r="N20" s="18">
        <f>'b,á,r,z termésátlg'!E16</f>
        <v>2570</v>
      </c>
      <c r="O20" s="19">
        <f>műtrágya!F16</f>
        <v>93</v>
      </c>
      <c r="P20" s="20">
        <f>munkaerő!B16</f>
        <v>444424</v>
      </c>
      <c r="Q20" s="20">
        <f>munkaerő!C16</f>
        <v>109.9</v>
      </c>
      <c r="R20" s="4"/>
      <c r="S20" s="4"/>
      <c r="T20" s="4"/>
      <c r="U20" s="4"/>
      <c r="V20" s="4"/>
      <c r="W20" s="4"/>
      <c r="X20" s="4"/>
      <c r="Y20" s="4"/>
    </row>
    <row r="21" spans="1:26" ht="15.6" x14ac:dyDescent="0.3">
      <c r="A21" s="14">
        <v>2014</v>
      </c>
      <c r="B21" s="15">
        <f>'b,á,r,z termésátlg'!C17</f>
        <v>4420</v>
      </c>
      <c r="C21" s="15">
        <f>'b,á,r,z betak.ter'!C17*1000</f>
        <v>288000</v>
      </c>
      <c r="D21" s="15">
        <f>átlagárak!E17</f>
        <v>43167</v>
      </c>
      <c r="E21" s="16">
        <f>időjárás!D18</f>
        <v>162</v>
      </c>
      <c r="F21" s="16">
        <f>időjárás!G18</f>
        <v>1</v>
      </c>
      <c r="G21" s="16">
        <f>időjárás!B18</f>
        <v>11.9</v>
      </c>
      <c r="H21" s="17">
        <f>időjárás!C18</f>
        <v>755.8</v>
      </c>
      <c r="I21" s="17">
        <f>időjárás!E18</f>
        <v>47</v>
      </c>
      <c r="J21" s="17">
        <f>időjárás!F18</f>
        <v>19</v>
      </c>
      <c r="K21" s="18">
        <f>'b,á,r,z termésátlg'!B17</f>
        <v>4730</v>
      </c>
      <c r="L21" s="18">
        <f>'kukorica termelés'!F121</f>
        <v>7820</v>
      </c>
      <c r="M21" s="18">
        <f>'b,á,r,z termésátlg'!D17</f>
        <v>2860</v>
      </c>
      <c r="N21" s="18">
        <f>'b,á,r,z termésátlg'!E17</f>
        <v>2670</v>
      </c>
      <c r="O21" s="19">
        <f>műtrágya!F17</f>
        <v>93.079156253699992</v>
      </c>
      <c r="P21" s="20">
        <f>munkaerő!B17</f>
        <v>462930</v>
      </c>
      <c r="Q21" s="20">
        <f>munkaerő!C17</f>
        <v>106.2</v>
      </c>
      <c r="R21" s="4"/>
      <c r="S21" s="4"/>
      <c r="T21" s="4"/>
      <c r="U21" s="4"/>
      <c r="V21" s="4"/>
      <c r="W21" s="4"/>
      <c r="X21" s="4"/>
      <c r="Y21" s="4"/>
    </row>
    <row r="22" spans="1:26" ht="15.6" x14ac:dyDescent="0.3">
      <c r="A22" s="14">
        <v>2015</v>
      </c>
      <c r="B22" s="15">
        <f>'b,á,r,z termésátlg'!C18</f>
        <v>4760</v>
      </c>
      <c r="C22" s="15">
        <f>'b,á,r,z betak.ter'!C18*1000</f>
        <v>296000</v>
      </c>
      <c r="D22" s="15">
        <f>átlagárak!E18</f>
        <v>41891</v>
      </c>
      <c r="E22" s="16">
        <f>időjárás!D19</f>
        <v>131</v>
      </c>
      <c r="F22" s="16">
        <f>időjárás!G19</f>
        <v>25</v>
      </c>
      <c r="G22" s="16">
        <f>időjárás!B19</f>
        <v>11.6</v>
      </c>
      <c r="H22" s="17">
        <f>időjárás!C19</f>
        <v>546.9</v>
      </c>
      <c r="I22" s="17">
        <f>időjárás!E19</f>
        <v>77</v>
      </c>
      <c r="J22" s="17">
        <f>időjárás!F19</f>
        <v>47</v>
      </c>
      <c r="K22" s="18">
        <f>'b,á,r,z termésátlg'!B18</f>
        <v>5180</v>
      </c>
      <c r="L22" s="18">
        <f>'kukorica termelés'!F122</f>
        <v>5790</v>
      </c>
      <c r="M22" s="18">
        <f>'b,á,r,z termésátlg'!D18</f>
        <v>2760</v>
      </c>
      <c r="N22" s="18">
        <f>'b,á,r,z termésátlg'!E18</f>
        <v>2830</v>
      </c>
      <c r="O22" s="19">
        <f>műtrágya!F18</f>
        <v>100.73329099990744</v>
      </c>
      <c r="P22" s="20">
        <f>munkaerő!B18</f>
        <v>441903</v>
      </c>
      <c r="Q22" s="20">
        <f>munkaerő!C18</f>
        <v>94.3</v>
      </c>
      <c r="R22" s="4"/>
      <c r="S22" s="4"/>
      <c r="T22" s="4"/>
      <c r="U22" s="4"/>
      <c r="V22" s="4"/>
      <c r="W22" s="4"/>
      <c r="X22" s="4"/>
      <c r="Y22" s="4"/>
    </row>
    <row r="23" spans="1:26" ht="15.6" x14ac:dyDescent="0.3">
      <c r="A23" s="14">
        <v>2016</v>
      </c>
      <c r="B23" s="15">
        <f>'b,á,r,z termésátlg'!C19</f>
        <v>5090</v>
      </c>
      <c r="C23" s="15">
        <f>'b,á,r,z betak.ter'!C19*1000</f>
        <v>313000</v>
      </c>
      <c r="D23" s="15">
        <f>átlagárak!E19</f>
        <v>36731</v>
      </c>
      <c r="E23" s="16">
        <f>időjárás!D20</f>
        <v>143</v>
      </c>
      <c r="F23" s="16">
        <f>időjárás!G20</f>
        <v>3</v>
      </c>
      <c r="G23" s="16">
        <f>időjárás!B20</f>
        <v>11</v>
      </c>
      <c r="H23" s="17">
        <f>időjárás!C20</f>
        <v>700.3</v>
      </c>
      <c r="I23" s="17">
        <f>időjárás!E20</f>
        <v>78</v>
      </c>
      <c r="J23" s="17">
        <f>időjárás!F20</f>
        <v>23</v>
      </c>
      <c r="K23" s="18">
        <f>'b,á,r,z termésátlg'!B19</f>
        <v>5370</v>
      </c>
      <c r="L23" s="18">
        <f>'kukorica termelés'!F123</f>
        <v>8630</v>
      </c>
      <c r="M23" s="18">
        <f>'b,á,r,z termésátlg'!D19</f>
        <v>3090</v>
      </c>
      <c r="N23" s="18">
        <f>'b,á,r,z termésátlg'!E19</f>
        <v>2850</v>
      </c>
      <c r="O23" s="19">
        <f>műtrágya!F19</f>
        <v>111.67057552255436</v>
      </c>
      <c r="P23" s="20">
        <f>munkaerő!B19</f>
        <v>434281</v>
      </c>
      <c r="Q23" s="20">
        <f>munkaerő!C19</f>
        <v>107</v>
      </c>
      <c r="R23" s="4"/>
      <c r="S23" s="4"/>
      <c r="T23" s="4"/>
      <c r="U23" s="4"/>
      <c r="V23" s="4"/>
      <c r="W23" s="4"/>
      <c r="X23" s="4"/>
      <c r="Y23" s="4"/>
    </row>
    <row r="24" spans="1:26" ht="15.6" x14ac:dyDescent="0.3">
      <c r="A24" s="14">
        <v>2017</v>
      </c>
      <c r="B24" s="15">
        <f>'b,á,r,z termésátlg'!C20</f>
        <v>5280</v>
      </c>
      <c r="C24" s="15">
        <f>'b,á,r,z betak.ter'!C20*1000</f>
        <v>268000</v>
      </c>
      <c r="D24" s="15">
        <f>átlagárak!E20</f>
        <v>36142</v>
      </c>
      <c r="E24" s="16">
        <f>időjárás!D21</f>
        <v>127</v>
      </c>
      <c r="F24" s="16">
        <f>időjárás!G21</f>
        <v>11</v>
      </c>
      <c r="G24" s="16">
        <f>időjárás!B21</f>
        <v>11.1</v>
      </c>
      <c r="H24" s="17">
        <f>időjárás!C21</f>
        <v>616.29999999999995</v>
      </c>
      <c r="I24" s="17">
        <f>időjárás!E21</f>
        <v>83</v>
      </c>
      <c r="J24" s="17">
        <f>időjárás!F21</f>
        <v>40</v>
      </c>
      <c r="K24" s="18">
        <f>'b,á,r,z termésátlg'!B20</f>
        <v>5430</v>
      </c>
      <c r="L24" s="18">
        <f>'kukorica termelés'!F124</f>
        <v>6820</v>
      </c>
      <c r="M24" s="18">
        <f>'b,á,r,z termésátlg'!D20</f>
        <v>3290</v>
      </c>
      <c r="N24" s="18">
        <f>'b,á,r,z termésátlg'!E20</f>
        <v>2540</v>
      </c>
      <c r="O24" s="19">
        <f>műtrágya!F20</f>
        <v>123.07532778117717</v>
      </c>
      <c r="P24" s="20">
        <f>munkaerő!B20</f>
        <v>421415</v>
      </c>
      <c r="Q24" s="20">
        <f>munkaerő!C20</f>
        <v>101.5</v>
      </c>
      <c r="R24" s="4"/>
      <c r="S24" s="4"/>
      <c r="T24" s="4"/>
      <c r="U24" s="4"/>
      <c r="V24" s="4"/>
      <c r="W24" s="4"/>
      <c r="X24" s="4"/>
      <c r="Y24" s="4"/>
    </row>
    <row r="25" spans="1:26" ht="15.6" x14ac:dyDescent="0.3">
      <c r="A25" s="14">
        <v>2018</v>
      </c>
      <c r="B25" s="15">
        <f>'b,á,r,z termésátlg'!C21</f>
        <v>4690</v>
      </c>
      <c r="C25" s="15">
        <f>'b,á,r,z betak.ter'!C21*1000</f>
        <v>244000</v>
      </c>
      <c r="D25" s="15">
        <f>átlagárak!E21</f>
        <v>43199</v>
      </c>
      <c r="E25" s="16">
        <f>időjárás!D22</f>
        <v>151</v>
      </c>
      <c r="F25" s="16">
        <f>időjárás!G22</f>
        <v>7</v>
      </c>
      <c r="G25" s="16">
        <f>időjárás!B22</f>
        <v>12</v>
      </c>
      <c r="H25" s="17">
        <f>időjárás!C22</f>
        <v>605.29999999999995</v>
      </c>
      <c r="I25" s="17">
        <f>időjárás!E22</f>
        <v>80</v>
      </c>
      <c r="J25" s="17">
        <f>időjárás!F22</f>
        <v>37</v>
      </c>
      <c r="K25" s="18">
        <f>'b,á,r,z termésátlg'!B21</f>
        <v>5120</v>
      </c>
      <c r="L25" s="18">
        <f>'kukorica termelés'!F125</f>
        <v>8490</v>
      </c>
      <c r="M25" s="18">
        <f>'b,á,r,z termésátlg'!D21</f>
        <v>3370</v>
      </c>
      <c r="N25" s="18">
        <f>'b,á,r,z termésátlg'!E21</f>
        <v>2620</v>
      </c>
      <c r="O25" s="19">
        <f>műtrágya!F21</f>
        <v>122.06983936642565</v>
      </c>
      <c r="P25" s="20">
        <f>munkaerő!B21</f>
        <v>391601</v>
      </c>
      <c r="Q25" s="20">
        <f>munkaerő!C21</f>
        <v>102.6</v>
      </c>
      <c r="R25" s="4"/>
      <c r="S25" s="4"/>
      <c r="T25" s="4"/>
      <c r="U25" s="4"/>
      <c r="V25" s="4"/>
      <c r="W25" s="4"/>
      <c r="X25" s="4"/>
      <c r="Y25" s="4"/>
    </row>
    <row r="26" spans="1:26" ht="15.6" x14ac:dyDescent="0.3">
      <c r="A26" s="14">
        <v>2019</v>
      </c>
      <c r="B26" s="15">
        <f>'b,á,r,z termésátlg'!C22</f>
        <v>5590</v>
      </c>
      <c r="C26" s="15">
        <f>'b,á,r,z betak.ter'!C22*1000</f>
        <v>247000</v>
      </c>
      <c r="D26" s="15">
        <f>átlagárak!E22</f>
        <v>44142</v>
      </c>
      <c r="E26" s="16">
        <f>időjárás!D23</f>
        <v>141</v>
      </c>
      <c r="F26" s="16">
        <f>időjárás!G23</f>
        <v>8</v>
      </c>
      <c r="G26" s="16">
        <f>időjárás!B23</f>
        <v>12.1</v>
      </c>
      <c r="H26" s="17">
        <f>időjárás!C23</f>
        <v>629.9</v>
      </c>
      <c r="I26" s="17">
        <f>időjárás!E23</f>
        <v>72</v>
      </c>
      <c r="J26" s="17">
        <f>időjárás!F23</f>
        <v>41</v>
      </c>
      <c r="K26" s="18">
        <f>'b,á,r,z termésátlg'!B22</f>
        <v>5290</v>
      </c>
      <c r="L26" s="18">
        <f>'kukorica termelés'!F126</f>
        <v>8060</v>
      </c>
      <c r="M26" s="18">
        <f>'b,á,r,z termésátlg'!D22</f>
        <v>3490</v>
      </c>
      <c r="N26" s="18">
        <f>'b,á,r,z termésátlg'!E22</f>
        <v>3230</v>
      </c>
      <c r="O26" s="19">
        <f>műtrágya!F22</f>
        <v>118.6962063056159</v>
      </c>
      <c r="P26" s="20">
        <f>munkaerő!B22</f>
        <v>358891</v>
      </c>
      <c r="Q26" s="20">
        <f>munkaerő!C22</f>
        <v>106.7</v>
      </c>
      <c r="R26" s="4"/>
      <c r="S26" s="4"/>
      <c r="T26" s="4"/>
      <c r="U26" s="4"/>
      <c r="V26" s="4"/>
      <c r="W26" s="4"/>
      <c r="X26" s="4"/>
      <c r="Y26" s="4"/>
    </row>
    <row r="27" spans="1:26" ht="15.6" x14ac:dyDescent="0.3">
      <c r="A27" s="14">
        <v>2020</v>
      </c>
      <c r="B27" s="15">
        <f>'b,á,r,z termésátlg'!C23</f>
        <v>5680</v>
      </c>
      <c r="C27" s="15">
        <f>'b,á,r,z betak.ter'!C23*1000</f>
        <v>261000</v>
      </c>
      <c r="D27" s="15">
        <f>átlagárak!E23</f>
        <v>44544</v>
      </c>
      <c r="E27" s="16">
        <f>időjárás!D24</f>
        <v>140</v>
      </c>
      <c r="F27" s="16">
        <f>időjárás!G24</f>
        <v>2</v>
      </c>
      <c r="G27" s="16">
        <f>időjárás!B24</f>
        <v>11.5</v>
      </c>
      <c r="H27" s="17">
        <f>időjárás!C24</f>
        <v>613.1</v>
      </c>
      <c r="I27" s="17">
        <f>időjárás!E24</f>
        <v>72</v>
      </c>
      <c r="J27" s="17">
        <f>időjárás!F24</f>
        <v>29</v>
      </c>
      <c r="K27" s="18">
        <f>'b,á,r,z termésátlg'!B23</f>
        <v>5470</v>
      </c>
      <c r="L27" s="18">
        <f>'kukorica termelés'!F127</f>
        <v>8580</v>
      </c>
      <c r="M27" s="18">
        <f>'b,á,r,z termésátlg'!D23</f>
        <v>3200</v>
      </c>
      <c r="N27" s="18">
        <f>'b,á,r,z termésátlg'!E23</f>
        <v>2990</v>
      </c>
      <c r="O27" s="19">
        <f>műtrágya!F23</f>
        <v>133.0193359700873</v>
      </c>
      <c r="P27" s="20">
        <f>munkaerő!B23</f>
        <v>337561</v>
      </c>
      <c r="Q27" s="20">
        <f>munkaerő!C23</f>
        <v>106.9</v>
      </c>
      <c r="R27" s="4"/>
      <c r="S27" s="4"/>
      <c r="T27" s="4"/>
      <c r="U27" s="4"/>
      <c r="V27" s="4"/>
      <c r="W27" s="4"/>
      <c r="X27" s="4"/>
      <c r="Y27" s="4"/>
    </row>
    <row r="28" spans="1:26" ht="15.6" x14ac:dyDescent="0.3">
      <c r="A28" s="14">
        <v>2021</v>
      </c>
      <c r="B28" s="15">
        <f>'b,á,r,z termésátlg'!C24</f>
        <v>6370</v>
      </c>
      <c r="C28" s="15">
        <f>'b,á,r,z betak.ter'!C24*1000</f>
        <v>269000</v>
      </c>
      <c r="D28" s="15">
        <f>átlagárak!E24</f>
        <v>59039</v>
      </c>
      <c r="E28" s="16">
        <f>időjárás!D25</f>
        <v>134</v>
      </c>
      <c r="F28" s="16">
        <f>időjárás!G25</f>
        <v>17</v>
      </c>
      <c r="G28" s="16">
        <f>időjárás!B25</f>
        <v>10.9</v>
      </c>
      <c r="H28" s="17">
        <f>időjárás!C25</f>
        <v>514.20000000000005</v>
      </c>
      <c r="I28" s="17">
        <f>időjárás!E25</f>
        <v>96</v>
      </c>
      <c r="J28" s="17">
        <f>időjárás!F25</f>
        <v>41</v>
      </c>
      <c r="K28" s="18">
        <f>'b,á,r,z termésátlg'!B24</f>
        <v>5930</v>
      </c>
      <c r="L28" s="18">
        <f>'kukorica termelés'!F128</f>
        <v>6130</v>
      </c>
      <c r="M28" s="18">
        <f>'b,á,r,z termésátlg'!D24</f>
        <v>3310</v>
      </c>
      <c r="N28" s="18">
        <f>'b,á,r,z termésátlg'!E24</f>
        <v>3060</v>
      </c>
      <c r="O28" s="19">
        <f>műtrágya!F24</f>
        <v>132.66906558330402</v>
      </c>
      <c r="P28" s="20">
        <f>munkaerő!B24</f>
        <v>325578</v>
      </c>
      <c r="Q28" s="20">
        <f>munkaerő!C24</f>
        <v>109.4</v>
      </c>
      <c r="R28" s="4"/>
      <c r="S28" s="4"/>
      <c r="T28" s="4"/>
      <c r="U28" s="4"/>
      <c r="V28" s="4"/>
      <c r="W28" s="4"/>
      <c r="X28" s="4"/>
      <c r="Y28" s="4"/>
    </row>
    <row r="29" spans="1:26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6" x14ac:dyDescent="0.3">
      <c r="A31" s="4" t="s">
        <v>48</v>
      </c>
      <c r="B31" s="4" t="s">
        <v>2</v>
      </c>
      <c r="C31" s="4" t="s">
        <v>49</v>
      </c>
      <c r="D31" s="4" t="s">
        <v>49</v>
      </c>
      <c r="E31" s="4" t="s">
        <v>49</v>
      </c>
      <c r="F31" s="4" t="s">
        <v>49</v>
      </c>
      <c r="G31" s="4" t="s">
        <v>49</v>
      </c>
      <c r="H31" s="4" t="s">
        <v>49</v>
      </c>
      <c r="I31" s="4" t="s">
        <v>49</v>
      </c>
      <c r="J31" s="4" t="s">
        <v>49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/>
      <c r="S31" s="4"/>
      <c r="T31" s="4"/>
      <c r="U31" s="4"/>
      <c r="V31" s="4"/>
      <c r="W31" s="4"/>
      <c r="X31" s="4"/>
      <c r="Y31" s="4"/>
    </row>
    <row r="32" spans="1:26" ht="58.5" customHeight="1" x14ac:dyDescent="0.3">
      <c r="A32" s="21" t="str">
        <f t="shared" ref="A32:Q32" si="2">A6</f>
        <v>ÉV</v>
      </c>
      <c r="B32" s="21" t="str">
        <f t="shared" si="2"/>
        <v>Árpa termésátlag</v>
      </c>
      <c r="C32" s="21" t="str">
        <f t="shared" si="2"/>
        <v>Árpával betakarított terület</v>
      </c>
      <c r="D32" s="21" t="str">
        <f t="shared" si="2"/>
        <v>Árpa felvásárlási átlagára (Ft/tonna)</v>
      </c>
      <c r="E32" s="22" t="str">
        <f t="shared" si="2"/>
        <v>Csapadékos napok száma</v>
      </c>
      <c r="F32" s="22" t="str">
        <f t="shared" si="2"/>
        <v>Hőhullámmal érintett napok száma</v>
      </c>
      <c r="G32" s="22" t="str">
        <f t="shared" si="2"/>
        <v>Átlagos középhőmérséklet, °C</v>
      </c>
      <c r="H32" s="22" t="str">
        <f t="shared" si="2"/>
        <v>Lehullott csapadékösszeg, mm</v>
      </c>
      <c r="I32" s="22" t="str">
        <f t="shared" si="2"/>
        <v>Fagyos napok száma</v>
      </c>
      <c r="J32" s="22" t="str">
        <f t="shared" si="2"/>
        <v>Hőségnapok száma</v>
      </c>
      <c r="K32" s="22" t="str">
        <f t="shared" si="2"/>
        <v>Búza termésátlaga</v>
      </c>
      <c r="L32" s="22" t="str">
        <f t="shared" si="2"/>
        <v>Kukorica termésátlaga</v>
      </c>
      <c r="M32" s="22" t="str">
        <f t="shared" si="2"/>
        <v>Rozs termésátlaga</v>
      </c>
      <c r="N32" s="22" t="str">
        <f t="shared" si="2"/>
        <v>Zab termésátlaga</v>
      </c>
      <c r="O32" s="22" t="str">
        <f t="shared" si="2"/>
        <v>egy hektár mezőgazdasági területre jutó műtrágya mennyisége</v>
      </c>
      <c r="P32" s="22" t="str">
        <f t="shared" si="2"/>
        <v>Összesen Éves munkaerő-egység (ÉME)</v>
      </c>
      <c r="Q32" s="22" t="str">
        <f t="shared" si="2"/>
        <v>A munkaerő-egységre jutó reáljövedelem változása, 
előző év=100,0%</v>
      </c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4">
        <f t="shared" ref="A33:B54" si="3">A7</f>
        <v>2000</v>
      </c>
      <c r="B33" s="23">
        <f t="shared" si="3"/>
        <v>2770</v>
      </c>
      <c r="C33" s="4">
        <f t="shared" ref="C33:Q33" si="4">RANK(C7,C$7:C$28,C$3)</f>
        <v>17</v>
      </c>
      <c r="D33" s="4">
        <f t="shared" si="4"/>
        <v>15</v>
      </c>
      <c r="E33" s="4">
        <f t="shared" si="4"/>
        <v>20</v>
      </c>
      <c r="F33" s="4">
        <f t="shared" si="4"/>
        <v>5</v>
      </c>
      <c r="G33" s="4">
        <f t="shared" si="4"/>
        <v>6</v>
      </c>
      <c r="H33" s="4">
        <f t="shared" si="4"/>
        <v>21</v>
      </c>
      <c r="I33" s="4">
        <f t="shared" si="4"/>
        <v>11</v>
      </c>
      <c r="J33" s="4">
        <f t="shared" si="4"/>
        <v>9</v>
      </c>
      <c r="K33" s="4">
        <f t="shared" si="4"/>
        <v>19</v>
      </c>
      <c r="L33" s="4">
        <f t="shared" si="4"/>
        <v>19</v>
      </c>
      <c r="M33" s="4">
        <f t="shared" si="4"/>
        <v>19</v>
      </c>
      <c r="N33" s="4">
        <f t="shared" si="4"/>
        <v>21</v>
      </c>
      <c r="O33" s="4">
        <f t="shared" si="4"/>
        <v>22</v>
      </c>
      <c r="P33" s="4">
        <f t="shared" si="4"/>
        <v>22</v>
      </c>
      <c r="Q33" s="4">
        <f t="shared" si="4"/>
        <v>18</v>
      </c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4">
        <f t="shared" si="3"/>
        <v>2001</v>
      </c>
      <c r="B34" s="23">
        <f t="shared" si="3"/>
        <v>3530</v>
      </c>
      <c r="C34" s="4">
        <f t="shared" ref="C34:Q34" si="5">RANK(C8,C$7:C$28,C$3)</f>
        <v>21</v>
      </c>
      <c r="D34" s="4">
        <f t="shared" si="5"/>
        <v>18</v>
      </c>
      <c r="E34" s="4">
        <f t="shared" si="5"/>
        <v>12</v>
      </c>
      <c r="F34" s="4">
        <f t="shared" si="5"/>
        <v>19</v>
      </c>
      <c r="G34" s="4">
        <f t="shared" si="5"/>
        <v>18</v>
      </c>
      <c r="H34" s="4">
        <f t="shared" si="5"/>
        <v>11</v>
      </c>
      <c r="I34" s="4">
        <f t="shared" si="5"/>
        <v>17</v>
      </c>
      <c r="J34" s="4">
        <f t="shared" si="5"/>
        <v>19</v>
      </c>
      <c r="K34" s="4">
        <f t="shared" si="5"/>
        <v>13</v>
      </c>
      <c r="L34" s="4">
        <f t="shared" si="5"/>
        <v>14</v>
      </c>
      <c r="M34" s="4">
        <f t="shared" si="5"/>
        <v>14</v>
      </c>
      <c r="N34" s="4">
        <f t="shared" si="5"/>
        <v>15</v>
      </c>
      <c r="O34" s="4">
        <f t="shared" si="5"/>
        <v>19</v>
      </c>
      <c r="P34" s="4">
        <f t="shared" si="5"/>
        <v>20</v>
      </c>
      <c r="Q34" s="4">
        <f t="shared" si="5"/>
        <v>13</v>
      </c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4">
        <f t="shared" si="3"/>
        <v>2002</v>
      </c>
      <c r="B35" s="23">
        <f t="shared" si="3"/>
        <v>2820</v>
      </c>
      <c r="C35" s="4">
        <f t="shared" ref="C35:Q35" si="6">RANK(C9,C$7:C$28,C$3)</f>
        <v>22</v>
      </c>
      <c r="D35" s="4">
        <f t="shared" si="6"/>
        <v>19</v>
      </c>
      <c r="E35" s="4">
        <f t="shared" si="6"/>
        <v>7</v>
      </c>
      <c r="F35" s="4">
        <f t="shared" si="6"/>
        <v>9</v>
      </c>
      <c r="G35" s="4">
        <f t="shared" si="6"/>
        <v>8</v>
      </c>
      <c r="H35" s="4">
        <f t="shared" si="6"/>
        <v>17</v>
      </c>
      <c r="I35" s="4">
        <f t="shared" si="6"/>
        <v>9</v>
      </c>
      <c r="J35" s="4">
        <f t="shared" si="6"/>
        <v>16</v>
      </c>
      <c r="K35" s="4">
        <f t="shared" si="6"/>
        <v>21</v>
      </c>
      <c r="L35" s="4">
        <f t="shared" si="6"/>
        <v>18</v>
      </c>
      <c r="M35" s="4">
        <f t="shared" si="6"/>
        <v>20</v>
      </c>
      <c r="N35" s="4">
        <f t="shared" si="6"/>
        <v>18</v>
      </c>
      <c r="O35" s="4">
        <f t="shared" si="6"/>
        <v>16</v>
      </c>
      <c r="P35" s="4">
        <f t="shared" si="6"/>
        <v>21</v>
      </c>
      <c r="Q35" s="4">
        <f t="shared" si="6"/>
        <v>21</v>
      </c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4">
        <f t="shared" si="3"/>
        <v>2003</v>
      </c>
      <c r="B36" s="23">
        <f t="shared" si="3"/>
        <v>2380</v>
      </c>
      <c r="C36" s="4">
        <f t="shared" ref="C36:Q36" si="7">RANK(C10,C$7:C$28,C$3)</f>
        <v>20</v>
      </c>
      <c r="D36" s="4">
        <f t="shared" si="7"/>
        <v>16</v>
      </c>
      <c r="E36" s="4">
        <f t="shared" si="7"/>
        <v>22</v>
      </c>
      <c r="F36" s="4">
        <f t="shared" si="7"/>
        <v>14</v>
      </c>
      <c r="G36" s="4">
        <f t="shared" si="7"/>
        <v>18</v>
      </c>
      <c r="H36" s="4">
        <f t="shared" si="7"/>
        <v>20</v>
      </c>
      <c r="I36" s="4">
        <f t="shared" si="7"/>
        <v>22</v>
      </c>
      <c r="J36" s="4">
        <f t="shared" si="7"/>
        <v>1</v>
      </c>
      <c r="K36" s="4">
        <f t="shared" si="7"/>
        <v>22</v>
      </c>
      <c r="L36" s="4">
        <f t="shared" si="7"/>
        <v>21</v>
      </c>
      <c r="M36" s="4">
        <f t="shared" si="7"/>
        <v>22</v>
      </c>
      <c r="N36" s="4">
        <f t="shared" si="7"/>
        <v>22</v>
      </c>
      <c r="O36" s="4">
        <f t="shared" si="7"/>
        <v>15</v>
      </c>
      <c r="P36" s="4">
        <f t="shared" si="7"/>
        <v>19</v>
      </c>
      <c r="Q36" s="4">
        <f t="shared" si="7"/>
        <v>14</v>
      </c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4">
        <f t="shared" si="3"/>
        <v>2004</v>
      </c>
      <c r="B37" s="23">
        <f t="shared" si="3"/>
        <v>4270</v>
      </c>
      <c r="C37" s="4">
        <f t="shared" ref="C37:Q37" si="8">RANK(C11,C$7:C$28,C$3)</f>
        <v>19</v>
      </c>
      <c r="D37" s="4">
        <f t="shared" si="8"/>
        <v>21</v>
      </c>
      <c r="E37" s="4">
        <f t="shared" si="8"/>
        <v>6</v>
      </c>
      <c r="F37" s="4">
        <f t="shared" si="8"/>
        <v>17</v>
      </c>
      <c r="G37" s="4">
        <f t="shared" si="8"/>
        <v>20</v>
      </c>
      <c r="H37" s="4">
        <f t="shared" si="8"/>
        <v>5</v>
      </c>
      <c r="I37" s="4">
        <f t="shared" si="8"/>
        <v>15</v>
      </c>
      <c r="J37" s="4">
        <f t="shared" si="8"/>
        <v>21</v>
      </c>
      <c r="K37" s="4">
        <f t="shared" si="8"/>
        <v>7</v>
      </c>
      <c r="L37" s="4">
        <f t="shared" si="8"/>
        <v>8</v>
      </c>
      <c r="M37" s="4">
        <f t="shared" si="8"/>
        <v>10</v>
      </c>
      <c r="N37" s="4">
        <f t="shared" si="8"/>
        <v>2</v>
      </c>
      <c r="O37" s="4">
        <f t="shared" si="8"/>
        <v>14</v>
      </c>
      <c r="P37" s="4">
        <f t="shared" si="8"/>
        <v>18</v>
      </c>
      <c r="Q37" s="4">
        <f t="shared" si="8"/>
        <v>1</v>
      </c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4">
        <f t="shared" si="3"/>
        <v>2005</v>
      </c>
      <c r="B38" s="23">
        <f t="shared" si="3"/>
        <v>3750</v>
      </c>
      <c r="C38" s="4">
        <f t="shared" ref="C38:Q38" si="9">RANK(C12,C$7:C$28,C$3)</f>
        <v>14</v>
      </c>
      <c r="D38" s="4">
        <f t="shared" si="9"/>
        <v>22</v>
      </c>
      <c r="E38" s="4">
        <f t="shared" si="9"/>
        <v>8</v>
      </c>
      <c r="F38" s="4">
        <f t="shared" si="9"/>
        <v>15</v>
      </c>
      <c r="G38" s="4">
        <f t="shared" si="9"/>
        <v>22</v>
      </c>
      <c r="H38" s="4">
        <f t="shared" si="9"/>
        <v>3</v>
      </c>
      <c r="I38" s="4">
        <f t="shared" si="9"/>
        <v>21</v>
      </c>
      <c r="J38" s="4">
        <f t="shared" si="9"/>
        <v>22</v>
      </c>
      <c r="K38" s="4">
        <f t="shared" si="9"/>
        <v>12</v>
      </c>
      <c r="L38" s="4">
        <f t="shared" si="9"/>
        <v>6</v>
      </c>
      <c r="M38" s="4">
        <f t="shared" si="9"/>
        <v>12</v>
      </c>
      <c r="N38" s="4">
        <f t="shared" si="9"/>
        <v>14</v>
      </c>
      <c r="O38" s="4">
        <f t="shared" si="9"/>
        <v>19</v>
      </c>
      <c r="P38" s="4">
        <f t="shared" si="9"/>
        <v>17</v>
      </c>
      <c r="Q38" s="4">
        <f t="shared" si="9"/>
        <v>17</v>
      </c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4">
        <f t="shared" si="3"/>
        <v>2006</v>
      </c>
      <c r="B39" s="23">
        <f t="shared" si="3"/>
        <v>3670</v>
      </c>
      <c r="C39" s="4">
        <f t="shared" ref="C39:Q39" si="10">RANK(C13,C$7:C$28,C$3)</f>
        <v>11</v>
      </c>
      <c r="D39" s="4">
        <f t="shared" si="10"/>
        <v>20</v>
      </c>
      <c r="E39" s="4">
        <f t="shared" si="10"/>
        <v>14</v>
      </c>
      <c r="F39" s="4">
        <f t="shared" si="10"/>
        <v>11</v>
      </c>
      <c r="G39" s="4">
        <f t="shared" si="10"/>
        <v>17</v>
      </c>
      <c r="H39" s="4">
        <f t="shared" si="10"/>
        <v>15</v>
      </c>
      <c r="I39" s="4">
        <f t="shared" si="10"/>
        <v>16</v>
      </c>
      <c r="J39" s="4">
        <f t="shared" si="10"/>
        <v>12</v>
      </c>
      <c r="K39" s="4">
        <f t="shared" si="10"/>
        <v>15</v>
      </c>
      <c r="L39" s="4">
        <f t="shared" si="10"/>
        <v>9</v>
      </c>
      <c r="M39" s="4">
        <f t="shared" si="10"/>
        <v>13</v>
      </c>
      <c r="N39" s="4">
        <f t="shared" si="10"/>
        <v>12</v>
      </c>
      <c r="O39" s="4">
        <f t="shared" si="10"/>
        <v>12</v>
      </c>
      <c r="P39" s="4">
        <f t="shared" si="10"/>
        <v>16</v>
      </c>
      <c r="Q39" s="4">
        <f t="shared" si="10"/>
        <v>7</v>
      </c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4">
        <f t="shared" si="3"/>
        <v>2007</v>
      </c>
      <c r="B40" s="23">
        <f t="shared" si="3"/>
        <v>3170</v>
      </c>
      <c r="C40" s="4">
        <f t="shared" ref="C40:Q40" si="11">RANK(C14,C$7:C$28,C$3)</f>
        <v>15</v>
      </c>
      <c r="D40" s="4">
        <f t="shared" si="11"/>
        <v>10</v>
      </c>
      <c r="E40" s="4">
        <f t="shared" si="11"/>
        <v>10</v>
      </c>
      <c r="F40" s="4">
        <f t="shared" si="11"/>
        <v>5</v>
      </c>
      <c r="G40" s="4">
        <f t="shared" si="11"/>
        <v>4</v>
      </c>
      <c r="H40" s="4">
        <f t="shared" si="11"/>
        <v>8</v>
      </c>
      <c r="I40" s="4">
        <f t="shared" si="11"/>
        <v>2</v>
      </c>
      <c r="J40" s="4">
        <f t="shared" si="11"/>
        <v>7</v>
      </c>
      <c r="K40" s="4">
        <f t="shared" si="11"/>
        <v>20</v>
      </c>
      <c r="L40" s="4">
        <f t="shared" si="11"/>
        <v>22</v>
      </c>
      <c r="M40" s="4">
        <f t="shared" si="11"/>
        <v>18</v>
      </c>
      <c r="N40" s="4">
        <f t="shared" si="11"/>
        <v>20</v>
      </c>
      <c r="O40" s="4">
        <f t="shared" si="11"/>
        <v>10</v>
      </c>
      <c r="P40" s="4">
        <f t="shared" si="11"/>
        <v>14</v>
      </c>
      <c r="Q40" s="4">
        <f t="shared" si="11"/>
        <v>9</v>
      </c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4">
        <f t="shared" si="3"/>
        <v>2008</v>
      </c>
      <c r="B41" s="23">
        <f t="shared" si="3"/>
        <v>4450</v>
      </c>
      <c r="C41" s="4">
        <f t="shared" ref="C41:Q41" si="12">RANK(C15,C$7:C$28,C$3)</f>
        <v>18</v>
      </c>
      <c r="D41" s="4">
        <f t="shared" si="12"/>
        <v>13</v>
      </c>
      <c r="E41" s="4">
        <f t="shared" si="12"/>
        <v>9</v>
      </c>
      <c r="F41" s="4">
        <f t="shared" si="12"/>
        <v>19</v>
      </c>
      <c r="G41" s="4">
        <f t="shared" si="12"/>
        <v>8</v>
      </c>
      <c r="H41" s="4">
        <f t="shared" si="12"/>
        <v>14</v>
      </c>
      <c r="I41" s="4">
        <f t="shared" si="12"/>
        <v>3</v>
      </c>
      <c r="J41" s="4">
        <f t="shared" si="12"/>
        <v>15</v>
      </c>
      <c r="K41" s="4">
        <f t="shared" si="12"/>
        <v>9</v>
      </c>
      <c r="L41" s="4">
        <f t="shared" si="12"/>
        <v>7</v>
      </c>
      <c r="M41" s="4">
        <f t="shared" si="12"/>
        <v>11</v>
      </c>
      <c r="N41" s="4">
        <f t="shared" si="12"/>
        <v>5</v>
      </c>
      <c r="O41" s="4">
        <f t="shared" si="12"/>
        <v>16</v>
      </c>
      <c r="P41" s="4">
        <f t="shared" si="12"/>
        <v>8</v>
      </c>
      <c r="Q41" s="4">
        <f t="shared" si="12"/>
        <v>3</v>
      </c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4">
        <f t="shared" si="3"/>
        <v>2009</v>
      </c>
      <c r="B42" s="23">
        <f t="shared" si="3"/>
        <v>3320</v>
      </c>
      <c r="C42" s="4">
        <f t="shared" ref="C42:Q42" si="13">RANK(C16,C$7:C$28,C$3)</f>
        <v>15</v>
      </c>
      <c r="D42" s="4">
        <f t="shared" si="13"/>
        <v>17</v>
      </c>
      <c r="E42" s="4">
        <f t="shared" si="13"/>
        <v>3</v>
      </c>
      <c r="F42" s="4">
        <f t="shared" si="13"/>
        <v>15</v>
      </c>
      <c r="G42" s="4">
        <f t="shared" si="13"/>
        <v>10</v>
      </c>
      <c r="H42" s="4">
        <f t="shared" si="13"/>
        <v>10</v>
      </c>
      <c r="I42" s="4">
        <f t="shared" si="13"/>
        <v>6</v>
      </c>
      <c r="J42" s="4">
        <f t="shared" si="13"/>
        <v>14</v>
      </c>
      <c r="K42" s="4">
        <f t="shared" si="13"/>
        <v>16</v>
      </c>
      <c r="L42" s="4">
        <f t="shared" si="13"/>
        <v>13</v>
      </c>
      <c r="M42" s="4">
        <f t="shared" si="13"/>
        <v>21</v>
      </c>
      <c r="N42" s="4">
        <f t="shared" si="13"/>
        <v>19</v>
      </c>
      <c r="O42" s="4">
        <f t="shared" si="13"/>
        <v>21</v>
      </c>
      <c r="P42" s="4">
        <f t="shared" si="13"/>
        <v>13</v>
      </c>
      <c r="Q42" s="4">
        <f t="shared" si="13"/>
        <v>22</v>
      </c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4">
        <f t="shared" si="3"/>
        <v>2010</v>
      </c>
      <c r="B43" s="23">
        <f t="shared" si="3"/>
        <v>3360</v>
      </c>
      <c r="C43" s="4">
        <f t="shared" ref="C43:Q43" si="14">RANK(C17,C$7:C$28,C$3)</f>
        <v>9</v>
      </c>
      <c r="D43" s="4">
        <f t="shared" si="14"/>
        <v>14</v>
      </c>
      <c r="E43" s="4">
        <f t="shared" si="14"/>
        <v>1</v>
      </c>
      <c r="F43" s="4">
        <f t="shared" si="14"/>
        <v>8</v>
      </c>
      <c r="G43" s="4">
        <f t="shared" si="14"/>
        <v>20</v>
      </c>
      <c r="H43" s="4">
        <f t="shared" si="14"/>
        <v>1</v>
      </c>
      <c r="I43" s="4">
        <f t="shared" si="14"/>
        <v>17</v>
      </c>
      <c r="J43" s="4">
        <f t="shared" si="14"/>
        <v>17</v>
      </c>
      <c r="K43" s="4">
        <f t="shared" si="14"/>
        <v>18</v>
      </c>
      <c r="L43" s="4">
        <f t="shared" si="14"/>
        <v>12</v>
      </c>
      <c r="M43" s="4">
        <f t="shared" si="14"/>
        <v>17</v>
      </c>
      <c r="N43" s="4">
        <f t="shared" si="14"/>
        <v>17</v>
      </c>
      <c r="O43" s="4">
        <f t="shared" si="14"/>
        <v>18</v>
      </c>
      <c r="P43" s="4">
        <f t="shared" si="14"/>
        <v>11</v>
      </c>
      <c r="Q43" s="4">
        <f t="shared" si="14"/>
        <v>4</v>
      </c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4">
        <f t="shared" si="3"/>
        <v>2011</v>
      </c>
      <c r="B44" s="23">
        <f t="shared" si="3"/>
        <v>3780</v>
      </c>
      <c r="C44" s="4">
        <f t="shared" ref="C44:Q44" si="15">RANK(C18,C$7:C$28,C$3)</f>
        <v>3</v>
      </c>
      <c r="D44" s="4">
        <f t="shared" si="15"/>
        <v>3</v>
      </c>
      <c r="E44" s="4">
        <f t="shared" si="15"/>
        <v>21</v>
      </c>
      <c r="F44" s="4">
        <f t="shared" si="15"/>
        <v>11</v>
      </c>
      <c r="G44" s="4">
        <f t="shared" si="15"/>
        <v>16</v>
      </c>
      <c r="H44" s="4">
        <f t="shared" si="15"/>
        <v>22</v>
      </c>
      <c r="I44" s="4">
        <f t="shared" si="15"/>
        <v>20</v>
      </c>
      <c r="J44" s="4">
        <f t="shared" si="15"/>
        <v>11</v>
      </c>
      <c r="K44" s="4">
        <f t="shared" si="15"/>
        <v>14</v>
      </c>
      <c r="L44" s="4">
        <f t="shared" si="15"/>
        <v>11</v>
      </c>
      <c r="M44" s="4">
        <f t="shared" si="15"/>
        <v>15</v>
      </c>
      <c r="N44" s="4">
        <f t="shared" si="15"/>
        <v>16</v>
      </c>
      <c r="O44" s="4">
        <f t="shared" si="15"/>
        <v>13</v>
      </c>
      <c r="P44" s="4">
        <f t="shared" si="15"/>
        <v>9</v>
      </c>
      <c r="Q44" s="4">
        <f t="shared" si="15"/>
        <v>2</v>
      </c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4">
        <f t="shared" si="3"/>
        <v>2012</v>
      </c>
      <c r="B45" s="23">
        <f t="shared" si="3"/>
        <v>3620</v>
      </c>
      <c r="C45" s="4">
        <f t="shared" ref="C45:Q45" si="16">RANK(C19,C$7:C$28,C$3)</f>
        <v>8</v>
      </c>
      <c r="D45" s="4">
        <f t="shared" si="16"/>
        <v>2</v>
      </c>
      <c r="E45" s="4">
        <f t="shared" si="16"/>
        <v>18</v>
      </c>
      <c r="F45" s="4">
        <f t="shared" si="16"/>
        <v>2</v>
      </c>
      <c r="G45" s="4">
        <f t="shared" si="16"/>
        <v>10</v>
      </c>
      <c r="H45" s="4">
        <f t="shared" si="16"/>
        <v>19</v>
      </c>
      <c r="I45" s="4">
        <f t="shared" si="16"/>
        <v>14</v>
      </c>
      <c r="J45" s="4">
        <f t="shared" si="16"/>
        <v>1</v>
      </c>
      <c r="K45" s="4">
        <f t="shared" si="16"/>
        <v>17</v>
      </c>
      <c r="L45" s="4">
        <f t="shared" si="16"/>
        <v>20</v>
      </c>
      <c r="M45" s="4">
        <f t="shared" si="16"/>
        <v>16</v>
      </c>
      <c r="N45" s="4">
        <f t="shared" si="16"/>
        <v>10</v>
      </c>
      <c r="O45" s="4">
        <f t="shared" si="16"/>
        <v>11</v>
      </c>
      <c r="P45" s="4">
        <f t="shared" si="16"/>
        <v>6</v>
      </c>
      <c r="Q45" s="4">
        <f t="shared" si="16"/>
        <v>20</v>
      </c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4">
        <f t="shared" si="3"/>
        <v>2013</v>
      </c>
      <c r="B46" s="23">
        <f t="shared" si="3"/>
        <v>4050</v>
      </c>
      <c r="C46" s="4">
        <f t="shared" ref="C46:Q46" si="17">RANK(C20,C$7:C$28,C$3)</f>
        <v>5</v>
      </c>
      <c r="D46" s="4">
        <f t="shared" si="17"/>
        <v>4</v>
      </c>
      <c r="E46" s="4">
        <f t="shared" si="17"/>
        <v>4</v>
      </c>
      <c r="F46" s="4">
        <f t="shared" si="17"/>
        <v>4</v>
      </c>
      <c r="G46" s="4">
        <f t="shared" si="17"/>
        <v>13</v>
      </c>
      <c r="H46" s="4">
        <f t="shared" si="17"/>
        <v>6</v>
      </c>
      <c r="I46" s="4">
        <f t="shared" si="17"/>
        <v>13</v>
      </c>
      <c r="J46" s="4">
        <f t="shared" si="17"/>
        <v>10</v>
      </c>
      <c r="K46" s="4">
        <f t="shared" si="17"/>
        <v>11</v>
      </c>
      <c r="L46" s="4">
        <f t="shared" si="17"/>
        <v>17</v>
      </c>
      <c r="M46" s="4">
        <f t="shared" si="17"/>
        <v>7</v>
      </c>
      <c r="N46" s="4">
        <f t="shared" si="17"/>
        <v>11</v>
      </c>
      <c r="O46" s="4">
        <f t="shared" si="17"/>
        <v>9</v>
      </c>
      <c r="P46" s="4">
        <f t="shared" si="17"/>
        <v>12</v>
      </c>
      <c r="Q46" s="4">
        <f t="shared" si="17"/>
        <v>5</v>
      </c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4">
        <f t="shared" si="3"/>
        <v>2014</v>
      </c>
      <c r="B47" s="23">
        <f t="shared" si="3"/>
        <v>4420</v>
      </c>
      <c r="C47" s="4">
        <f t="shared" ref="C47:Q47" si="18">RANK(C21,C$7:C$28,C$3)</f>
        <v>10</v>
      </c>
      <c r="D47" s="4">
        <f t="shared" si="18"/>
        <v>8</v>
      </c>
      <c r="E47" s="4">
        <f t="shared" si="18"/>
        <v>2</v>
      </c>
      <c r="F47" s="4">
        <f t="shared" si="18"/>
        <v>22</v>
      </c>
      <c r="G47" s="4">
        <f t="shared" si="18"/>
        <v>3</v>
      </c>
      <c r="H47" s="4">
        <f t="shared" si="18"/>
        <v>2</v>
      </c>
      <c r="I47" s="4">
        <f t="shared" si="18"/>
        <v>1</v>
      </c>
      <c r="J47" s="4">
        <f t="shared" si="18"/>
        <v>20</v>
      </c>
      <c r="K47" s="4">
        <f t="shared" si="18"/>
        <v>10</v>
      </c>
      <c r="L47" s="4">
        <f t="shared" si="18"/>
        <v>5</v>
      </c>
      <c r="M47" s="4">
        <f t="shared" si="18"/>
        <v>8</v>
      </c>
      <c r="N47" s="4">
        <f t="shared" si="18"/>
        <v>8</v>
      </c>
      <c r="O47" s="4">
        <f t="shared" si="18"/>
        <v>8</v>
      </c>
      <c r="P47" s="4">
        <f t="shared" si="18"/>
        <v>15</v>
      </c>
      <c r="Q47" s="4">
        <f t="shared" si="18"/>
        <v>12</v>
      </c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4">
        <f t="shared" si="3"/>
        <v>2015</v>
      </c>
      <c r="B48" s="23">
        <f t="shared" si="3"/>
        <v>4760</v>
      </c>
      <c r="C48" s="4">
        <f t="shared" ref="C48:Q48" si="19">RANK(C22,C$7:C$28,C$3)</f>
        <v>12</v>
      </c>
      <c r="D48" s="4">
        <f t="shared" si="19"/>
        <v>9</v>
      </c>
      <c r="E48" s="4">
        <f t="shared" si="19"/>
        <v>17</v>
      </c>
      <c r="F48" s="4">
        <f t="shared" si="19"/>
        <v>1</v>
      </c>
      <c r="G48" s="4">
        <f t="shared" si="19"/>
        <v>4</v>
      </c>
      <c r="H48" s="4">
        <f t="shared" si="19"/>
        <v>16</v>
      </c>
      <c r="I48" s="4">
        <f t="shared" si="19"/>
        <v>7</v>
      </c>
      <c r="J48" s="4">
        <f t="shared" si="19"/>
        <v>3</v>
      </c>
      <c r="K48" s="4">
        <f t="shared" si="19"/>
        <v>6</v>
      </c>
      <c r="L48" s="4">
        <f t="shared" si="19"/>
        <v>16</v>
      </c>
      <c r="M48" s="4">
        <f t="shared" si="19"/>
        <v>9</v>
      </c>
      <c r="N48" s="4">
        <f t="shared" si="19"/>
        <v>7</v>
      </c>
      <c r="O48" s="4">
        <f t="shared" si="19"/>
        <v>7</v>
      </c>
      <c r="P48" s="4">
        <f t="shared" si="19"/>
        <v>10</v>
      </c>
      <c r="Q48" s="4">
        <f t="shared" si="19"/>
        <v>19</v>
      </c>
      <c r="R48" s="4"/>
      <c r="S48" s="4"/>
      <c r="T48" s="4"/>
      <c r="U48" s="4"/>
      <c r="V48" s="4"/>
      <c r="W48" s="4"/>
      <c r="X48" s="4"/>
      <c r="Y48" s="4"/>
    </row>
    <row r="49" spans="1:26" ht="15.6" x14ac:dyDescent="0.3">
      <c r="A49" s="4">
        <f t="shared" si="3"/>
        <v>2016</v>
      </c>
      <c r="B49" s="23">
        <f t="shared" si="3"/>
        <v>5090</v>
      </c>
      <c r="C49" s="4">
        <f t="shared" ref="C49:Q49" si="20">RANK(C23,C$7:C$28,C$3)</f>
        <v>13</v>
      </c>
      <c r="D49" s="4">
        <f t="shared" si="20"/>
        <v>11</v>
      </c>
      <c r="E49" s="4">
        <f t="shared" si="20"/>
        <v>10</v>
      </c>
      <c r="F49" s="4">
        <f t="shared" si="20"/>
        <v>17</v>
      </c>
      <c r="G49" s="4">
        <f t="shared" si="20"/>
        <v>13</v>
      </c>
      <c r="H49" s="4">
        <f t="shared" si="20"/>
        <v>4</v>
      </c>
      <c r="I49" s="4">
        <f t="shared" si="20"/>
        <v>8</v>
      </c>
      <c r="J49" s="4">
        <f t="shared" si="20"/>
        <v>18</v>
      </c>
      <c r="K49" s="4">
        <f t="shared" si="20"/>
        <v>4</v>
      </c>
      <c r="L49" s="4">
        <f t="shared" si="20"/>
        <v>1</v>
      </c>
      <c r="M49" s="4">
        <f t="shared" si="20"/>
        <v>6</v>
      </c>
      <c r="N49" s="4">
        <f t="shared" si="20"/>
        <v>6</v>
      </c>
      <c r="O49" s="4">
        <f t="shared" si="20"/>
        <v>6</v>
      </c>
      <c r="P49" s="4">
        <f t="shared" si="20"/>
        <v>7</v>
      </c>
      <c r="Q49" s="4">
        <f t="shared" si="20"/>
        <v>8</v>
      </c>
      <c r="R49" s="4"/>
      <c r="S49" s="4"/>
      <c r="T49" s="4"/>
      <c r="U49" s="4"/>
      <c r="V49" s="4"/>
      <c r="W49" s="4"/>
      <c r="X49" s="4"/>
      <c r="Y49" s="4"/>
    </row>
    <row r="50" spans="1:26" ht="15.6" x14ac:dyDescent="0.3">
      <c r="A50" s="4">
        <f t="shared" si="3"/>
        <v>2017</v>
      </c>
      <c r="B50" s="23">
        <f t="shared" si="3"/>
        <v>5280</v>
      </c>
      <c r="C50" s="4">
        <f t="shared" ref="C50:Q50" si="21">RANK(C24,C$7:C$28,C$3)</f>
        <v>6</v>
      </c>
      <c r="D50" s="4">
        <f t="shared" si="21"/>
        <v>12</v>
      </c>
      <c r="E50" s="4">
        <f t="shared" si="21"/>
        <v>19</v>
      </c>
      <c r="F50" s="4">
        <f t="shared" si="21"/>
        <v>5</v>
      </c>
      <c r="G50" s="4">
        <f t="shared" si="21"/>
        <v>12</v>
      </c>
      <c r="H50" s="4">
        <f t="shared" si="21"/>
        <v>9</v>
      </c>
      <c r="I50" s="4">
        <f t="shared" si="21"/>
        <v>11</v>
      </c>
      <c r="J50" s="4">
        <f t="shared" si="21"/>
        <v>6</v>
      </c>
      <c r="K50" s="4">
        <f t="shared" si="21"/>
        <v>3</v>
      </c>
      <c r="L50" s="4">
        <f t="shared" si="21"/>
        <v>9</v>
      </c>
      <c r="M50" s="4">
        <f t="shared" si="21"/>
        <v>4</v>
      </c>
      <c r="N50" s="4">
        <f t="shared" si="21"/>
        <v>13</v>
      </c>
      <c r="O50" s="4">
        <f t="shared" si="21"/>
        <v>3</v>
      </c>
      <c r="P50" s="4">
        <f t="shared" si="21"/>
        <v>5</v>
      </c>
      <c r="Q50" s="4">
        <f t="shared" si="21"/>
        <v>16</v>
      </c>
      <c r="R50" s="4"/>
      <c r="S50" s="4"/>
      <c r="T50" s="4"/>
      <c r="U50" s="4"/>
      <c r="V50" s="4"/>
      <c r="W50" s="4"/>
      <c r="X50" s="4"/>
      <c r="Y50" s="4"/>
    </row>
    <row r="51" spans="1:26" ht="15.6" x14ac:dyDescent="0.3">
      <c r="A51" s="4">
        <f t="shared" si="3"/>
        <v>2018</v>
      </c>
      <c r="B51" s="23">
        <f t="shared" si="3"/>
        <v>4690</v>
      </c>
      <c r="C51" s="4">
        <f t="shared" ref="C51:Q51" si="22">RANK(C25,C$7:C$28,C$3)</f>
        <v>1</v>
      </c>
      <c r="D51" s="4">
        <f t="shared" si="22"/>
        <v>7</v>
      </c>
      <c r="E51" s="4">
        <f t="shared" si="22"/>
        <v>5</v>
      </c>
      <c r="F51" s="4">
        <f t="shared" si="22"/>
        <v>11</v>
      </c>
      <c r="G51" s="4">
        <f t="shared" si="22"/>
        <v>2</v>
      </c>
      <c r="H51" s="4">
        <f t="shared" si="22"/>
        <v>13</v>
      </c>
      <c r="I51" s="4">
        <f t="shared" si="22"/>
        <v>10</v>
      </c>
      <c r="J51" s="4">
        <f t="shared" si="22"/>
        <v>8</v>
      </c>
      <c r="K51" s="4">
        <f t="shared" si="22"/>
        <v>7</v>
      </c>
      <c r="L51" s="4">
        <f t="shared" si="22"/>
        <v>3</v>
      </c>
      <c r="M51" s="4">
        <f t="shared" si="22"/>
        <v>2</v>
      </c>
      <c r="N51" s="4">
        <f t="shared" si="22"/>
        <v>9</v>
      </c>
      <c r="O51" s="4">
        <f t="shared" si="22"/>
        <v>4</v>
      </c>
      <c r="P51" s="4">
        <f t="shared" si="22"/>
        <v>4</v>
      </c>
      <c r="Q51" s="4">
        <f t="shared" si="22"/>
        <v>15</v>
      </c>
      <c r="R51" s="4"/>
      <c r="S51" s="4"/>
      <c r="T51" s="4"/>
      <c r="U51" s="4"/>
      <c r="V51" s="4"/>
      <c r="W51" s="4"/>
      <c r="X51" s="4"/>
      <c r="Y51" s="4"/>
    </row>
    <row r="52" spans="1:26" ht="15.6" x14ac:dyDescent="0.3">
      <c r="A52" s="4">
        <f t="shared" si="3"/>
        <v>2019</v>
      </c>
      <c r="B52" s="23">
        <f t="shared" si="3"/>
        <v>5590</v>
      </c>
      <c r="C52" s="4">
        <f t="shared" ref="C52:Q52" si="23">RANK(C26,C$7:C$28,C$3)</f>
        <v>2</v>
      </c>
      <c r="D52" s="4">
        <f t="shared" si="23"/>
        <v>6</v>
      </c>
      <c r="E52" s="4">
        <f t="shared" si="23"/>
        <v>12</v>
      </c>
      <c r="F52" s="4">
        <f t="shared" si="23"/>
        <v>9</v>
      </c>
      <c r="G52" s="4">
        <f t="shared" si="23"/>
        <v>1</v>
      </c>
      <c r="H52" s="4">
        <f t="shared" si="23"/>
        <v>7</v>
      </c>
      <c r="I52" s="4">
        <f t="shared" si="23"/>
        <v>3</v>
      </c>
      <c r="J52" s="4">
        <f t="shared" si="23"/>
        <v>4</v>
      </c>
      <c r="K52" s="4">
        <f t="shared" si="23"/>
        <v>5</v>
      </c>
      <c r="L52" s="4">
        <f t="shared" si="23"/>
        <v>4</v>
      </c>
      <c r="M52" s="4">
        <f t="shared" si="23"/>
        <v>1</v>
      </c>
      <c r="N52" s="4">
        <f t="shared" si="23"/>
        <v>1</v>
      </c>
      <c r="O52" s="4">
        <f t="shared" si="23"/>
        <v>5</v>
      </c>
      <c r="P52" s="4">
        <f t="shared" si="23"/>
        <v>3</v>
      </c>
      <c r="Q52" s="4">
        <f t="shared" si="23"/>
        <v>11</v>
      </c>
      <c r="R52" s="4"/>
      <c r="S52" s="4"/>
      <c r="T52" s="4"/>
      <c r="U52" s="4"/>
      <c r="V52" s="4"/>
      <c r="W52" s="4"/>
      <c r="X52" s="4"/>
      <c r="Y52" s="4"/>
    </row>
    <row r="53" spans="1:26" ht="15.6" x14ac:dyDescent="0.3">
      <c r="A53" s="4">
        <f t="shared" si="3"/>
        <v>2020</v>
      </c>
      <c r="B53" s="23">
        <f t="shared" si="3"/>
        <v>5680</v>
      </c>
      <c r="C53" s="4">
        <f t="shared" ref="C53:Q53" si="24">RANK(C27,C$7:C$28,C$3)</f>
        <v>3</v>
      </c>
      <c r="D53" s="4">
        <f t="shared" si="24"/>
        <v>5</v>
      </c>
      <c r="E53" s="4">
        <f t="shared" si="24"/>
        <v>14</v>
      </c>
      <c r="F53" s="4">
        <f t="shared" si="24"/>
        <v>19</v>
      </c>
      <c r="G53" s="4">
        <f t="shared" si="24"/>
        <v>6</v>
      </c>
      <c r="H53" s="4">
        <f t="shared" si="24"/>
        <v>12</v>
      </c>
      <c r="I53" s="4">
        <f t="shared" si="24"/>
        <v>3</v>
      </c>
      <c r="J53" s="4">
        <f t="shared" si="24"/>
        <v>13</v>
      </c>
      <c r="K53" s="4">
        <f t="shared" si="24"/>
        <v>2</v>
      </c>
      <c r="L53" s="4">
        <f t="shared" si="24"/>
        <v>2</v>
      </c>
      <c r="M53" s="4">
        <f t="shared" si="24"/>
        <v>5</v>
      </c>
      <c r="N53" s="4">
        <f t="shared" si="24"/>
        <v>4</v>
      </c>
      <c r="O53" s="4">
        <f t="shared" si="24"/>
        <v>1</v>
      </c>
      <c r="P53" s="4">
        <f t="shared" si="24"/>
        <v>2</v>
      </c>
      <c r="Q53" s="4">
        <f t="shared" si="24"/>
        <v>10</v>
      </c>
      <c r="R53" s="4"/>
      <c r="S53" s="4"/>
      <c r="T53" s="4"/>
      <c r="U53" s="4"/>
      <c r="V53" s="4"/>
      <c r="W53" s="4"/>
      <c r="X53" s="4"/>
      <c r="Y53" s="4"/>
    </row>
    <row r="54" spans="1:26" ht="15.6" x14ac:dyDescent="0.3">
      <c r="A54" s="4">
        <f t="shared" si="3"/>
        <v>2021</v>
      </c>
      <c r="B54" s="23">
        <f t="shared" si="3"/>
        <v>6370</v>
      </c>
      <c r="C54" s="4">
        <f t="shared" ref="C54:Q54" si="25">RANK(C28,C$7:C$28,C$3)</f>
        <v>7</v>
      </c>
      <c r="D54" s="4">
        <f t="shared" si="25"/>
        <v>1</v>
      </c>
      <c r="E54" s="4">
        <f t="shared" si="25"/>
        <v>16</v>
      </c>
      <c r="F54" s="4">
        <f t="shared" si="25"/>
        <v>3</v>
      </c>
      <c r="G54" s="4">
        <f t="shared" si="25"/>
        <v>15</v>
      </c>
      <c r="H54" s="4">
        <f t="shared" si="25"/>
        <v>18</v>
      </c>
      <c r="I54" s="4">
        <f t="shared" si="25"/>
        <v>17</v>
      </c>
      <c r="J54" s="4">
        <f t="shared" si="25"/>
        <v>4</v>
      </c>
      <c r="K54" s="4">
        <f t="shared" si="25"/>
        <v>1</v>
      </c>
      <c r="L54" s="4">
        <f t="shared" si="25"/>
        <v>15</v>
      </c>
      <c r="M54" s="4">
        <f t="shared" si="25"/>
        <v>3</v>
      </c>
      <c r="N54" s="4">
        <f t="shared" si="25"/>
        <v>3</v>
      </c>
      <c r="O54" s="4">
        <f t="shared" si="25"/>
        <v>2</v>
      </c>
      <c r="P54" s="4">
        <f t="shared" si="25"/>
        <v>1</v>
      </c>
      <c r="Q54" s="4">
        <f t="shared" si="25"/>
        <v>6</v>
      </c>
      <c r="R54" s="4"/>
      <c r="S54" s="4"/>
      <c r="T54" s="4"/>
      <c r="U54" s="4"/>
      <c r="V54" s="4"/>
      <c r="W54" s="4"/>
      <c r="X54" s="4"/>
      <c r="Y54" s="4"/>
    </row>
    <row r="55" spans="1:26" ht="15.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6" x14ac:dyDescent="0.3">
      <c r="A57" s="26" t="s">
        <v>55</v>
      </c>
      <c r="B57" s="26"/>
      <c r="C57" s="26"/>
      <c r="R57" s="4"/>
      <c r="S57" s="4"/>
      <c r="T57" s="4"/>
      <c r="U57" s="4"/>
      <c r="V57" s="4"/>
      <c r="W57" s="4"/>
      <c r="X57" s="4"/>
      <c r="Y57" s="4"/>
      <c r="Z57" s="4"/>
    </row>
    <row r="58" spans="1:26" ht="15.6" x14ac:dyDescent="0.3">
      <c r="A58" s="27" t="s">
        <v>48</v>
      </c>
      <c r="B58" s="27" t="s">
        <v>49</v>
      </c>
      <c r="C58" s="27" t="s">
        <v>49</v>
      </c>
      <c r="D58" s="27" t="s">
        <v>49</v>
      </c>
      <c r="E58" s="27" t="s">
        <v>49</v>
      </c>
      <c r="F58" s="27" t="s">
        <v>49</v>
      </c>
      <c r="G58" s="27" t="s">
        <v>49</v>
      </c>
      <c r="H58" s="27" t="s">
        <v>49</v>
      </c>
      <c r="I58" s="27" t="s">
        <v>49</v>
      </c>
      <c r="J58" s="27" t="s">
        <v>49</v>
      </c>
      <c r="K58" s="27" t="s">
        <v>49</v>
      </c>
      <c r="L58" s="27" t="s">
        <v>49</v>
      </c>
      <c r="M58" s="27" t="s">
        <v>49</v>
      </c>
      <c r="N58" s="27" t="s">
        <v>49</v>
      </c>
      <c r="O58" s="27" t="s">
        <v>49</v>
      </c>
      <c r="P58" s="27" t="s">
        <v>49</v>
      </c>
      <c r="Q58" s="27" t="s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66" x14ac:dyDescent="0.3">
      <c r="A59" s="28" t="s">
        <v>31</v>
      </c>
      <c r="B59" s="109" t="s">
        <v>327</v>
      </c>
      <c r="C59" s="109" t="s">
        <v>328</v>
      </c>
      <c r="D59" s="28" t="s">
        <v>35</v>
      </c>
      <c r="E59" s="28" t="s">
        <v>36</v>
      </c>
      <c r="F59" s="28" t="s">
        <v>37</v>
      </c>
      <c r="G59" s="28" t="s">
        <v>38</v>
      </c>
      <c r="H59" s="28" t="s">
        <v>39</v>
      </c>
      <c r="I59" s="28" t="s">
        <v>40</v>
      </c>
      <c r="J59" s="28" t="s">
        <v>50</v>
      </c>
      <c r="K59" s="109" t="s">
        <v>268</v>
      </c>
      <c r="L59" s="28" t="s">
        <v>52</v>
      </c>
      <c r="M59" s="28" t="s">
        <v>53</v>
      </c>
      <c r="N59" s="28" t="s">
        <v>45</v>
      </c>
      <c r="O59" s="28" t="s">
        <v>46</v>
      </c>
      <c r="P59" s="28" t="s">
        <v>47</v>
      </c>
      <c r="Q59" s="109" t="s">
        <v>326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15.6" x14ac:dyDescent="0.3">
      <c r="A60" s="24">
        <v>2000</v>
      </c>
      <c r="B60" s="24">
        <v>17</v>
      </c>
      <c r="C60" s="24">
        <v>15</v>
      </c>
      <c r="D60" s="24">
        <v>20</v>
      </c>
      <c r="E60" s="24">
        <v>5</v>
      </c>
      <c r="F60" s="24">
        <v>6</v>
      </c>
      <c r="G60" s="24">
        <v>21</v>
      </c>
      <c r="H60" s="24">
        <v>11</v>
      </c>
      <c r="I60" s="24">
        <v>9</v>
      </c>
      <c r="J60" s="24">
        <v>19</v>
      </c>
      <c r="K60" s="24">
        <v>19</v>
      </c>
      <c r="L60" s="24">
        <v>19</v>
      </c>
      <c r="M60" s="24">
        <v>21</v>
      </c>
      <c r="N60" s="24">
        <v>22</v>
      </c>
      <c r="O60" s="24">
        <v>22</v>
      </c>
      <c r="P60" s="24">
        <v>18</v>
      </c>
      <c r="Q60" s="24">
        <v>2770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15.6" x14ac:dyDescent="0.3">
      <c r="A61" s="24">
        <v>2001</v>
      </c>
      <c r="B61" s="24">
        <v>21</v>
      </c>
      <c r="C61" s="24">
        <v>18</v>
      </c>
      <c r="D61" s="24">
        <v>12</v>
      </c>
      <c r="E61" s="24">
        <v>19</v>
      </c>
      <c r="F61" s="24">
        <v>18</v>
      </c>
      <c r="G61" s="24">
        <v>11</v>
      </c>
      <c r="H61" s="24">
        <v>17</v>
      </c>
      <c r="I61" s="24">
        <v>19</v>
      </c>
      <c r="J61" s="24">
        <v>13</v>
      </c>
      <c r="K61" s="24">
        <v>14</v>
      </c>
      <c r="L61" s="24">
        <v>14</v>
      </c>
      <c r="M61" s="24">
        <v>15</v>
      </c>
      <c r="N61" s="24">
        <v>19</v>
      </c>
      <c r="O61" s="24">
        <v>20</v>
      </c>
      <c r="P61" s="24">
        <v>13</v>
      </c>
      <c r="Q61" s="24">
        <v>3530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15.6" x14ac:dyDescent="0.3">
      <c r="A62" s="24">
        <v>2002</v>
      </c>
      <c r="B62" s="24">
        <v>22</v>
      </c>
      <c r="C62" s="24">
        <v>19</v>
      </c>
      <c r="D62" s="24">
        <v>7</v>
      </c>
      <c r="E62" s="24">
        <v>9</v>
      </c>
      <c r="F62" s="24">
        <v>8</v>
      </c>
      <c r="G62" s="24">
        <v>17</v>
      </c>
      <c r="H62" s="24">
        <v>9</v>
      </c>
      <c r="I62" s="24">
        <v>16</v>
      </c>
      <c r="J62" s="24">
        <v>21</v>
      </c>
      <c r="K62" s="24">
        <v>18</v>
      </c>
      <c r="L62" s="24">
        <v>20</v>
      </c>
      <c r="M62" s="24">
        <v>18</v>
      </c>
      <c r="N62" s="24">
        <v>16</v>
      </c>
      <c r="O62" s="24">
        <v>21</v>
      </c>
      <c r="P62" s="24">
        <v>21</v>
      </c>
      <c r="Q62" s="24">
        <v>2820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15.6" x14ac:dyDescent="0.3">
      <c r="A63" s="24">
        <v>2003</v>
      </c>
      <c r="B63" s="24">
        <v>20</v>
      </c>
      <c r="C63" s="24">
        <v>16</v>
      </c>
      <c r="D63" s="24">
        <v>22</v>
      </c>
      <c r="E63" s="24">
        <v>14</v>
      </c>
      <c r="F63" s="24">
        <v>18</v>
      </c>
      <c r="G63" s="24">
        <v>20</v>
      </c>
      <c r="H63" s="24">
        <v>22</v>
      </c>
      <c r="I63" s="24">
        <v>1</v>
      </c>
      <c r="J63" s="24">
        <v>22</v>
      </c>
      <c r="K63" s="24">
        <v>21</v>
      </c>
      <c r="L63" s="24">
        <v>22</v>
      </c>
      <c r="M63" s="24">
        <v>22</v>
      </c>
      <c r="N63" s="24">
        <v>15</v>
      </c>
      <c r="O63" s="24">
        <v>19</v>
      </c>
      <c r="P63" s="24">
        <v>14</v>
      </c>
      <c r="Q63" s="24">
        <v>2380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15.6" x14ac:dyDescent="0.3">
      <c r="A64" s="24">
        <v>2004</v>
      </c>
      <c r="B64" s="24">
        <v>19</v>
      </c>
      <c r="C64" s="24">
        <v>21</v>
      </c>
      <c r="D64" s="24">
        <v>6</v>
      </c>
      <c r="E64" s="24">
        <v>17</v>
      </c>
      <c r="F64" s="24">
        <v>20</v>
      </c>
      <c r="G64" s="24">
        <v>5</v>
      </c>
      <c r="H64" s="24">
        <v>15</v>
      </c>
      <c r="I64" s="24">
        <v>21</v>
      </c>
      <c r="J64" s="24">
        <v>7</v>
      </c>
      <c r="K64" s="24">
        <v>8</v>
      </c>
      <c r="L64" s="24">
        <v>10</v>
      </c>
      <c r="M64" s="24">
        <v>2</v>
      </c>
      <c r="N64" s="24">
        <v>14</v>
      </c>
      <c r="O64" s="24">
        <v>18</v>
      </c>
      <c r="P64" s="24">
        <v>1</v>
      </c>
      <c r="Q64" s="24">
        <v>4270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15.6" x14ac:dyDescent="0.3">
      <c r="A65" s="24">
        <v>2005</v>
      </c>
      <c r="B65" s="24">
        <v>14</v>
      </c>
      <c r="C65" s="24">
        <v>22</v>
      </c>
      <c r="D65" s="24">
        <v>8</v>
      </c>
      <c r="E65" s="24">
        <v>15</v>
      </c>
      <c r="F65" s="24">
        <v>22</v>
      </c>
      <c r="G65" s="24">
        <v>3</v>
      </c>
      <c r="H65" s="24">
        <v>21</v>
      </c>
      <c r="I65" s="24">
        <v>22</v>
      </c>
      <c r="J65" s="24">
        <v>12</v>
      </c>
      <c r="K65" s="24">
        <v>6</v>
      </c>
      <c r="L65" s="24">
        <v>12</v>
      </c>
      <c r="M65" s="24">
        <v>14</v>
      </c>
      <c r="N65" s="24">
        <v>19</v>
      </c>
      <c r="O65" s="24">
        <v>17</v>
      </c>
      <c r="P65" s="24">
        <v>17</v>
      </c>
      <c r="Q65" s="24">
        <v>3750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15.6" x14ac:dyDescent="0.3">
      <c r="A66" s="24">
        <v>2006</v>
      </c>
      <c r="B66" s="24">
        <v>11</v>
      </c>
      <c r="C66" s="24">
        <v>20</v>
      </c>
      <c r="D66" s="24">
        <v>14</v>
      </c>
      <c r="E66" s="24">
        <v>11</v>
      </c>
      <c r="F66" s="24">
        <v>17</v>
      </c>
      <c r="G66" s="24">
        <v>15</v>
      </c>
      <c r="H66" s="24">
        <v>16</v>
      </c>
      <c r="I66" s="24">
        <v>12</v>
      </c>
      <c r="J66" s="24">
        <v>15</v>
      </c>
      <c r="K66" s="24">
        <v>9</v>
      </c>
      <c r="L66" s="24">
        <v>13</v>
      </c>
      <c r="M66" s="24">
        <v>12</v>
      </c>
      <c r="N66" s="24">
        <v>12</v>
      </c>
      <c r="O66" s="24">
        <v>16</v>
      </c>
      <c r="P66" s="24">
        <v>7</v>
      </c>
      <c r="Q66" s="24">
        <v>3670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15.6" x14ac:dyDescent="0.3">
      <c r="A67" s="24">
        <v>2007</v>
      </c>
      <c r="B67" s="24">
        <v>15</v>
      </c>
      <c r="C67" s="24">
        <v>10</v>
      </c>
      <c r="D67" s="24">
        <v>10</v>
      </c>
      <c r="E67" s="24">
        <v>5</v>
      </c>
      <c r="F67" s="24">
        <v>4</v>
      </c>
      <c r="G67" s="24">
        <v>8</v>
      </c>
      <c r="H67" s="24">
        <v>2</v>
      </c>
      <c r="I67" s="24">
        <v>7</v>
      </c>
      <c r="J67" s="24">
        <v>20</v>
      </c>
      <c r="K67" s="24">
        <v>22</v>
      </c>
      <c r="L67" s="24">
        <v>18</v>
      </c>
      <c r="M67" s="24">
        <v>20</v>
      </c>
      <c r="N67" s="24">
        <v>10</v>
      </c>
      <c r="O67" s="24">
        <v>14</v>
      </c>
      <c r="P67" s="24">
        <v>9</v>
      </c>
      <c r="Q67" s="24">
        <v>3170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15.6" x14ac:dyDescent="0.3">
      <c r="A68" s="24">
        <v>2008</v>
      </c>
      <c r="B68" s="24">
        <v>18</v>
      </c>
      <c r="C68" s="24">
        <v>13</v>
      </c>
      <c r="D68" s="24">
        <v>9</v>
      </c>
      <c r="E68" s="24">
        <v>19</v>
      </c>
      <c r="F68" s="24">
        <v>8</v>
      </c>
      <c r="G68" s="24">
        <v>14</v>
      </c>
      <c r="H68" s="24">
        <v>3</v>
      </c>
      <c r="I68" s="24">
        <v>15</v>
      </c>
      <c r="J68" s="24">
        <v>9</v>
      </c>
      <c r="K68" s="24">
        <v>7</v>
      </c>
      <c r="L68" s="24">
        <v>11</v>
      </c>
      <c r="M68" s="24">
        <v>5</v>
      </c>
      <c r="N68" s="24">
        <v>16</v>
      </c>
      <c r="O68" s="24">
        <v>8</v>
      </c>
      <c r="P68" s="24">
        <v>3</v>
      </c>
      <c r="Q68" s="24">
        <v>4450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15.6" x14ac:dyDescent="0.3">
      <c r="A69" s="24">
        <v>2009</v>
      </c>
      <c r="B69" s="24">
        <v>15</v>
      </c>
      <c r="C69" s="24">
        <v>17</v>
      </c>
      <c r="D69" s="24">
        <v>3</v>
      </c>
      <c r="E69" s="24">
        <v>15</v>
      </c>
      <c r="F69" s="24">
        <v>10</v>
      </c>
      <c r="G69" s="24">
        <v>10</v>
      </c>
      <c r="H69" s="24">
        <v>6</v>
      </c>
      <c r="I69" s="24">
        <v>14</v>
      </c>
      <c r="J69" s="24">
        <v>16</v>
      </c>
      <c r="K69" s="24">
        <v>13</v>
      </c>
      <c r="L69" s="24">
        <v>21</v>
      </c>
      <c r="M69" s="24">
        <v>19</v>
      </c>
      <c r="N69" s="24">
        <v>21</v>
      </c>
      <c r="O69" s="24">
        <v>13</v>
      </c>
      <c r="P69" s="24">
        <v>22</v>
      </c>
      <c r="Q69" s="24">
        <v>3320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15.6" x14ac:dyDescent="0.3">
      <c r="A70" s="24">
        <v>2010</v>
      </c>
      <c r="B70" s="24">
        <v>9</v>
      </c>
      <c r="C70" s="24">
        <v>14</v>
      </c>
      <c r="D70" s="24">
        <v>1</v>
      </c>
      <c r="E70" s="24">
        <v>8</v>
      </c>
      <c r="F70" s="24">
        <v>20</v>
      </c>
      <c r="G70" s="24">
        <v>1</v>
      </c>
      <c r="H70" s="24">
        <v>17</v>
      </c>
      <c r="I70" s="24">
        <v>17</v>
      </c>
      <c r="J70" s="24">
        <v>18</v>
      </c>
      <c r="K70" s="24">
        <v>12</v>
      </c>
      <c r="L70" s="24">
        <v>17</v>
      </c>
      <c r="M70" s="24">
        <v>17</v>
      </c>
      <c r="N70" s="24">
        <v>18</v>
      </c>
      <c r="O70" s="24">
        <v>11</v>
      </c>
      <c r="P70" s="24">
        <v>4</v>
      </c>
      <c r="Q70" s="24">
        <v>3360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15.6" x14ac:dyDescent="0.3">
      <c r="A71" s="24">
        <v>2011</v>
      </c>
      <c r="B71" s="24">
        <v>3</v>
      </c>
      <c r="C71" s="24">
        <v>3</v>
      </c>
      <c r="D71" s="24">
        <v>21</v>
      </c>
      <c r="E71" s="24">
        <v>11</v>
      </c>
      <c r="F71" s="24">
        <v>16</v>
      </c>
      <c r="G71" s="24">
        <v>22</v>
      </c>
      <c r="H71" s="24">
        <v>20</v>
      </c>
      <c r="I71" s="24">
        <v>11</v>
      </c>
      <c r="J71" s="24">
        <v>14</v>
      </c>
      <c r="K71" s="24">
        <v>11</v>
      </c>
      <c r="L71" s="24">
        <v>15</v>
      </c>
      <c r="M71" s="24">
        <v>16</v>
      </c>
      <c r="N71" s="24">
        <v>13</v>
      </c>
      <c r="O71" s="24">
        <v>9</v>
      </c>
      <c r="P71" s="24">
        <v>2</v>
      </c>
      <c r="Q71" s="24">
        <v>3780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15.6" x14ac:dyDescent="0.3">
      <c r="A72" s="24">
        <v>2012</v>
      </c>
      <c r="B72" s="24">
        <v>8</v>
      </c>
      <c r="C72" s="24">
        <v>2</v>
      </c>
      <c r="D72" s="24">
        <v>18</v>
      </c>
      <c r="E72" s="24">
        <v>2</v>
      </c>
      <c r="F72" s="24">
        <v>10</v>
      </c>
      <c r="G72" s="24">
        <v>19</v>
      </c>
      <c r="H72" s="24">
        <v>14</v>
      </c>
      <c r="I72" s="24">
        <v>1</v>
      </c>
      <c r="J72" s="24">
        <v>17</v>
      </c>
      <c r="K72" s="24">
        <v>20</v>
      </c>
      <c r="L72" s="24">
        <v>16</v>
      </c>
      <c r="M72" s="24">
        <v>10</v>
      </c>
      <c r="N72" s="24">
        <v>11</v>
      </c>
      <c r="O72" s="24">
        <v>6</v>
      </c>
      <c r="P72" s="24">
        <v>20</v>
      </c>
      <c r="Q72" s="24">
        <v>3620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15.6" x14ac:dyDescent="0.3">
      <c r="A73" s="24">
        <v>2013</v>
      </c>
      <c r="B73" s="24">
        <v>5</v>
      </c>
      <c r="C73" s="24">
        <v>4</v>
      </c>
      <c r="D73" s="24">
        <v>4</v>
      </c>
      <c r="E73" s="24">
        <v>4</v>
      </c>
      <c r="F73" s="24">
        <v>13</v>
      </c>
      <c r="G73" s="24">
        <v>6</v>
      </c>
      <c r="H73" s="24">
        <v>13</v>
      </c>
      <c r="I73" s="24">
        <v>10</v>
      </c>
      <c r="J73" s="24">
        <v>11</v>
      </c>
      <c r="K73" s="24">
        <v>17</v>
      </c>
      <c r="L73" s="24">
        <v>7</v>
      </c>
      <c r="M73" s="24">
        <v>11</v>
      </c>
      <c r="N73" s="24">
        <v>9</v>
      </c>
      <c r="O73" s="24">
        <v>12</v>
      </c>
      <c r="P73" s="24">
        <v>5</v>
      </c>
      <c r="Q73" s="24">
        <v>4050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15.6" x14ac:dyDescent="0.3">
      <c r="A74" s="24">
        <v>2014</v>
      </c>
      <c r="B74" s="24">
        <v>10</v>
      </c>
      <c r="C74" s="24">
        <v>8</v>
      </c>
      <c r="D74" s="24">
        <v>2</v>
      </c>
      <c r="E74" s="24">
        <v>22</v>
      </c>
      <c r="F74" s="24">
        <v>3</v>
      </c>
      <c r="G74" s="24">
        <v>2</v>
      </c>
      <c r="H74" s="24">
        <v>1</v>
      </c>
      <c r="I74" s="24">
        <v>20</v>
      </c>
      <c r="J74" s="24">
        <v>10</v>
      </c>
      <c r="K74" s="24">
        <v>5</v>
      </c>
      <c r="L74" s="24">
        <v>8</v>
      </c>
      <c r="M74" s="24">
        <v>8</v>
      </c>
      <c r="N74" s="24">
        <v>8</v>
      </c>
      <c r="O74" s="24">
        <v>15</v>
      </c>
      <c r="P74" s="24">
        <v>12</v>
      </c>
      <c r="Q74" s="24">
        <v>4420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15.6" x14ac:dyDescent="0.3">
      <c r="A75" s="24">
        <v>2015</v>
      </c>
      <c r="B75" s="24">
        <v>12</v>
      </c>
      <c r="C75" s="24">
        <v>9</v>
      </c>
      <c r="D75" s="24">
        <v>17</v>
      </c>
      <c r="E75" s="24">
        <v>1</v>
      </c>
      <c r="F75" s="24">
        <v>4</v>
      </c>
      <c r="G75" s="24">
        <v>16</v>
      </c>
      <c r="H75" s="24">
        <v>7</v>
      </c>
      <c r="I75" s="24">
        <v>3</v>
      </c>
      <c r="J75" s="24">
        <v>6</v>
      </c>
      <c r="K75" s="24">
        <v>16</v>
      </c>
      <c r="L75" s="24">
        <v>9</v>
      </c>
      <c r="M75" s="24">
        <v>7</v>
      </c>
      <c r="N75" s="24">
        <v>7</v>
      </c>
      <c r="O75" s="24">
        <v>10</v>
      </c>
      <c r="P75" s="24">
        <v>19</v>
      </c>
      <c r="Q75" s="24">
        <v>4760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15.6" x14ac:dyDescent="0.3">
      <c r="A76" s="24">
        <v>2016</v>
      </c>
      <c r="B76" s="24">
        <v>13</v>
      </c>
      <c r="C76" s="24">
        <v>11</v>
      </c>
      <c r="D76" s="24">
        <v>10</v>
      </c>
      <c r="E76" s="24">
        <v>17</v>
      </c>
      <c r="F76" s="24">
        <v>13</v>
      </c>
      <c r="G76" s="24">
        <v>4</v>
      </c>
      <c r="H76" s="24">
        <v>8</v>
      </c>
      <c r="I76" s="24">
        <v>18</v>
      </c>
      <c r="J76" s="24">
        <v>4</v>
      </c>
      <c r="K76" s="24">
        <v>1</v>
      </c>
      <c r="L76" s="24">
        <v>6</v>
      </c>
      <c r="M76" s="24">
        <v>6</v>
      </c>
      <c r="N76" s="24">
        <v>6</v>
      </c>
      <c r="O76" s="24">
        <v>7</v>
      </c>
      <c r="P76" s="24">
        <v>8</v>
      </c>
      <c r="Q76" s="24">
        <v>5090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15.6" x14ac:dyDescent="0.3">
      <c r="A77" s="24">
        <v>2017</v>
      </c>
      <c r="B77" s="24">
        <v>6</v>
      </c>
      <c r="C77" s="24">
        <v>12</v>
      </c>
      <c r="D77" s="24">
        <v>19</v>
      </c>
      <c r="E77" s="24">
        <v>5</v>
      </c>
      <c r="F77" s="24">
        <v>12</v>
      </c>
      <c r="G77" s="24">
        <v>9</v>
      </c>
      <c r="H77" s="24">
        <v>11</v>
      </c>
      <c r="I77" s="24">
        <v>6</v>
      </c>
      <c r="J77" s="24">
        <v>3</v>
      </c>
      <c r="K77" s="24">
        <v>9</v>
      </c>
      <c r="L77" s="24">
        <v>4</v>
      </c>
      <c r="M77" s="24">
        <v>13</v>
      </c>
      <c r="N77" s="24">
        <v>3</v>
      </c>
      <c r="O77" s="24">
        <v>5</v>
      </c>
      <c r="P77" s="24">
        <v>16</v>
      </c>
      <c r="Q77" s="24">
        <v>5280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15.6" x14ac:dyDescent="0.3">
      <c r="A78" s="24">
        <v>2018</v>
      </c>
      <c r="B78" s="24">
        <v>1</v>
      </c>
      <c r="C78" s="24">
        <v>7</v>
      </c>
      <c r="D78" s="24">
        <v>5</v>
      </c>
      <c r="E78" s="24">
        <v>11</v>
      </c>
      <c r="F78" s="24">
        <v>2</v>
      </c>
      <c r="G78" s="24">
        <v>13</v>
      </c>
      <c r="H78" s="24">
        <v>10</v>
      </c>
      <c r="I78" s="24">
        <v>8</v>
      </c>
      <c r="J78" s="24">
        <v>7</v>
      </c>
      <c r="K78" s="24">
        <v>3</v>
      </c>
      <c r="L78" s="24">
        <v>2</v>
      </c>
      <c r="M78" s="24">
        <v>9</v>
      </c>
      <c r="N78" s="24">
        <v>4</v>
      </c>
      <c r="O78" s="24">
        <v>4</v>
      </c>
      <c r="P78" s="24">
        <v>15</v>
      </c>
      <c r="Q78" s="24">
        <v>4690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15.6" x14ac:dyDescent="0.3">
      <c r="A79" s="24">
        <v>2019</v>
      </c>
      <c r="B79" s="24">
        <v>2</v>
      </c>
      <c r="C79" s="24">
        <v>6</v>
      </c>
      <c r="D79" s="24">
        <v>12</v>
      </c>
      <c r="E79" s="24">
        <v>9</v>
      </c>
      <c r="F79" s="24">
        <v>1</v>
      </c>
      <c r="G79" s="24">
        <v>7</v>
      </c>
      <c r="H79" s="24">
        <v>3</v>
      </c>
      <c r="I79" s="24">
        <v>4</v>
      </c>
      <c r="J79" s="24">
        <v>5</v>
      </c>
      <c r="K79" s="24">
        <v>4</v>
      </c>
      <c r="L79" s="24">
        <v>1</v>
      </c>
      <c r="M79" s="24">
        <v>1</v>
      </c>
      <c r="N79" s="24">
        <v>5</v>
      </c>
      <c r="O79" s="24">
        <v>3</v>
      </c>
      <c r="P79" s="24">
        <v>11</v>
      </c>
      <c r="Q79" s="24">
        <v>5590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15.6" x14ac:dyDescent="0.3">
      <c r="A80" s="24">
        <v>2020</v>
      </c>
      <c r="B80" s="24">
        <v>3</v>
      </c>
      <c r="C80" s="24">
        <v>5</v>
      </c>
      <c r="D80" s="24">
        <v>14</v>
      </c>
      <c r="E80" s="24">
        <v>19</v>
      </c>
      <c r="F80" s="24">
        <v>6</v>
      </c>
      <c r="G80" s="24">
        <v>12</v>
      </c>
      <c r="H80" s="24">
        <v>3</v>
      </c>
      <c r="I80" s="24">
        <v>13</v>
      </c>
      <c r="J80" s="24">
        <v>2</v>
      </c>
      <c r="K80" s="24">
        <v>2</v>
      </c>
      <c r="L80" s="24">
        <v>5</v>
      </c>
      <c r="M80" s="24">
        <v>4</v>
      </c>
      <c r="N80" s="24">
        <v>1</v>
      </c>
      <c r="O80" s="24">
        <v>2</v>
      </c>
      <c r="P80" s="24">
        <v>10</v>
      </c>
      <c r="Q80" s="24">
        <v>5680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15.6" x14ac:dyDescent="0.3">
      <c r="A81" s="24">
        <v>2021</v>
      </c>
      <c r="B81" s="24">
        <v>7</v>
      </c>
      <c r="C81" s="24">
        <v>1</v>
      </c>
      <c r="D81" s="24">
        <v>16</v>
      </c>
      <c r="E81" s="24">
        <v>3</v>
      </c>
      <c r="F81" s="24">
        <v>15</v>
      </c>
      <c r="G81" s="24">
        <v>18</v>
      </c>
      <c r="H81" s="24">
        <v>17</v>
      </c>
      <c r="I81" s="24">
        <v>4</v>
      </c>
      <c r="J81" s="24">
        <v>1</v>
      </c>
      <c r="K81" s="24">
        <v>15</v>
      </c>
      <c r="L81" s="24">
        <v>3</v>
      </c>
      <c r="M81" s="24">
        <v>3</v>
      </c>
      <c r="N81" s="24">
        <v>2</v>
      </c>
      <c r="O81" s="24">
        <v>1</v>
      </c>
      <c r="P81" s="24">
        <v>6</v>
      </c>
      <c r="Q81" s="24">
        <v>6370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15.6" x14ac:dyDescent="0.3">
      <c r="R82" s="4"/>
      <c r="S82" s="4"/>
      <c r="T82" s="4"/>
      <c r="U82" s="4"/>
      <c r="V82" s="4"/>
      <c r="W82" s="4"/>
      <c r="X82" s="4"/>
      <c r="Y82" s="4"/>
      <c r="Z82" s="4"/>
    </row>
    <row r="83" spans="1:26" ht="15.6" x14ac:dyDescent="0.3">
      <c r="A83" s="24" t="s">
        <v>54</v>
      </c>
      <c r="B83" s="25">
        <f t="shared" ref="B83:P83" si="26">CORREL($P$4:$P$25,B60:B81)</f>
        <v>0.22974260390888532</v>
      </c>
      <c r="C83" s="25">
        <f t="shared" si="26"/>
        <v>0.37000053904915187</v>
      </c>
      <c r="D83" s="25">
        <f t="shared" si="26"/>
        <v>-0.22947896685898087</v>
      </c>
      <c r="E83" s="25">
        <f>CORREL($P$4:$P$25,E60:E81)</f>
        <v>0.34863990767882752</v>
      </c>
      <c r="F83" s="25">
        <f t="shared" si="26"/>
        <v>0.45603470659506556</v>
      </c>
      <c r="G83" s="25">
        <f t="shared" si="26"/>
        <v>-0.31259455447084683</v>
      </c>
      <c r="H83" s="25">
        <f t="shared" si="26"/>
        <v>0.23998163532875946</v>
      </c>
      <c r="I83" s="25">
        <f t="shared" si="26"/>
        <v>0.19937345202846987</v>
      </c>
      <c r="J83" s="25">
        <f t="shared" si="26"/>
        <v>5.5195500390716606E-2</v>
      </c>
      <c r="K83" s="25">
        <f t="shared" si="26"/>
        <v>-0.11682511618644735</v>
      </c>
      <c r="L83" s="25">
        <f t="shared" si="26"/>
        <v>7.7559596829275865E-2</v>
      </c>
      <c r="M83" s="25">
        <f t="shared" si="26"/>
        <v>-6.3797065254567506E-2</v>
      </c>
      <c r="N83" s="25">
        <f t="shared" si="26"/>
        <v>9.310978393693466E-3</v>
      </c>
      <c r="O83" s="25">
        <f t="shared" si="26"/>
        <v>8.5922794919513878E-2</v>
      </c>
      <c r="P83" s="25">
        <f t="shared" si="26"/>
        <v>-0.21391786977282595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15.6" x14ac:dyDescent="0.3">
      <c r="A84" s="24" t="s">
        <v>56</v>
      </c>
      <c r="B84" s="24">
        <f t="shared" ref="B84:P84" si="27">IF(B83&lt;0,1,0)</f>
        <v>0</v>
      </c>
      <c r="C84" s="24">
        <f t="shared" si="27"/>
        <v>0</v>
      </c>
      <c r="D84" s="24">
        <f t="shared" si="27"/>
        <v>1</v>
      </c>
      <c r="E84" s="24">
        <f t="shared" si="27"/>
        <v>0</v>
      </c>
      <c r="F84" s="24">
        <f t="shared" si="27"/>
        <v>0</v>
      </c>
      <c r="G84" s="24">
        <f t="shared" si="27"/>
        <v>1</v>
      </c>
      <c r="H84" s="24">
        <f t="shared" si="27"/>
        <v>0</v>
      </c>
      <c r="I84" s="24">
        <f t="shared" si="27"/>
        <v>0</v>
      </c>
      <c r="J84" s="24">
        <f t="shared" si="27"/>
        <v>0</v>
      </c>
      <c r="K84" s="24">
        <f t="shared" si="27"/>
        <v>1</v>
      </c>
      <c r="L84" s="24">
        <f t="shared" si="27"/>
        <v>0</v>
      </c>
      <c r="M84" s="24">
        <f t="shared" si="27"/>
        <v>1</v>
      </c>
      <c r="N84" s="24">
        <f t="shared" si="27"/>
        <v>0</v>
      </c>
      <c r="O84" s="24">
        <f t="shared" si="27"/>
        <v>0</v>
      </c>
      <c r="P84" s="24">
        <f t="shared" si="27"/>
        <v>1</v>
      </c>
      <c r="Q84" s="24">
        <f>SUM(B84:P84)</f>
        <v>5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15.6" x14ac:dyDescent="0.3">
      <c r="R85" s="4"/>
      <c r="S85" s="4"/>
      <c r="T85" s="4"/>
      <c r="U85" s="4"/>
      <c r="V85" s="4"/>
      <c r="W85" s="4"/>
      <c r="X85" s="4"/>
      <c r="Y85" s="4"/>
      <c r="Z85" s="4"/>
    </row>
    <row r="86" spans="1:26" ht="15.6" x14ac:dyDescent="0.3">
      <c r="R86" s="4"/>
      <c r="S86" s="4"/>
      <c r="T86" s="4"/>
      <c r="U86" s="4"/>
      <c r="V86" s="4"/>
      <c r="W86" s="4"/>
      <c r="X86" s="4"/>
      <c r="Y86" s="4"/>
      <c r="Z86" s="4"/>
    </row>
    <row r="87" spans="1:26" ht="15.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6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6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6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6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6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6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6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6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6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6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6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6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6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6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6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6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6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6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6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6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6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6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6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6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6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6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6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6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6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6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6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6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6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6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6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6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6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6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6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6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6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6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6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6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6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6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6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6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6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6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6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6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6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6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6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6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6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6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6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6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6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6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6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6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6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6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6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6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6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6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6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6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6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6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6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6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6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6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6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6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6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6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6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6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6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6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6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6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6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6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6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6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6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6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6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6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6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6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6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6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6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6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6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6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6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6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6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6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6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6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6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6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6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6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6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6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6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6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6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6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6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6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6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6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6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6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6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6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6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6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6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6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6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6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6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6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6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6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6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6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6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6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6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6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6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6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6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6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6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6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6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6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6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6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6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6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6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6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6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6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6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6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6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6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6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6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6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6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6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6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6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6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6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6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6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6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6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6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6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6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6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6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6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6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6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6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6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6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6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6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6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6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6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6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6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6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6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6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6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6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6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6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6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6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6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6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6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6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6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6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6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6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6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6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6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6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6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6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6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6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6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6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6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6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6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6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6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6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6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6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6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6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6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6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6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6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6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6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6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6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6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6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6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6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6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6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6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6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6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6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6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6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6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6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6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6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6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6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6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6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6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6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6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6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6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6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6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6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6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6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6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6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6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6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6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6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6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6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6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6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6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6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6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6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6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6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6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6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6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6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6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6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6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6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6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6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6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6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6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6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6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6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6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6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6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6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6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6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6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6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6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6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6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6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6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6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6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6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6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6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6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6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6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6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6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6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6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6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6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6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6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6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6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6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6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6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6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6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6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6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6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6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6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6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6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6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6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6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6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6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6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6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6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6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6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6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6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6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6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6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6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6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6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6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6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6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6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6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6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6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6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6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6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6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6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6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6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6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6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6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6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6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6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6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6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6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6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6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6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6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6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6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6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6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6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6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6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6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6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6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6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6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6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6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6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6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6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6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6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6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6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6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6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6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6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6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6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6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6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6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6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6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6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6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6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6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6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6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6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6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6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6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6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6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6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6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6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6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6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6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6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6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6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6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6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6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6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6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6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6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6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6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6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6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6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6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6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6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6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6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6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6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6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6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6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6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6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6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6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6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6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6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6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6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6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6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6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6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6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6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6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6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6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6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6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6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6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6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6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6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6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6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6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6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6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6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6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6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6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6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6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6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6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6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6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6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6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6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6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6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6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6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6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6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6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6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6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6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6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6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6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6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6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6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6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6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6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6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6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6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6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6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6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6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6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6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6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6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6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6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6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6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6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6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6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6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6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6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6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6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6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6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6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6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6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6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6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6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6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6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6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6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6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6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6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6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6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6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6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6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6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6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6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6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6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6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6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6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6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6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6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6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6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6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6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6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6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6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6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6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6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6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6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6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6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6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6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6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6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6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6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6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6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6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6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6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6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6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6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6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6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6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6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6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6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6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6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6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6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6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6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6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6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6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6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6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6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6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6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6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6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6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6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6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6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6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6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6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6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6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6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6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6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6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6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6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6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6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6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6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6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6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6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6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6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6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6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6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6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6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6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6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6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6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6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6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6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6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6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6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6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6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6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6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6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6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6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6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6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6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6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6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6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6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6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6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6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6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6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6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6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6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6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6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6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6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6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6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6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6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6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6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6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6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6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6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6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6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6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6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6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6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6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6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6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6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</sheetData>
  <conditionalFormatting sqref="B33:B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5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C6F3-09F4-4EF9-A69A-7B15035C6036}">
  <dimension ref="A1:Z972"/>
  <sheetViews>
    <sheetView workbookViewId="0"/>
  </sheetViews>
  <sheetFormatPr baseColWidth="10" defaultColWidth="14.44140625" defaultRowHeight="13.8" x14ac:dyDescent="0.3"/>
  <cols>
    <col min="1" max="1" width="16.44140625" customWidth="1"/>
    <col min="2" max="2" width="12.88671875" customWidth="1"/>
    <col min="3" max="3" width="11.88671875" customWidth="1"/>
    <col min="4" max="4" width="21.33203125" customWidth="1"/>
    <col min="5" max="5" width="19.109375" customWidth="1"/>
    <col min="6" max="6" width="14.33203125" customWidth="1"/>
    <col min="7" max="7" width="15.109375" customWidth="1"/>
    <col min="8" max="9" width="14.33203125" customWidth="1"/>
    <col min="10" max="11" width="15.109375" customWidth="1"/>
    <col min="12" max="15" width="14.33203125" customWidth="1"/>
    <col min="16" max="16" width="18.109375" customWidth="1"/>
    <col min="17" max="17" width="17.88671875" customWidth="1"/>
    <col min="18" max="18" width="19.109375" customWidth="1"/>
    <col min="19" max="26" width="8.88671875" customWidth="1"/>
  </cols>
  <sheetData>
    <row r="1" spans="1:26" ht="47.25" customHeight="1" thickBot="1" x14ac:dyDescent="0.35">
      <c r="A1" s="108" t="s">
        <v>374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</row>
    <row r="2" spans="1:26" ht="32.2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5" t="s">
        <v>5</v>
      </c>
      <c r="J2" s="5" t="s">
        <v>5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8</v>
      </c>
      <c r="P2" s="5" t="s">
        <v>9</v>
      </c>
      <c r="Q2" s="5" t="s">
        <v>10</v>
      </c>
      <c r="R2" s="4"/>
      <c r="S2" s="4"/>
      <c r="T2" s="4"/>
      <c r="U2" s="4"/>
      <c r="V2" s="4"/>
      <c r="W2" s="4"/>
      <c r="X2" s="4"/>
      <c r="Y2" s="4"/>
    </row>
    <row r="3" spans="1:26" ht="30.75" customHeight="1" x14ac:dyDescent="0.3">
      <c r="A3" s="6" t="s">
        <v>11</v>
      </c>
      <c r="B3" s="6" t="s">
        <v>12</v>
      </c>
      <c r="C3" s="6">
        <f t="shared" ref="C3:Q3" si="0">IF(C4&lt;0,1,0)</f>
        <v>1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 t="shared" si="0"/>
        <v>1</v>
      </c>
      <c r="J3" s="6">
        <f t="shared" si="0"/>
        <v>1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1</v>
      </c>
      <c r="Q3" s="6">
        <f t="shared" si="0"/>
        <v>0</v>
      </c>
      <c r="R3" s="4"/>
      <c r="S3" s="4"/>
      <c r="T3" s="4"/>
      <c r="U3" s="4"/>
      <c r="V3" s="4"/>
      <c r="W3" s="4"/>
      <c r="X3" s="4"/>
      <c r="Y3" s="4"/>
    </row>
    <row r="4" spans="1:26" ht="24" customHeight="1" x14ac:dyDescent="0.3">
      <c r="A4" s="6" t="s">
        <v>13</v>
      </c>
      <c r="B4" s="6">
        <f t="shared" ref="B4:Q4" si="1">CORREL(B7:B28,$B$7:$B$28)</f>
        <v>1</v>
      </c>
      <c r="C4" s="7">
        <f t="shared" si="1"/>
        <v>-0.7574264053980837</v>
      </c>
      <c r="D4" s="7">
        <f t="shared" si="1"/>
        <v>0.49490485525691008</v>
      </c>
      <c r="E4" s="7">
        <f t="shared" si="1"/>
        <v>0.1566919920663756</v>
      </c>
      <c r="F4" s="7">
        <f t="shared" si="1"/>
        <v>4.397942012411931E-2</v>
      </c>
      <c r="G4" s="7">
        <f t="shared" si="1"/>
        <v>0.34568845382103525</v>
      </c>
      <c r="H4" s="7">
        <f t="shared" si="1"/>
        <v>0.19340814988644991</v>
      </c>
      <c r="I4" s="7">
        <f t="shared" si="1"/>
        <v>-0.3072087654369926</v>
      </c>
      <c r="J4" s="7">
        <f t="shared" si="1"/>
        <v>-2.7287875923994325E-2</v>
      </c>
      <c r="K4" s="7">
        <f t="shared" si="1"/>
        <v>0.92612004631608458</v>
      </c>
      <c r="L4" s="7">
        <f t="shared" si="1"/>
        <v>0.91249402451274308</v>
      </c>
      <c r="M4" s="7">
        <f t="shared" si="1"/>
        <v>0.69620501476646868</v>
      </c>
      <c r="N4" s="7">
        <f t="shared" si="1"/>
        <v>0.81539189532370027</v>
      </c>
      <c r="O4" s="7">
        <f t="shared" si="1"/>
        <v>0.82923922707777087</v>
      </c>
      <c r="P4" s="7">
        <f t="shared" si="1"/>
        <v>-0.6472742426026542</v>
      </c>
      <c r="Q4" s="7">
        <f t="shared" si="1"/>
        <v>0.20759347267071626</v>
      </c>
      <c r="R4" s="4"/>
      <c r="S4" s="4"/>
      <c r="T4" s="4"/>
      <c r="U4" s="4"/>
      <c r="V4" s="4"/>
      <c r="W4" s="4"/>
      <c r="X4" s="4"/>
      <c r="Y4" s="4"/>
    </row>
    <row r="5" spans="1:26" ht="26.25" customHeight="1" x14ac:dyDescent="0.3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4"/>
      <c r="S5" s="4"/>
      <c r="T5" s="4"/>
      <c r="U5" s="4"/>
      <c r="V5" s="4"/>
      <c r="W5" s="4"/>
      <c r="X5" s="4"/>
      <c r="Y5" s="4"/>
    </row>
    <row r="6" spans="1:26" ht="87" customHeight="1" x14ac:dyDescent="0.3">
      <c r="A6" s="8" t="s">
        <v>31</v>
      </c>
      <c r="B6" s="105" t="s">
        <v>375</v>
      </c>
      <c r="C6" s="105" t="s">
        <v>376</v>
      </c>
      <c r="D6" s="106" t="s">
        <v>377</v>
      </c>
      <c r="E6" s="11" t="s">
        <v>35</v>
      </c>
      <c r="F6" s="11" t="s">
        <v>36</v>
      </c>
      <c r="G6" s="12" t="s">
        <v>37</v>
      </c>
      <c r="H6" s="13" t="s">
        <v>38</v>
      </c>
      <c r="I6" s="13" t="s">
        <v>39</v>
      </c>
      <c r="J6" s="13" t="s">
        <v>40</v>
      </c>
      <c r="K6" s="13" t="s">
        <v>41</v>
      </c>
      <c r="L6" s="13" t="s">
        <v>42</v>
      </c>
      <c r="M6" s="107" t="s">
        <v>266</v>
      </c>
      <c r="N6" s="13" t="s">
        <v>44</v>
      </c>
      <c r="O6" s="13" t="s">
        <v>45</v>
      </c>
      <c r="P6" s="13" t="s">
        <v>46</v>
      </c>
      <c r="Q6" s="13" t="s">
        <v>47</v>
      </c>
      <c r="R6" s="4"/>
      <c r="S6" s="4"/>
      <c r="T6" s="4"/>
      <c r="U6" s="4"/>
      <c r="V6" s="4"/>
      <c r="W6" s="4"/>
      <c r="X6" s="4"/>
      <c r="Y6" s="4"/>
    </row>
    <row r="7" spans="1:26" ht="15.6" x14ac:dyDescent="0.3">
      <c r="A7" s="14">
        <v>2000</v>
      </c>
      <c r="B7" s="15">
        <f>'b,á,r,z termésátlg'!D3</f>
        <v>2000</v>
      </c>
      <c r="C7" s="15">
        <f>'b,á,r,z betak.ter'!D3*1000</f>
        <v>43000</v>
      </c>
      <c r="D7" s="15">
        <f>átlagárak!F3</f>
        <v>26177.69381495671</v>
      </c>
      <c r="E7" s="16">
        <f>időjárás!D4</f>
        <v>121</v>
      </c>
      <c r="F7" s="16">
        <f>időjárás!G4</f>
        <v>11</v>
      </c>
      <c r="G7" s="16">
        <f>időjárás!B4</f>
        <v>11.5</v>
      </c>
      <c r="H7" s="17">
        <f>időjárás!C4</f>
        <v>423.4</v>
      </c>
      <c r="I7" s="17">
        <f>időjárás!E4</f>
        <v>83</v>
      </c>
      <c r="J7" s="17">
        <f>időjárás!F4</f>
        <v>34</v>
      </c>
      <c r="K7" s="18">
        <f>'b,á,r,z termésátlg'!B3</f>
        <v>3600</v>
      </c>
      <c r="L7" s="18">
        <f>'b,á,r,z termésátlg'!C3</f>
        <v>2770</v>
      </c>
      <c r="M7" s="18">
        <f>'kukorica termelés'!F107</f>
        <v>4150</v>
      </c>
      <c r="N7" s="18">
        <f>'b,á,r,z termésátlg'!E3</f>
        <v>1670</v>
      </c>
      <c r="O7" s="19">
        <f>műtrágya!F3</f>
        <v>61</v>
      </c>
      <c r="P7" s="20">
        <f>munkaerő!B3</f>
        <v>676049.33028564835</v>
      </c>
      <c r="Q7" s="20">
        <f>munkaerő!C3</f>
        <v>97.107215065321569</v>
      </c>
      <c r="R7" s="4"/>
      <c r="S7" s="4"/>
      <c r="T7" s="4"/>
      <c r="U7" s="4"/>
      <c r="V7" s="4"/>
      <c r="W7" s="4"/>
      <c r="X7" s="4"/>
      <c r="Y7" s="4"/>
    </row>
    <row r="8" spans="1:26" ht="15.6" x14ac:dyDescent="0.3">
      <c r="A8" s="14">
        <v>2001</v>
      </c>
      <c r="B8" s="15">
        <f>'b,á,r,z termésátlg'!D4</f>
        <v>2370</v>
      </c>
      <c r="C8" s="15">
        <f>'b,á,r,z betak.ter'!D4*1000</f>
        <v>51000</v>
      </c>
      <c r="D8" s="15">
        <f>átlagárak!F4</f>
        <v>20334.65181545871</v>
      </c>
      <c r="E8" s="16">
        <f>időjárás!D5</f>
        <v>141</v>
      </c>
      <c r="F8" s="16">
        <f>időjárás!G5</f>
        <v>2</v>
      </c>
      <c r="G8" s="16">
        <f>időjárás!B5</f>
        <v>10.3</v>
      </c>
      <c r="H8" s="17">
        <f>időjárás!C5</f>
        <v>614.29999999999995</v>
      </c>
      <c r="I8" s="17">
        <f>időjárás!E5</f>
        <v>96</v>
      </c>
      <c r="J8" s="17">
        <f>időjárás!F5</f>
        <v>22</v>
      </c>
      <c r="K8" s="18">
        <f>'b,á,r,z termésátlg'!B4</f>
        <v>4310</v>
      </c>
      <c r="L8" s="18">
        <f>'b,á,r,z termésátlg'!C4</f>
        <v>3530</v>
      </c>
      <c r="M8" s="18">
        <f>'kukorica termelés'!F108</f>
        <v>6220</v>
      </c>
      <c r="N8" s="18">
        <f>'b,á,r,z termésátlg'!E4</f>
        <v>2450</v>
      </c>
      <c r="O8" s="19">
        <f>műtrágya!F4</f>
        <v>67</v>
      </c>
      <c r="P8" s="20">
        <f>munkaerő!B4</f>
        <v>642937.28248072241</v>
      </c>
      <c r="Q8" s="20">
        <f>munkaerő!C4</f>
        <v>105.3971294080375</v>
      </c>
      <c r="R8" s="4"/>
      <c r="S8" s="4"/>
      <c r="T8" s="4"/>
      <c r="U8" s="4"/>
      <c r="V8" s="4"/>
      <c r="W8" s="4"/>
      <c r="X8" s="4"/>
      <c r="Y8" s="4"/>
    </row>
    <row r="9" spans="1:26" ht="15.6" x14ac:dyDescent="0.3">
      <c r="A9" s="14">
        <v>2002</v>
      </c>
      <c r="B9" s="15">
        <f>'b,á,r,z termésátlg'!D5</f>
        <v>1960</v>
      </c>
      <c r="C9" s="15">
        <f>'b,á,r,z betak.ter'!D5*1000</f>
        <v>49000</v>
      </c>
      <c r="D9" s="15">
        <f>átlagárak!F5</f>
        <v>20242.884279257494</v>
      </c>
      <c r="E9" s="16">
        <f>időjárás!D6</f>
        <v>147</v>
      </c>
      <c r="F9" s="16">
        <f>időjárás!G6</f>
        <v>8</v>
      </c>
      <c r="G9" s="16">
        <f>időjárás!B6</f>
        <v>11.3</v>
      </c>
      <c r="H9" s="17">
        <f>időjárás!C6</f>
        <v>546.6</v>
      </c>
      <c r="I9" s="17">
        <f>időjárás!E6</f>
        <v>79</v>
      </c>
      <c r="J9" s="17">
        <f>időjárás!F6</f>
        <v>26</v>
      </c>
      <c r="K9" s="18">
        <f>'b,á,r,z termésátlg'!B5</f>
        <v>3510</v>
      </c>
      <c r="L9" s="18">
        <f>'b,á,r,z termésátlg'!C5</f>
        <v>2820</v>
      </c>
      <c r="M9" s="18">
        <f>'kukorica termelés'!F109</f>
        <v>5050</v>
      </c>
      <c r="N9" s="18">
        <f>'b,á,r,z termésátlg'!E5</f>
        <v>2160</v>
      </c>
      <c r="O9" s="19">
        <f>műtrágya!F5</f>
        <v>74</v>
      </c>
      <c r="P9" s="20">
        <f>munkaerő!B5</f>
        <v>646741.2214467359</v>
      </c>
      <c r="Q9" s="20">
        <f>munkaerő!C5</f>
        <v>79.446888358480024</v>
      </c>
      <c r="R9" s="4"/>
      <c r="S9" s="4"/>
      <c r="T9" s="4"/>
      <c r="U9" s="4"/>
      <c r="V9" s="4"/>
      <c r="W9" s="4"/>
      <c r="X9" s="4"/>
      <c r="Y9" s="4"/>
    </row>
    <row r="10" spans="1:26" ht="15.6" x14ac:dyDescent="0.3">
      <c r="A10" s="14">
        <v>2003</v>
      </c>
      <c r="B10" s="15">
        <f>'b,á,r,z termésátlg'!D6</f>
        <v>1460</v>
      </c>
      <c r="C10" s="15">
        <f>'b,á,r,z betak.ter'!D6*1000</f>
        <v>46000</v>
      </c>
      <c r="D10" s="15">
        <f>átlagárak!F6</f>
        <v>26112</v>
      </c>
      <c r="E10" s="16">
        <f>időjárás!D7</f>
        <v>114</v>
      </c>
      <c r="F10" s="16">
        <f>időjárás!G7</f>
        <v>6</v>
      </c>
      <c r="G10" s="16">
        <f>időjárás!B7</f>
        <v>10.3</v>
      </c>
      <c r="H10" s="17">
        <f>időjárás!C7</f>
        <v>463.9</v>
      </c>
      <c r="I10" s="17">
        <f>időjárás!E7</f>
        <v>118</v>
      </c>
      <c r="J10" s="17">
        <f>időjárás!F7</f>
        <v>50</v>
      </c>
      <c r="K10" s="18">
        <f>'b,á,r,z termésátlg'!B6</f>
        <v>2640</v>
      </c>
      <c r="L10" s="18">
        <f>'b,á,r,z termésátlg'!C6</f>
        <v>2380</v>
      </c>
      <c r="M10" s="18">
        <f>'kukorica termelés'!F110</f>
        <v>3950</v>
      </c>
      <c r="N10" s="18">
        <f>'b,á,r,z termésátlg'!E6</f>
        <v>1490</v>
      </c>
      <c r="O10" s="19">
        <f>műtrágya!F6</f>
        <v>75</v>
      </c>
      <c r="P10" s="20">
        <f>munkaerő!B6</f>
        <v>581907</v>
      </c>
      <c r="Q10" s="20">
        <f>munkaerő!C6</f>
        <v>103.11016148467942</v>
      </c>
      <c r="R10" s="4"/>
      <c r="S10" s="4"/>
      <c r="T10" s="4"/>
      <c r="U10" s="4"/>
      <c r="V10" s="4"/>
      <c r="W10" s="4"/>
      <c r="X10" s="4"/>
      <c r="Y10" s="4"/>
    </row>
    <row r="11" spans="1:26" ht="15.6" x14ac:dyDescent="0.3">
      <c r="A11" s="14">
        <v>2004</v>
      </c>
      <c r="B11" s="15">
        <f>'b,á,r,z termésátlg'!D7</f>
        <v>2750</v>
      </c>
      <c r="C11" s="15">
        <f>'b,á,r,z betak.ter'!D7*1000</f>
        <v>45000</v>
      </c>
      <c r="D11" s="15">
        <f>átlagárak!F7</f>
        <v>22309</v>
      </c>
      <c r="E11" s="16">
        <f>időjárás!D8</f>
        <v>150</v>
      </c>
      <c r="F11" s="16">
        <f>időjárás!G8</f>
        <v>3</v>
      </c>
      <c r="G11" s="16">
        <f>időjárás!B8</f>
        <v>10.1</v>
      </c>
      <c r="H11" s="17">
        <f>időjárás!C8</f>
        <v>689.2</v>
      </c>
      <c r="I11" s="17">
        <f>időjárás!E8</f>
        <v>94</v>
      </c>
      <c r="J11" s="17">
        <f>időjárás!F8</f>
        <v>14</v>
      </c>
      <c r="K11" s="18">
        <f>'b,á,r,z termésátlg'!B7</f>
        <v>5120</v>
      </c>
      <c r="L11" s="18">
        <f>'b,á,r,z termésátlg'!C7</f>
        <v>4270</v>
      </c>
      <c r="M11" s="18">
        <f>'kukorica termelés'!F111</f>
        <v>7000</v>
      </c>
      <c r="N11" s="18">
        <f>'b,á,r,z termésátlg'!E7</f>
        <v>3120</v>
      </c>
      <c r="O11" s="19">
        <f>műtrágya!F7</f>
        <v>77</v>
      </c>
      <c r="P11" s="20">
        <f>munkaerő!B7</f>
        <v>553785.10037174716</v>
      </c>
      <c r="Q11" s="20">
        <f>munkaerő!C7</f>
        <v>151.56487974577871</v>
      </c>
      <c r="R11" s="4"/>
      <c r="S11" s="4"/>
      <c r="T11" s="4"/>
      <c r="U11" s="4"/>
      <c r="V11" s="4"/>
      <c r="W11" s="4"/>
      <c r="X11" s="4"/>
      <c r="Y11" s="4"/>
    </row>
    <row r="12" spans="1:26" ht="15.6" x14ac:dyDescent="0.3">
      <c r="A12" s="14">
        <v>2005</v>
      </c>
      <c r="B12" s="15">
        <f>'b,á,r,z termésátlg'!D8</f>
        <v>2570</v>
      </c>
      <c r="C12" s="15">
        <f>'b,á,r,z betak.ter'!D8*1000</f>
        <v>42000</v>
      </c>
      <c r="D12" s="15">
        <f>átlagárak!F8</f>
        <v>17433</v>
      </c>
      <c r="E12" s="16">
        <f>időjárás!D9</f>
        <v>145</v>
      </c>
      <c r="F12" s="16">
        <f>időjárás!G9</f>
        <v>4</v>
      </c>
      <c r="G12" s="16">
        <f>időjárás!B9</f>
        <v>9.6999999999999993</v>
      </c>
      <c r="H12" s="17">
        <f>időjárás!C9</f>
        <v>732.5</v>
      </c>
      <c r="I12" s="17">
        <f>időjárás!E9</f>
        <v>117</v>
      </c>
      <c r="J12" s="17">
        <f>időjárás!F9</f>
        <v>13</v>
      </c>
      <c r="K12" s="18">
        <f>'b,á,r,z termésátlg'!B8</f>
        <v>4500</v>
      </c>
      <c r="L12" s="18">
        <f>'b,á,r,z termésátlg'!C8</f>
        <v>3750</v>
      </c>
      <c r="M12" s="18">
        <f>'kukorica termelés'!F112</f>
        <v>7560</v>
      </c>
      <c r="N12" s="18">
        <f>'b,á,r,z termésátlg'!E8</f>
        <v>2520</v>
      </c>
      <c r="O12" s="19">
        <f>műtrágya!F8</f>
        <v>67</v>
      </c>
      <c r="P12" s="20">
        <f>munkaerő!B8</f>
        <v>522248</v>
      </c>
      <c r="Q12" s="20">
        <f>munkaerő!C8</f>
        <v>100.80981622550198</v>
      </c>
      <c r="R12" s="4"/>
      <c r="S12" s="4"/>
      <c r="T12" s="4"/>
      <c r="U12" s="4"/>
      <c r="V12" s="4"/>
      <c r="W12" s="4"/>
      <c r="X12" s="4"/>
      <c r="Y12" s="4"/>
    </row>
    <row r="13" spans="1:26" ht="15.6" x14ac:dyDescent="0.3">
      <c r="A13" s="14">
        <v>2006</v>
      </c>
      <c r="B13" s="15">
        <f>'b,á,r,z termésátlg'!D9</f>
        <v>2540</v>
      </c>
      <c r="C13" s="15">
        <f>'b,á,r,z betak.ter'!D9*1000</f>
        <v>39000</v>
      </c>
      <c r="D13" s="15">
        <f>átlagárak!F9</f>
        <v>20118</v>
      </c>
      <c r="E13" s="16">
        <f>időjárás!D10</f>
        <v>140</v>
      </c>
      <c r="F13" s="16">
        <f>időjárás!G10</f>
        <v>7</v>
      </c>
      <c r="G13" s="16">
        <f>időjárás!B10</f>
        <v>10.4</v>
      </c>
      <c r="H13" s="17">
        <f>időjárás!C10</f>
        <v>581.9</v>
      </c>
      <c r="I13" s="17">
        <f>időjárás!E10</f>
        <v>95</v>
      </c>
      <c r="J13" s="17">
        <f>időjárás!F10</f>
        <v>30</v>
      </c>
      <c r="K13" s="18">
        <f>'b,á,r,z termésátlg'!B9</f>
        <v>4070</v>
      </c>
      <c r="L13" s="18">
        <f>'b,á,r,z termésátlg'!C9</f>
        <v>3670</v>
      </c>
      <c r="M13" s="18">
        <f>'kukorica termelés'!F113</f>
        <v>6820</v>
      </c>
      <c r="N13" s="18">
        <f>'b,á,r,z termésátlg'!E9</f>
        <v>2550</v>
      </c>
      <c r="O13" s="19">
        <f>műtrágya!F9</f>
        <v>78</v>
      </c>
      <c r="P13" s="20">
        <f>munkaerő!B9</f>
        <v>504403.04535147396</v>
      </c>
      <c r="Q13" s="20">
        <f>munkaerő!C9</f>
        <v>107.08547898844158</v>
      </c>
      <c r="R13" s="4"/>
      <c r="S13" s="4"/>
      <c r="T13" s="4"/>
      <c r="U13" s="4"/>
      <c r="V13" s="4"/>
      <c r="W13" s="4"/>
      <c r="X13" s="4"/>
      <c r="Y13" s="4"/>
    </row>
    <row r="14" spans="1:26" ht="15.6" x14ac:dyDescent="0.3">
      <c r="A14" s="14">
        <v>2007</v>
      </c>
      <c r="B14" s="15">
        <f>'b,á,r,z termésátlg'!D10</f>
        <v>2040</v>
      </c>
      <c r="C14" s="15">
        <f>'b,á,r,z betak.ter'!D10*1000</f>
        <v>40000</v>
      </c>
      <c r="D14" s="15">
        <f>átlagárak!F10</f>
        <v>41071</v>
      </c>
      <c r="E14" s="16">
        <f>időjárás!D11</f>
        <v>143</v>
      </c>
      <c r="F14" s="16">
        <f>időjárás!G11</f>
        <v>11</v>
      </c>
      <c r="G14" s="16">
        <f>időjárás!B11</f>
        <v>11.6</v>
      </c>
      <c r="H14" s="17">
        <f>időjárás!C11</f>
        <v>621.9</v>
      </c>
      <c r="I14" s="17">
        <f>időjárás!E11</f>
        <v>70</v>
      </c>
      <c r="J14" s="17">
        <f>időjárás!F11</f>
        <v>39</v>
      </c>
      <c r="K14" s="18">
        <f>'b,á,r,z termésátlg'!B10</f>
        <v>3590</v>
      </c>
      <c r="L14" s="18">
        <f>'b,á,r,z termésátlg'!C10</f>
        <v>3170</v>
      </c>
      <c r="M14" s="18">
        <f>'kukorica termelés'!F114</f>
        <v>3730</v>
      </c>
      <c r="N14" s="18">
        <f>'b,á,r,z termésátlg'!E10</f>
        <v>2090</v>
      </c>
      <c r="O14" s="19">
        <f>műtrágya!F10</f>
        <v>87</v>
      </c>
      <c r="P14" s="20">
        <f>munkaerő!B10</f>
        <v>459291</v>
      </c>
      <c r="Q14" s="20">
        <f>munkaerő!C10</f>
        <v>106.92742200626293</v>
      </c>
      <c r="R14" s="4"/>
      <c r="S14" s="4"/>
      <c r="T14" s="4"/>
      <c r="U14" s="4"/>
      <c r="V14" s="4"/>
      <c r="W14" s="4"/>
      <c r="X14" s="4"/>
      <c r="Y14" s="4"/>
    </row>
    <row r="15" spans="1:26" ht="15.6" x14ac:dyDescent="0.3">
      <c r="A15" s="14">
        <v>2008</v>
      </c>
      <c r="B15" s="15">
        <f>'b,á,r,z termésátlg'!D11</f>
        <v>2580</v>
      </c>
      <c r="C15" s="15">
        <f>'b,á,r,z betak.ter'!D11*1000</f>
        <v>44000</v>
      </c>
      <c r="D15" s="15">
        <f>átlagárak!F11</f>
        <v>30624</v>
      </c>
      <c r="E15" s="16">
        <f>időjárás!D12</f>
        <v>144</v>
      </c>
      <c r="F15" s="16">
        <f>időjárás!G12</f>
        <v>2</v>
      </c>
      <c r="G15" s="16">
        <f>időjárás!B12</f>
        <v>11.3</v>
      </c>
      <c r="H15" s="17">
        <f>időjárás!C12</f>
        <v>596.29999999999995</v>
      </c>
      <c r="I15" s="17">
        <f>időjárás!E12</f>
        <v>72</v>
      </c>
      <c r="J15" s="17">
        <f>időjárás!F12</f>
        <v>27</v>
      </c>
      <c r="K15" s="18">
        <f>'b,á,r,z termésátlg'!B11</f>
        <v>4980</v>
      </c>
      <c r="L15" s="18">
        <f>'b,á,r,z termésátlg'!C11</f>
        <v>4450</v>
      </c>
      <c r="M15" s="18">
        <f>'kukorica termelés'!F115</f>
        <v>7470</v>
      </c>
      <c r="N15" s="18">
        <f>'b,á,r,z termésátlg'!E11</f>
        <v>2970</v>
      </c>
      <c r="O15" s="19">
        <f>műtrágya!F11</f>
        <v>74</v>
      </c>
      <c r="P15" s="20">
        <f>munkaerő!B11</f>
        <v>435152</v>
      </c>
      <c r="Q15" s="20">
        <f>munkaerő!C11</f>
        <v>131.07702805790626</v>
      </c>
      <c r="R15" s="4"/>
      <c r="S15" s="4"/>
      <c r="T15" s="4"/>
      <c r="U15" s="4"/>
      <c r="V15" s="4"/>
      <c r="W15" s="4"/>
      <c r="X15" s="4"/>
      <c r="Y15" s="4"/>
    </row>
    <row r="16" spans="1:26" ht="15.6" x14ac:dyDescent="0.3">
      <c r="A16" s="14">
        <v>2009</v>
      </c>
      <c r="B16" s="15">
        <f>'b,á,r,z termésátlg'!D12</f>
        <v>1810</v>
      </c>
      <c r="C16" s="15">
        <f>'b,á,r,z betak.ter'!D12*1000</f>
        <v>40000</v>
      </c>
      <c r="D16" s="15">
        <f>átlagárak!F12</f>
        <v>24098</v>
      </c>
      <c r="E16" s="16">
        <f>időjárás!D13</f>
        <v>156</v>
      </c>
      <c r="F16" s="16">
        <f>időjárás!G13</f>
        <v>4</v>
      </c>
      <c r="G16" s="16">
        <f>időjárás!B13</f>
        <v>11.2</v>
      </c>
      <c r="H16" s="17">
        <f>időjárás!C13</f>
        <v>615.79999999999995</v>
      </c>
      <c r="I16" s="17">
        <f>időjárás!E13</f>
        <v>73</v>
      </c>
      <c r="J16" s="17">
        <f>időjárás!F13</f>
        <v>28</v>
      </c>
      <c r="K16" s="18">
        <f>'b,á,r,z termésátlg'!B12</f>
        <v>3850</v>
      </c>
      <c r="L16" s="18">
        <f>'b,á,r,z termésátlg'!C12</f>
        <v>3320</v>
      </c>
      <c r="M16" s="18">
        <f>'kukorica termelés'!F116</f>
        <v>6390</v>
      </c>
      <c r="N16" s="18">
        <f>'b,á,r,z termésátlg'!E12</f>
        <v>2130</v>
      </c>
      <c r="O16" s="19">
        <f>műtrágya!F12</f>
        <v>63.511947989072169</v>
      </c>
      <c r="P16" s="20">
        <f>munkaerő!B12</f>
        <v>446510</v>
      </c>
      <c r="Q16" s="20">
        <f>munkaerő!C12</f>
        <v>67.730070876096008</v>
      </c>
      <c r="R16" s="4"/>
      <c r="S16" s="4"/>
      <c r="T16" s="4"/>
      <c r="U16" s="4"/>
      <c r="V16" s="4"/>
      <c r="W16" s="4"/>
      <c r="X16" s="4"/>
      <c r="Y16" s="4"/>
    </row>
    <row r="17" spans="1:26" ht="15.6" x14ac:dyDescent="0.3">
      <c r="A17" s="14">
        <v>2010</v>
      </c>
      <c r="B17" s="15">
        <f>'b,á,r,z termésátlg'!D13</f>
        <v>2110</v>
      </c>
      <c r="C17" s="15">
        <f>'b,á,r,z betak.ter'!D13*1000</f>
        <v>37000</v>
      </c>
      <c r="D17" s="15">
        <f>átlagárak!F13</f>
        <v>30636</v>
      </c>
      <c r="E17" s="16">
        <f>időjárás!D14</f>
        <v>172</v>
      </c>
      <c r="F17" s="16">
        <f>időjárás!G14</f>
        <v>10</v>
      </c>
      <c r="G17" s="16">
        <f>időjárás!B14</f>
        <v>10.1</v>
      </c>
      <c r="H17" s="17">
        <f>időjárás!C14</f>
        <v>981</v>
      </c>
      <c r="I17" s="17">
        <f>időjárás!E14</f>
        <v>96</v>
      </c>
      <c r="J17" s="17">
        <f>időjárás!F14</f>
        <v>24</v>
      </c>
      <c r="K17" s="18">
        <f>'b,á,r,z termésátlg'!B13</f>
        <v>3710</v>
      </c>
      <c r="L17" s="18">
        <f>'b,á,r,z termésátlg'!C13</f>
        <v>3360</v>
      </c>
      <c r="M17" s="18">
        <f>'kukorica termelés'!F117</f>
        <v>6470</v>
      </c>
      <c r="N17" s="18">
        <f>'b,á,r,z termésátlg'!E13</f>
        <v>2320</v>
      </c>
      <c r="O17" s="19">
        <f>műtrágya!F13</f>
        <v>72.056450858180327</v>
      </c>
      <c r="P17" s="20">
        <f>munkaerő!B13</f>
        <v>444157</v>
      </c>
      <c r="Q17" s="20">
        <f>munkaerő!C13</f>
        <v>117.6</v>
      </c>
      <c r="R17" s="4"/>
      <c r="S17" s="4"/>
      <c r="T17" s="4"/>
      <c r="U17" s="4"/>
      <c r="V17" s="4"/>
      <c r="W17" s="4"/>
      <c r="X17" s="4"/>
      <c r="Y17" s="4"/>
    </row>
    <row r="18" spans="1:26" ht="15.6" x14ac:dyDescent="0.3">
      <c r="A18" s="14">
        <v>2011</v>
      </c>
      <c r="B18" s="15">
        <f>'b,á,r,z termésátlg'!D14</f>
        <v>2300</v>
      </c>
      <c r="C18" s="15">
        <f>'b,á,r,z betak.ter'!D14*1000</f>
        <v>33000</v>
      </c>
      <c r="D18" s="15">
        <f>átlagárak!F14</f>
        <v>46014</v>
      </c>
      <c r="E18" s="16">
        <f>időjárás!D15</f>
        <v>117</v>
      </c>
      <c r="F18" s="16">
        <f>időjárás!G15</f>
        <v>7</v>
      </c>
      <c r="G18" s="16">
        <f>időjárás!B15</f>
        <v>10.7</v>
      </c>
      <c r="H18" s="17">
        <f>időjárás!C15</f>
        <v>420.2</v>
      </c>
      <c r="I18" s="17">
        <f>időjárás!E15</f>
        <v>106</v>
      </c>
      <c r="J18" s="17">
        <f>időjárás!F15</f>
        <v>31</v>
      </c>
      <c r="K18" s="18">
        <f>'b,á,r,z termésátlg'!B14</f>
        <v>4200</v>
      </c>
      <c r="L18" s="18">
        <f>'b,á,r,z termésátlg'!C14</f>
        <v>3780</v>
      </c>
      <c r="M18" s="18">
        <f>'kukorica termelés'!F118</f>
        <v>6500</v>
      </c>
      <c r="N18" s="18">
        <f>'b,á,r,z termésátlg'!E14</f>
        <v>2410</v>
      </c>
      <c r="O18" s="19">
        <f>műtrágya!F14</f>
        <v>77.29970771190888</v>
      </c>
      <c r="P18" s="20">
        <f>munkaerő!B14</f>
        <v>436951</v>
      </c>
      <c r="Q18" s="20">
        <f>munkaerő!C14</f>
        <v>149.30000000000001</v>
      </c>
      <c r="R18" s="4"/>
      <c r="S18" s="4"/>
      <c r="T18" s="4"/>
      <c r="U18" s="4"/>
      <c r="V18" s="4"/>
      <c r="W18" s="4"/>
      <c r="X18" s="4"/>
      <c r="Y18" s="4"/>
    </row>
    <row r="19" spans="1:26" ht="15.6" x14ac:dyDescent="0.3">
      <c r="A19" s="14">
        <v>2012</v>
      </c>
      <c r="B19" s="15">
        <f>'b,á,r,z termésátlg'!D15</f>
        <v>2240</v>
      </c>
      <c r="C19" s="15">
        <f>'b,á,r,z betak.ter'!D15*1000</f>
        <v>35000</v>
      </c>
      <c r="D19" s="15">
        <f>átlagárak!F15</f>
        <v>56453</v>
      </c>
      <c r="E19" s="16">
        <f>időjárás!D16</f>
        <v>130</v>
      </c>
      <c r="F19" s="16">
        <f>időjárás!G16</f>
        <v>21</v>
      </c>
      <c r="G19" s="16">
        <f>időjárás!B16</f>
        <v>11.2</v>
      </c>
      <c r="H19" s="17">
        <f>időjárás!C16</f>
        <v>487.7</v>
      </c>
      <c r="I19" s="17">
        <f>időjárás!E16</f>
        <v>92</v>
      </c>
      <c r="J19" s="17">
        <f>időjárás!F16</f>
        <v>50</v>
      </c>
      <c r="K19" s="18">
        <f>'b,á,r,z termésátlg'!B15</f>
        <v>3750</v>
      </c>
      <c r="L19" s="18">
        <f>'b,á,r,z termésátlg'!C15</f>
        <v>3620</v>
      </c>
      <c r="M19" s="18">
        <f>'kukorica termelés'!F119</f>
        <v>4000</v>
      </c>
      <c r="N19" s="18">
        <f>'b,á,r,z termésátlg'!E15</f>
        <v>2590</v>
      </c>
      <c r="O19" s="19">
        <f>műtrágya!F15</f>
        <v>82.054702135631317</v>
      </c>
      <c r="P19" s="20">
        <f>munkaerő!B15</f>
        <v>433279</v>
      </c>
      <c r="Q19" s="20">
        <f>munkaerő!C15</f>
        <v>92.3</v>
      </c>
      <c r="R19" s="4"/>
      <c r="S19" s="4"/>
      <c r="T19" s="4"/>
      <c r="U19" s="4"/>
      <c r="V19" s="4"/>
      <c r="W19" s="4"/>
      <c r="X19" s="4"/>
      <c r="Y19" s="4"/>
    </row>
    <row r="20" spans="1:26" ht="15.6" x14ac:dyDescent="0.3">
      <c r="A20" s="14">
        <v>2013</v>
      </c>
      <c r="B20" s="15">
        <f>'b,á,r,z termésátlg'!D16</f>
        <v>3070</v>
      </c>
      <c r="C20" s="15">
        <f>'b,á,r,z betak.ter'!D16*1000</f>
        <v>35000</v>
      </c>
      <c r="D20" s="15">
        <f>átlagárak!F16</f>
        <v>40315</v>
      </c>
      <c r="E20" s="16">
        <f>időjárás!D17</f>
        <v>154</v>
      </c>
      <c r="F20" s="16">
        <f>időjárás!G17</f>
        <v>15</v>
      </c>
      <c r="G20" s="16">
        <f>időjárás!B17</f>
        <v>11</v>
      </c>
      <c r="H20" s="17">
        <f>időjárás!C17</f>
        <v>660.9</v>
      </c>
      <c r="I20" s="17">
        <f>időjárás!E17</f>
        <v>90</v>
      </c>
      <c r="J20" s="17">
        <f>időjárás!F17</f>
        <v>33</v>
      </c>
      <c r="K20" s="18">
        <f>'b,á,r,z termésátlg'!B16</f>
        <v>4640</v>
      </c>
      <c r="L20" s="18">
        <f>'b,á,r,z termésátlg'!C16</f>
        <v>4050</v>
      </c>
      <c r="M20" s="18">
        <f>'kukorica termelés'!F120</f>
        <v>5440</v>
      </c>
      <c r="N20" s="18">
        <f>'b,á,r,z termésátlg'!E16</f>
        <v>2570</v>
      </c>
      <c r="O20" s="19">
        <f>műtrágya!F16</f>
        <v>93</v>
      </c>
      <c r="P20" s="20">
        <f>munkaerő!B16</f>
        <v>444424</v>
      </c>
      <c r="Q20" s="20">
        <f>munkaerő!C16</f>
        <v>109.9</v>
      </c>
      <c r="R20" s="4"/>
      <c r="S20" s="4"/>
      <c r="T20" s="4"/>
      <c r="U20" s="4"/>
      <c r="V20" s="4"/>
      <c r="W20" s="4"/>
      <c r="X20" s="4"/>
      <c r="Y20" s="4"/>
    </row>
    <row r="21" spans="1:26" ht="15.6" x14ac:dyDescent="0.3">
      <c r="A21" s="14">
        <v>2014</v>
      </c>
      <c r="B21" s="15">
        <f>'b,á,r,z termésátlg'!D17</f>
        <v>2860</v>
      </c>
      <c r="C21" s="15">
        <f>'b,á,r,z betak.ter'!D17*1000</f>
        <v>34000</v>
      </c>
      <c r="D21" s="15">
        <f>átlagárak!F17</f>
        <v>39796</v>
      </c>
      <c r="E21" s="16">
        <f>időjárás!D18</f>
        <v>162</v>
      </c>
      <c r="F21" s="16">
        <f>időjárás!G18</f>
        <v>1</v>
      </c>
      <c r="G21" s="16">
        <f>időjárás!B18</f>
        <v>11.9</v>
      </c>
      <c r="H21" s="17">
        <f>időjárás!C18</f>
        <v>755.8</v>
      </c>
      <c r="I21" s="17">
        <f>időjárás!E18</f>
        <v>47</v>
      </c>
      <c r="J21" s="17">
        <f>időjárás!F18</f>
        <v>19</v>
      </c>
      <c r="K21" s="18">
        <f>'b,á,r,z termésátlg'!B17</f>
        <v>4730</v>
      </c>
      <c r="L21" s="18">
        <f>'b,á,r,z termésátlg'!C17</f>
        <v>4420</v>
      </c>
      <c r="M21" s="18">
        <f>'kukorica termelés'!F121</f>
        <v>7820</v>
      </c>
      <c r="N21" s="18">
        <f>'b,á,r,z termésátlg'!E17</f>
        <v>2670</v>
      </c>
      <c r="O21" s="19">
        <f>műtrágya!F17</f>
        <v>93.079156253699992</v>
      </c>
      <c r="P21" s="20">
        <f>munkaerő!B17</f>
        <v>462930</v>
      </c>
      <c r="Q21" s="20">
        <f>munkaerő!C17</f>
        <v>106.2</v>
      </c>
      <c r="R21" s="4"/>
      <c r="S21" s="4"/>
      <c r="T21" s="4"/>
      <c r="U21" s="4"/>
      <c r="V21" s="4"/>
      <c r="W21" s="4"/>
      <c r="X21" s="4"/>
      <c r="Y21" s="4"/>
    </row>
    <row r="22" spans="1:26" ht="15.6" x14ac:dyDescent="0.3">
      <c r="A22" s="14">
        <v>2015</v>
      </c>
      <c r="B22" s="15">
        <f>'b,á,r,z termésátlg'!D18</f>
        <v>2760</v>
      </c>
      <c r="C22" s="15">
        <f>'b,á,r,z betak.ter'!D18*1000</f>
        <v>38000</v>
      </c>
      <c r="D22" s="15">
        <f>átlagárak!F18</f>
        <v>39080</v>
      </c>
      <c r="E22" s="16">
        <f>időjárás!D19</f>
        <v>131</v>
      </c>
      <c r="F22" s="16">
        <f>időjárás!G19</f>
        <v>25</v>
      </c>
      <c r="G22" s="16">
        <f>időjárás!B19</f>
        <v>11.6</v>
      </c>
      <c r="H22" s="17">
        <f>időjárás!C19</f>
        <v>546.9</v>
      </c>
      <c r="I22" s="17">
        <f>időjárás!E19</f>
        <v>77</v>
      </c>
      <c r="J22" s="17">
        <f>időjárás!F19</f>
        <v>47</v>
      </c>
      <c r="K22" s="18">
        <f>'b,á,r,z termésátlg'!B18</f>
        <v>5180</v>
      </c>
      <c r="L22" s="18">
        <f>'b,á,r,z termésátlg'!C18</f>
        <v>4760</v>
      </c>
      <c r="M22" s="18">
        <f>'kukorica termelés'!F122</f>
        <v>5790</v>
      </c>
      <c r="N22" s="18">
        <f>'b,á,r,z termésátlg'!E18</f>
        <v>2830</v>
      </c>
      <c r="O22" s="19">
        <f>műtrágya!F18</f>
        <v>100.73329099990744</v>
      </c>
      <c r="P22" s="20">
        <f>munkaerő!B18</f>
        <v>441903</v>
      </c>
      <c r="Q22" s="20">
        <f>munkaerő!C18</f>
        <v>94.3</v>
      </c>
      <c r="R22" s="4"/>
      <c r="S22" s="4"/>
      <c r="T22" s="4"/>
      <c r="U22" s="4"/>
      <c r="V22" s="4"/>
      <c r="W22" s="4"/>
      <c r="X22" s="4"/>
      <c r="Y22" s="4"/>
    </row>
    <row r="23" spans="1:26" ht="15.6" x14ac:dyDescent="0.3">
      <c r="A23" s="14">
        <v>2016</v>
      </c>
      <c r="B23" s="15">
        <f>'b,á,r,z termésátlg'!D19</f>
        <v>3090</v>
      </c>
      <c r="C23" s="15">
        <f>'b,á,r,z betak.ter'!D19*1000</f>
        <v>27000</v>
      </c>
      <c r="D23" s="15">
        <f>átlagárak!F19</f>
        <v>35678</v>
      </c>
      <c r="E23" s="16">
        <f>időjárás!D20</f>
        <v>143</v>
      </c>
      <c r="F23" s="16">
        <f>időjárás!G20</f>
        <v>3</v>
      </c>
      <c r="G23" s="16">
        <f>időjárás!B20</f>
        <v>11</v>
      </c>
      <c r="H23" s="17">
        <f>időjárás!C20</f>
        <v>700.3</v>
      </c>
      <c r="I23" s="17">
        <f>időjárás!E20</f>
        <v>78</v>
      </c>
      <c r="J23" s="17">
        <f>időjárás!F20</f>
        <v>23</v>
      </c>
      <c r="K23" s="18">
        <f>'b,á,r,z termésátlg'!B19</f>
        <v>5370</v>
      </c>
      <c r="L23" s="18">
        <f>'b,á,r,z termésátlg'!C19</f>
        <v>5090</v>
      </c>
      <c r="M23" s="18">
        <f>'kukorica termelés'!F123</f>
        <v>8630</v>
      </c>
      <c r="N23" s="18">
        <f>'b,á,r,z termésátlg'!E19</f>
        <v>2850</v>
      </c>
      <c r="O23" s="19">
        <f>műtrágya!F19</f>
        <v>111.67057552255436</v>
      </c>
      <c r="P23" s="20">
        <f>munkaerő!B19</f>
        <v>434281</v>
      </c>
      <c r="Q23" s="20">
        <f>munkaerő!C19</f>
        <v>107</v>
      </c>
      <c r="R23" s="4"/>
      <c r="S23" s="4"/>
      <c r="T23" s="4"/>
      <c r="U23" s="4"/>
      <c r="V23" s="4"/>
      <c r="W23" s="4"/>
      <c r="X23" s="4"/>
      <c r="Y23" s="4"/>
    </row>
    <row r="24" spans="1:26" ht="15.6" x14ac:dyDescent="0.3">
      <c r="A24" s="14">
        <v>2017</v>
      </c>
      <c r="B24" s="15">
        <f>'b,á,r,z termésátlg'!D20</f>
        <v>3290</v>
      </c>
      <c r="C24" s="15">
        <f>'b,á,r,z betak.ter'!D20*1000</f>
        <v>26000</v>
      </c>
      <c r="D24" s="15">
        <f>átlagárak!F20</f>
        <v>37043</v>
      </c>
      <c r="E24" s="16">
        <f>időjárás!D21</f>
        <v>127</v>
      </c>
      <c r="F24" s="16">
        <f>időjárás!G21</f>
        <v>11</v>
      </c>
      <c r="G24" s="16">
        <f>időjárás!B21</f>
        <v>11.1</v>
      </c>
      <c r="H24" s="17">
        <f>időjárás!C21</f>
        <v>616.29999999999995</v>
      </c>
      <c r="I24" s="17">
        <f>időjárás!E21</f>
        <v>83</v>
      </c>
      <c r="J24" s="17">
        <f>időjárás!F21</f>
        <v>40</v>
      </c>
      <c r="K24" s="18">
        <f>'b,á,r,z termésátlg'!B20</f>
        <v>5430</v>
      </c>
      <c r="L24" s="18">
        <f>'b,á,r,z termésátlg'!C20</f>
        <v>5280</v>
      </c>
      <c r="M24" s="18">
        <f>'kukorica termelés'!F124</f>
        <v>6820</v>
      </c>
      <c r="N24" s="18">
        <f>'b,á,r,z termésátlg'!E20</f>
        <v>2540</v>
      </c>
      <c r="O24" s="19">
        <f>műtrágya!F20</f>
        <v>123.07532778117717</v>
      </c>
      <c r="P24" s="20">
        <f>munkaerő!B20</f>
        <v>421415</v>
      </c>
      <c r="Q24" s="20">
        <f>munkaerő!C20</f>
        <v>101.5</v>
      </c>
      <c r="R24" s="4"/>
      <c r="S24" s="4"/>
      <c r="T24" s="4"/>
      <c r="U24" s="4"/>
      <c r="V24" s="4"/>
      <c r="W24" s="4"/>
      <c r="X24" s="4"/>
      <c r="Y24" s="4"/>
    </row>
    <row r="25" spans="1:26" ht="15.6" x14ac:dyDescent="0.3">
      <c r="A25" s="14">
        <v>2018</v>
      </c>
      <c r="B25" s="15">
        <f>'b,á,r,z termésátlg'!D21</f>
        <v>3370</v>
      </c>
      <c r="C25" s="15">
        <f>'b,á,r,z betak.ter'!D21*1000</f>
        <v>26000</v>
      </c>
      <c r="D25" s="15">
        <f>átlagárak!F21</f>
        <v>46100</v>
      </c>
      <c r="E25" s="16">
        <f>időjárás!D22</f>
        <v>151</v>
      </c>
      <c r="F25" s="16">
        <f>időjárás!G22</f>
        <v>7</v>
      </c>
      <c r="G25" s="16">
        <f>időjárás!B22</f>
        <v>12</v>
      </c>
      <c r="H25" s="17">
        <f>időjárás!C22</f>
        <v>605.29999999999995</v>
      </c>
      <c r="I25" s="17">
        <f>időjárás!E22</f>
        <v>80</v>
      </c>
      <c r="J25" s="17">
        <f>időjárás!F22</f>
        <v>37</v>
      </c>
      <c r="K25" s="18">
        <f>'b,á,r,z termésátlg'!B21</f>
        <v>5120</v>
      </c>
      <c r="L25" s="18">
        <f>'b,á,r,z termésátlg'!C21</f>
        <v>4690</v>
      </c>
      <c r="M25" s="18">
        <f>'kukorica termelés'!F125</f>
        <v>8490</v>
      </c>
      <c r="N25" s="18">
        <f>'b,á,r,z termésátlg'!E21</f>
        <v>2620</v>
      </c>
      <c r="O25" s="19">
        <f>műtrágya!F21</f>
        <v>122.06983936642565</v>
      </c>
      <c r="P25" s="20">
        <f>munkaerő!B21</f>
        <v>391601</v>
      </c>
      <c r="Q25" s="20">
        <f>munkaerő!C21</f>
        <v>102.6</v>
      </c>
      <c r="R25" s="4"/>
      <c r="S25" s="4"/>
      <c r="T25" s="4"/>
      <c r="U25" s="4"/>
      <c r="V25" s="4"/>
      <c r="W25" s="4"/>
      <c r="X25" s="4"/>
      <c r="Y25" s="4"/>
    </row>
    <row r="26" spans="1:26" ht="15.6" x14ac:dyDescent="0.3">
      <c r="A26" s="14">
        <v>2019</v>
      </c>
      <c r="B26" s="15">
        <f>'b,á,r,z termésátlg'!D22</f>
        <v>3490</v>
      </c>
      <c r="C26" s="15">
        <f>'b,á,r,z betak.ter'!D22*1000</f>
        <v>26000</v>
      </c>
      <c r="D26" s="15">
        <f>átlagárak!F22</f>
        <v>46564</v>
      </c>
      <c r="E26" s="16">
        <f>időjárás!D23</f>
        <v>141</v>
      </c>
      <c r="F26" s="16">
        <f>időjárás!G23</f>
        <v>8</v>
      </c>
      <c r="G26" s="16">
        <f>időjárás!B23</f>
        <v>12.1</v>
      </c>
      <c r="H26" s="17">
        <f>időjárás!C23</f>
        <v>629.9</v>
      </c>
      <c r="I26" s="17">
        <f>időjárás!E23</f>
        <v>72</v>
      </c>
      <c r="J26" s="17">
        <f>időjárás!F23</f>
        <v>41</v>
      </c>
      <c r="K26" s="18">
        <f>'b,á,r,z termésátlg'!B22</f>
        <v>5290</v>
      </c>
      <c r="L26" s="18">
        <f>'b,á,r,z termésátlg'!C22</f>
        <v>5590</v>
      </c>
      <c r="M26" s="18">
        <f>'kukorica termelés'!F126</f>
        <v>8060</v>
      </c>
      <c r="N26" s="18">
        <f>'b,á,r,z termésátlg'!E22</f>
        <v>3230</v>
      </c>
      <c r="O26" s="19">
        <f>műtrágya!F22</f>
        <v>118.6962063056159</v>
      </c>
      <c r="P26" s="20">
        <f>munkaerő!B22</f>
        <v>358891</v>
      </c>
      <c r="Q26" s="20">
        <f>munkaerő!C22</f>
        <v>106.7</v>
      </c>
      <c r="R26" s="4"/>
      <c r="S26" s="4"/>
      <c r="T26" s="4"/>
      <c r="U26" s="4"/>
      <c r="V26" s="4"/>
      <c r="W26" s="4"/>
      <c r="X26" s="4"/>
      <c r="Y26" s="4"/>
    </row>
    <row r="27" spans="1:26" ht="15.6" x14ac:dyDescent="0.3">
      <c r="A27" s="14">
        <v>2020</v>
      </c>
      <c r="B27" s="15">
        <f>'b,á,r,z termésátlg'!D23</f>
        <v>3200</v>
      </c>
      <c r="C27" s="15">
        <f>'b,á,r,z betak.ter'!D23*1000</f>
        <v>26000</v>
      </c>
      <c r="D27" s="15">
        <f>átlagárak!F23</f>
        <v>43738</v>
      </c>
      <c r="E27" s="16">
        <f>időjárás!D24</f>
        <v>140</v>
      </c>
      <c r="F27" s="16">
        <f>időjárás!G24</f>
        <v>2</v>
      </c>
      <c r="G27" s="16">
        <f>időjárás!B24</f>
        <v>11.5</v>
      </c>
      <c r="H27" s="17">
        <f>időjárás!C24</f>
        <v>613.1</v>
      </c>
      <c r="I27" s="17">
        <f>időjárás!E24</f>
        <v>72</v>
      </c>
      <c r="J27" s="17">
        <f>időjárás!F24</f>
        <v>29</v>
      </c>
      <c r="K27" s="18">
        <f>'b,á,r,z termésátlg'!B23</f>
        <v>5470</v>
      </c>
      <c r="L27" s="18">
        <f>'b,á,r,z termésátlg'!C23</f>
        <v>5680</v>
      </c>
      <c r="M27" s="18">
        <f>'kukorica termelés'!F127</f>
        <v>8580</v>
      </c>
      <c r="N27" s="18">
        <f>'b,á,r,z termésátlg'!E23</f>
        <v>2990</v>
      </c>
      <c r="O27" s="19">
        <f>műtrágya!F23</f>
        <v>133.0193359700873</v>
      </c>
      <c r="P27" s="20">
        <f>munkaerő!B23</f>
        <v>337561</v>
      </c>
      <c r="Q27" s="20">
        <f>munkaerő!C23</f>
        <v>106.9</v>
      </c>
      <c r="R27" s="4"/>
      <c r="S27" s="4"/>
      <c r="T27" s="4"/>
      <c r="U27" s="4"/>
      <c r="V27" s="4"/>
      <c r="W27" s="4"/>
      <c r="X27" s="4"/>
      <c r="Y27" s="4"/>
    </row>
    <row r="28" spans="1:26" ht="15.6" x14ac:dyDescent="0.3">
      <c r="A28" s="14">
        <v>2021</v>
      </c>
      <c r="B28" s="15">
        <f>'b,á,r,z termésátlg'!D24</f>
        <v>3310</v>
      </c>
      <c r="C28" s="15">
        <f>'b,á,r,z betak.ter'!D24*1000</f>
        <v>26000</v>
      </c>
      <c r="D28" s="15">
        <f>átlagárak!F24</f>
        <v>57973</v>
      </c>
      <c r="E28" s="16">
        <f>időjárás!D25</f>
        <v>134</v>
      </c>
      <c r="F28" s="16">
        <f>időjárás!G25</f>
        <v>17</v>
      </c>
      <c r="G28" s="16">
        <f>időjárás!B25</f>
        <v>10.9</v>
      </c>
      <c r="H28" s="17">
        <f>időjárás!C25</f>
        <v>514.20000000000005</v>
      </c>
      <c r="I28" s="17">
        <f>időjárás!E25</f>
        <v>96</v>
      </c>
      <c r="J28" s="17">
        <f>időjárás!F25</f>
        <v>41</v>
      </c>
      <c r="K28" s="18">
        <f>'b,á,r,z termésátlg'!B24</f>
        <v>5930</v>
      </c>
      <c r="L28" s="18">
        <f>'b,á,r,z termésátlg'!C24</f>
        <v>6370</v>
      </c>
      <c r="M28" s="18">
        <f>'kukorica termelés'!F128</f>
        <v>6130</v>
      </c>
      <c r="N28" s="18">
        <f>'b,á,r,z termésátlg'!E24</f>
        <v>3060</v>
      </c>
      <c r="O28" s="19">
        <f>műtrágya!F24</f>
        <v>132.66906558330402</v>
      </c>
      <c r="P28" s="20">
        <f>munkaerő!B24</f>
        <v>325578</v>
      </c>
      <c r="Q28" s="20">
        <f>munkaerő!C24</f>
        <v>109.4</v>
      </c>
      <c r="R28" s="4"/>
      <c r="S28" s="4"/>
      <c r="T28" s="4"/>
      <c r="U28" s="4"/>
      <c r="V28" s="4"/>
      <c r="W28" s="4"/>
      <c r="X28" s="4"/>
      <c r="Y28" s="4"/>
    </row>
    <row r="29" spans="1:26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6" x14ac:dyDescent="0.3">
      <c r="A31" s="4" t="s">
        <v>48</v>
      </c>
      <c r="B31" s="4" t="s">
        <v>2</v>
      </c>
      <c r="C31" s="4" t="s">
        <v>49</v>
      </c>
      <c r="D31" s="4" t="s">
        <v>49</v>
      </c>
      <c r="E31" s="4" t="s">
        <v>49</v>
      </c>
      <c r="F31" s="4" t="s">
        <v>49</v>
      </c>
      <c r="G31" s="4" t="s">
        <v>49</v>
      </c>
      <c r="H31" s="4" t="s">
        <v>49</v>
      </c>
      <c r="I31" s="4" t="s">
        <v>49</v>
      </c>
      <c r="J31" s="4" t="s">
        <v>49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/>
      <c r="S31" s="4"/>
      <c r="T31" s="4"/>
      <c r="U31" s="4"/>
      <c r="V31" s="4"/>
      <c r="W31" s="4"/>
      <c r="X31" s="4"/>
      <c r="Y31" s="4"/>
    </row>
    <row r="32" spans="1:26" ht="58.5" customHeight="1" x14ac:dyDescent="0.3">
      <c r="A32" s="21" t="str">
        <f t="shared" ref="A32:Q32" si="2">A6</f>
        <v>ÉV</v>
      </c>
      <c r="B32" s="21" t="str">
        <f t="shared" si="2"/>
        <v>Rozs termésátlag</v>
      </c>
      <c r="C32" s="21" t="str">
        <f t="shared" si="2"/>
        <v>Rozzsal betakarított terület</v>
      </c>
      <c r="D32" s="21" t="str">
        <f t="shared" si="2"/>
        <v>Rozs felvásárlási átlagára (Ft/tonna)</v>
      </c>
      <c r="E32" s="22" t="str">
        <f t="shared" si="2"/>
        <v>Csapadékos napok száma</v>
      </c>
      <c r="F32" s="22" t="str">
        <f t="shared" si="2"/>
        <v>Hőhullámmal érintett napok száma</v>
      </c>
      <c r="G32" s="22" t="str">
        <f t="shared" si="2"/>
        <v>Átlagos középhőmérséklet, °C</v>
      </c>
      <c r="H32" s="22" t="str">
        <f t="shared" si="2"/>
        <v>Lehullott csapadékösszeg, mm</v>
      </c>
      <c r="I32" s="22" t="str">
        <f t="shared" si="2"/>
        <v>Fagyos napok száma</v>
      </c>
      <c r="J32" s="22" t="str">
        <f t="shared" si="2"/>
        <v>Hőségnapok száma</v>
      </c>
      <c r="K32" s="22" t="str">
        <f t="shared" si="2"/>
        <v>Búza termésátlaga</v>
      </c>
      <c r="L32" s="22" t="str">
        <f t="shared" si="2"/>
        <v>Árpa termésátlaga</v>
      </c>
      <c r="M32" s="22" t="str">
        <f t="shared" si="2"/>
        <v>Kukorica termésátlaga</v>
      </c>
      <c r="N32" s="22" t="str">
        <f t="shared" si="2"/>
        <v>Zab termésátlaga</v>
      </c>
      <c r="O32" s="22" t="str">
        <f t="shared" si="2"/>
        <v>egy hektár mezőgazdasági területre jutó műtrágya mennyisége</v>
      </c>
      <c r="P32" s="22" t="str">
        <f t="shared" si="2"/>
        <v>Összesen Éves munkaerő-egység (ÉME)</v>
      </c>
      <c r="Q32" s="22" t="str">
        <f t="shared" si="2"/>
        <v>A munkaerő-egységre jutó reáljövedelem változása, 
előző év=100,0%</v>
      </c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4">
        <f t="shared" ref="A33:B54" si="3">A7</f>
        <v>2000</v>
      </c>
      <c r="B33" s="23">
        <f t="shared" si="3"/>
        <v>2000</v>
      </c>
      <c r="C33" s="4">
        <f t="shared" ref="C33:Q33" si="4">RANK(C7,C$7:C$28,C$3)</f>
        <v>17</v>
      </c>
      <c r="D33" s="4">
        <f t="shared" si="4"/>
        <v>15</v>
      </c>
      <c r="E33" s="4">
        <f t="shared" si="4"/>
        <v>20</v>
      </c>
      <c r="F33" s="4">
        <f t="shared" si="4"/>
        <v>5</v>
      </c>
      <c r="G33" s="4">
        <f t="shared" si="4"/>
        <v>6</v>
      </c>
      <c r="H33" s="4">
        <f t="shared" si="4"/>
        <v>21</v>
      </c>
      <c r="I33" s="4">
        <f t="shared" si="4"/>
        <v>11</v>
      </c>
      <c r="J33" s="4">
        <f t="shared" si="4"/>
        <v>14</v>
      </c>
      <c r="K33" s="4">
        <f t="shared" si="4"/>
        <v>19</v>
      </c>
      <c r="L33" s="4">
        <f t="shared" si="4"/>
        <v>21</v>
      </c>
      <c r="M33" s="4">
        <f t="shared" si="4"/>
        <v>19</v>
      </c>
      <c r="N33" s="4">
        <f t="shared" si="4"/>
        <v>21</v>
      </c>
      <c r="O33" s="4">
        <f t="shared" si="4"/>
        <v>22</v>
      </c>
      <c r="P33" s="4">
        <f t="shared" si="4"/>
        <v>22</v>
      </c>
      <c r="Q33" s="4">
        <f t="shared" si="4"/>
        <v>18</v>
      </c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4">
        <f t="shared" si="3"/>
        <v>2001</v>
      </c>
      <c r="B34" s="23">
        <f t="shared" si="3"/>
        <v>2370</v>
      </c>
      <c r="C34" s="4">
        <f t="shared" ref="C34:Q34" si="5">RANK(C8,C$7:C$28,C$3)</f>
        <v>22</v>
      </c>
      <c r="D34" s="4">
        <f t="shared" si="5"/>
        <v>19</v>
      </c>
      <c r="E34" s="4">
        <f t="shared" si="5"/>
        <v>12</v>
      </c>
      <c r="F34" s="4">
        <f t="shared" si="5"/>
        <v>19</v>
      </c>
      <c r="G34" s="4">
        <f t="shared" si="5"/>
        <v>18</v>
      </c>
      <c r="H34" s="4">
        <f t="shared" si="5"/>
        <v>11</v>
      </c>
      <c r="I34" s="4">
        <f t="shared" si="5"/>
        <v>17</v>
      </c>
      <c r="J34" s="4">
        <f t="shared" si="5"/>
        <v>4</v>
      </c>
      <c r="K34" s="4">
        <f t="shared" si="5"/>
        <v>13</v>
      </c>
      <c r="L34" s="4">
        <f t="shared" si="5"/>
        <v>16</v>
      </c>
      <c r="M34" s="4">
        <f t="shared" si="5"/>
        <v>14</v>
      </c>
      <c r="N34" s="4">
        <f t="shared" si="5"/>
        <v>15</v>
      </c>
      <c r="O34" s="4">
        <f t="shared" si="5"/>
        <v>19</v>
      </c>
      <c r="P34" s="4">
        <f t="shared" si="5"/>
        <v>20</v>
      </c>
      <c r="Q34" s="4">
        <f t="shared" si="5"/>
        <v>13</v>
      </c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4">
        <f t="shared" si="3"/>
        <v>2002</v>
      </c>
      <c r="B35" s="23">
        <f t="shared" si="3"/>
        <v>1960</v>
      </c>
      <c r="C35" s="4">
        <f t="shared" ref="C35:Q35" si="6">RANK(C9,C$7:C$28,C$3)</f>
        <v>21</v>
      </c>
      <c r="D35" s="4">
        <f t="shared" si="6"/>
        <v>20</v>
      </c>
      <c r="E35" s="4">
        <f t="shared" si="6"/>
        <v>7</v>
      </c>
      <c r="F35" s="4">
        <f t="shared" si="6"/>
        <v>9</v>
      </c>
      <c r="G35" s="4">
        <f t="shared" si="6"/>
        <v>8</v>
      </c>
      <c r="H35" s="4">
        <f t="shared" si="6"/>
        <v>17</v>
      </c>
      <c r="I35" s="4">
        <f t="shared" si="6"/>
        <v>9</v>
      </c>
      <c r="J35" s="4">
        <f t="shared" si="6"/>
        <v>7</v>
      </c>
      <c r="K35" s="4">
        <f t="shared" si="6"/>
        <v>21</v>
      </c>
      <c r="L35" s="4">
        <f t="shared" si="6"/>
        <v>20</v>
      </c>
      <c r="M35" s="4">
        <f t="shared" si="6"/>
        <v>18</v>
      </c>
      <c r="N35" s="4">
        <f t="shared" si="6"/>
        <v>18</v>
      </c>
      <c r="O35" s="4">
        <f t="shared" si="6"/>
        <v>16</v>
      </c>
      <c r="P35" s="4">
        <f t="shared" si="6"/>
        <v>21</v>
      </c>
      <c r="Q35" s="4">
        <f t="shared" si="6"/>
        <v>21</v>
      </c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4">
        <f t="shared" si="3"/>
        <v>2003</v>
      </c>
      <c r="B36" s="23">
        <f t="shared" si="3"/>
        <v>1460</v>
      </c>
      <c r="C36" s="4">
        <f t="shared" ref="C36:Q36" si="7">RANK(C10,C$7:C$28,C$3)</f>
        <v>20</v>
      </c>
      <c r="D36" s="4">
        <f t="shared" si="7"/>
        <v>16</v>
      </c>
      <c r="E36" s="4">
        <f t="shared" si="7"/>
        <v>22</v>
      </c>
      <c r="F36" s="4">
        <f t="shared" si="7"/>
        <v>14</v>
      </c>
      <c r="G36" s="4">
        <f t="shared" si="7"/>
        <v>18</v>
      </c>
      <c r="H36" s="4">
        <f t="shared" si="7"/>
        <v>20</v>
      </c>
      <c r="I36" s="4">
        <f t="shared" si="7"/>
        <v>22</v>
      </c>
      <c r="J36" s="4">
        <f t="shared" si="7"/>
        <v>21</v>
      </c>
      <c r="K36" s="4">
        <f t="shared" si="7"/>
        <v>22</v>
      </c>
      <c r="L36" s="4">
        <f t="shared" si="7"/>
        <v>22</v>
      </c>
      <c r="M36" s="4">
        <f t="shared" si="7"/>
        <v>21</v>
      </c>
      <c r="N36" s="4">
        <f t="shared" si="7"/>
        <v>22</v>
      </c>
      <c r="O36" s="4">
        <f t="shared" si="7"/>
        <v>15</v>
      </c>
      <c r="P36" s="4">
        <f t="shared" si="7"/>
        <v>19</v>
      </c>
      <c r="Q36" s="4">
        <f t="shared" si="7"/>
        <v>14</v>
      </c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4">
        <f t="shared" si="3"/>
        <v>2004</v>
      </c>
      <c r="B37" s="23">
        <f t="shared" si="3"/>
        <v>2750</v>
      </c>
      <c r="C37" s="4">
        <f t="shared" ref="C37:Q37" si="8">RANK(C11,C$7:C$28,C$3)</f>
        <v>19</v>
      </c>
      <c r="D37" s="4">
        <f t="shared" si="8"/>
        <v>18</v>
      </c>
      <c r="E37" s="4">
        <f t="shared" si="8"/>
        <v>6</v>
      </c>
      <c r="F37" s="4">
        <f t="shared" si="8"/>
        <v>17</v>
      </c>
      <c r="G37" s="4">
        <f t="shared" si="8"/>
        <v>20</v>
      </c>
      <c r="H37" s="4">
        <f t="shared" si="8"/>
        <v>5</v>
      </c>
      <c r="I37" s="4">
        <f t="shared" si="8"/>
        <v>15</v>
      </c>
      <c r="J37" s="4">
        <f t="shared" si="8"/>
        <v>2</v>
      </c>
      <c r="K37" s="4">
        <f t="shared" si="8"/>
        <v>7</v>
      </c>
      <c r="L37" s="4">
        <f t="shared" si="8"/>
        <v>10</v>
      </c>
      <c r="M37" s="4">
        <f t="shared" si="8"/>
        <v>8</v>
      </c>
      <c r="N37" s="4">
        <f t="shared" si="8"/>
        <v>2</v>
      </c>
      <c r="O37" s="4">
        <f t="shared" si="8"/>
        <v>14</v>
      </c>
      <c r="P37" s="4">
        <f t="shared" si="8"/>
        <v>18</v>
      </c>
      <c r="Q37" s="4">
        <f t="shared" si="8"/>
        <v>1</v>
      </c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4">
        <f t="shared" si="3"/>
        <v>2005</v>
      </c>
      <c r="B38" s="23">
        <f t="shared" si="3"/>
        <v>2570</v>
      </c>
      <c r="C38" s="4">
        <f t="shared" ref="C38:Q38" si="9">RANK(C12,C$7:C$28,C$3)</f>
        <v>16</v>
      </c>
      <c r="D38" s="4">
        <f t="shared" si="9"/>
        <v>22</v>
      </c>
      <c r="E38" s="4">
        <f t="shared" si="9"/>
        <v>8</v>
      </c>
      <c r="F38" s="4">
        <f t="shared" si="9"/>
        <v>15</v>
      </c>
      <c r="G38" s="4">
        <f t="shared" si="9"/>
        <v>22</v>
      </c>
      <c r="H38" s="4">
        <f t="shared" si="9"/>
        <v>3</v>
      </c>
      <c r="I38" s="4">
        <f t="shared" si="9"/>
        <v>21</v>
      </c>
      <c r="J38" s="4">
        <f t="shared" si="9"/>
        <v>1</v>
      </c>
      <c r="K38" s="4">
        <f t="shared" si="9"/>
        <v>12</v>
      </c>
      <c r="L38" s="4">
        <f t="shared" si="9"/>
        <v>13</v>
      </c>
      <c r="M38" s="4">
        <f t="shared" si="9"/>
        <v>6</v>
      </c>
      <c r="N38" s="4">
        <f t="shared" si="9"/>
        <v>14</v>
      </c>
      <c r="O38" s="4">
        <f t="shared" si="9"/>
        <v>19</v>
      </c>
      <c r="P38" s="4">
        <f t="shared" si="9"/>
        <v>17</v>
      </c>
      <c r="Q38" s="4">
        <f t="shared" si="9"/>
        <v>17</v>
      </c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4">
        <f t="shared" si="3"/>
        <v>2006</v>
      </c>
      <c r="B39" s="23">
        <f t="shared" si="3"/>
        <v>2540</v>
      </c>
      <c r="C39" s="4">
        <f t="shared" ref="C39:Q39" si="10">RANK(C13,C$7:C$28,C$3)</f>
        <v>13</v>
      </c>
      <c r="D39" s="4">
        <f t="shared" si="10"/>
        <v>21</v>
      </c>
      <c r="E39" s="4">
        <f t="shared" si="10"/>
        <v>14</v>
      </c>
      <c r="F39" s="4">
        <f t="shared" si="10"/>
        <v>11</v>
      </c>
      <c r="G39" s="4">
        <f t="shared" si="10"/>
        <v>17</v>
      </c>
      <c r="H39" s="4">
        <f t="shared" si="10"/>
        <v>15</v>
      </c>
      <c r="I39" s="4">
        <f t="shared" si="10"/>
        <v>16</v>
      </c>
      <c r="J39" s="4">
        <f t="shared" si="10"/>
        <v>11</v>
      </c>
      <c r="K39" s="4">
        <f t="shared" si="10"/>
        <v>15</v>
      </c>
      <c r="L39" s="4">
        <f t="shared" si="10"/>
        <v>14</v>
      </c>
      <c r="M39" s="4">
        <f t="shared" si="10"/>
        <v>9</v>
      </c>
      <c r="N39" s="4">
        <f t="shared" si="10"/>
        <v>12</v>
      </c>
      <c r="O39" s="4">
        <f t="shared" si="10"/>
        <v>12</v>
      </c>
      <c r="P39" s="4">
        <f t="shared" si="10"/>
        <v>16</v>
      </c>
      <c r="Q39" s="4">
        <f t="shared" si="10"/>
        <v>7</v>
      </c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4">
        <f t="shared" si="3"/>
        <v>2007</v>
      </c>
      <c r="B40" s="23">
        <f t="shared" si="3"/>
        <v>2040</v>
      </c>
      <c r="C40" s="4">
        <f t="shared" ref="C40:Q40" si="11">RANK(C14,C$7:C$28,C$3)</f>
        <v>14</v>
      </c>
      <c r="D40" s="4">
        <f t="shared" si="11"/>
        <v>7</v>
      </c>
      <c r="E40" s="4">
        <f t="shared" si="11"/>
        <v>10</v>
      </c>
      <c r="F40" s="4">
        <f t="shared" si="11"/>
        <v>5</v>
      </c>
      <c r="G40" s="4">
        <f t="shared" si="11"/>
        <v>4</v>
      </c>
      <c r="H40" s="4">
        <f t="shared" si="11"/>
        <v>8</v>
      </c>
      <c r="I40" s="4">
        <f t="shared" si="11"/>
        <v>2</v>
      </c>
      <c r="J40" s="4">
        <f t="shared" si="11"/>
        <v>16</v>
      </c>
      <c r="K40" s="4">
        <f t="shared" si="11"/>
        <v>20</v>
      </c>
      <c r="L40" s="4">
        <f t="shared" si="11"/>
        <v>19</v>
      </c>
      <c r="M40" s="4">
        <f t="shared" si="11"/>
        <v>22</v>
      </c>
      <c r="N40" s="4">
        <f t="shared" si="11"/>
        <v>20</v>
      </c>
      <c r="O40" s="4">
        <f t="shared" si="11"/>
        <v>10</v>
      </c>
      <c r="P40" s="4">
        <f t="shared" si="11"/>
        <v>14</v>
      </c>
      <c r="Q40" s="4">
        <f t="shared" si="11"/>
        <v>9</v>
      </c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4">
        <f t="shared" si="3"/>
        <v>2008</v>
      </c>
      <c r="B41" s="23">
        <f t="shared" si="3"/>
        <v>2580</v>
      </c>
      <c r="C41" s="4">
        <f t="shared" ref="C41:Q41" si="12">RANK(C15,C$7:C$28,C$3)</f>
        <v>18</v>
      </c>
      <c r="D41" s="4">
        <f t="shared" si="12"/>
        <v>14</v>
      </c>
      <c r="E41" s="4">
        <f t="shared" si="12"/>
        <v>9</v>
      </c>
      <c r="F41" s="4">
        <f t="shared" si="12"/>
        <v>19</v>
      </c>
      <c r="G41" s="4">
        <f t="shared" si="12"/>
        <v>8</v>
      </c>
      <c r="H41" s="4">
        <f t="shared" si="12"/>
        <v>14</v>
      </c>
      <c r="I41" s="4">
        <f t="shared" si="12"/>
        <v>3</v>
      </c>
      <c r="J41" s="4">
        <f t="shared" si="12"/>
        <v>8</v>
      </c>
      <c r="K41" s="4">
        <f t="shared" si="12"/>
        <v>9</v>
      </c>
      <c r="L41" s="4">
        <f t="shared" si="12"/>
        <v>8</v>
      </c>
      <c r="M41" s="4">
        <f t="shared" si="12"/>
        <v>7</v>
      </c>
      <c r="N41" s="4">
        <f t="shared" si="12"/>
        <v>5</v>
      </c>
      <c r="O41" s="4">
        <f t="shared" si="12"/>
        <v>16</v>
      </c>
      <c r="P41" s="4">
        <f t="shared" si="12"/>
        <v>8</v>
      </c>
      <c r="Q41" s="4">
        <f t="shared" si="12"/>
        <v>3</v>
      </c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4">
        <f t="shared" si="3"/>
        <v>2009</v>
      </c>
      <c r="B42" s="23">
        <f t="shared" si="3"/>
        <v>1810</v>
      </c>
      <c r="C42" s="4">
        <f t="shared" ref="C42:Q42" si="13">RANK(C16,C$7:C$28,C$3)</f>
        <v>14</v>
      </c>
      <c r="D42" s="4">
        <f t="shared" si="13"/>
        <v>17</v>
      </c>
      <c r="E42" s="4">
        <f t="shared" si="13"/>
        <v>3</v>
      </c>
      <c r="F42" s="4">
        <f t="shared" si="13"/>
        <v>15</v>
      </c>
      <c r="G42" s="4">
        <f t="shared" si="13"/>
        <v>10</v>
      </c>
      <c r="H42" s="4">
        <f t="shared" si="13"/>
        <v>10</v>
      </c>
      <c r="I42" s="4">
        <f t="shared" si="13"/>
        <v>6</v>
      </c>
      <c r="J42" s="4">
        <f t="shared" si="13"/>
        <v>9</v>
      </c>
      <c r="K42" s="4">
        <f t="shared" si="13"/>
        <v>16</v>
      </c>
      <c r="L42" s="4">
        <f t="shared" si="13"/>
        <v>18</v>
      </c>
      <c r="M42" s="4">
        <f t="shared" si="13"/>
        <v>13</v>
      </c>
      <c r="N42" s="4">
        <f t="shared" si="13"/>
        <v>19</v>
      </c>
      <c r="O42" s="4">
        <f t="shared" si="13"/>
        <v>21</v>
      </c>
      <c r="P42" s="4">
        <f t="shared" si="13"/>
        <v>13</v>
      </c>
      <c r="Q42" s="4">
        <f t="shared" si="13"/>
        <v>22</v>
      </c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4">
        <f t="shared" si="3"/>
        <v>2010</v>
      </c>
      <c r="B43" s="23">
        <f t="shared" si="3"/>
        <v>2110</v>
      </c>
      <c r="C43" s="4">
        <f t="shared" ref="C43:Q43" si="14">RANK(C17,C$7:C$28,C$3)</f>
        <v>11</v>
      </c>
      <c r="D43" s="4">
        <f t="shared" si="14"/>
        <v>13</v>
      </c>
      <c r="E43" s="4">
        <f t="shared" si="14"/>
        <v>1</v>
      </c>
      <c r="F43" s="4">
        <f t="shared" si="14"/>
        <v>8</v>
      </c>
      <c r="G43" s="4">
        <f t="shared" si="14"/>
        <v>20</v>
      </c>
      <c r="H43" s="4">
        <f t="shared" si="14"/>
        <v>1</v>
      </c>
      <c r="I43" s="4">
        <f t="shared" si="14"/>
        <v>17</v>
      </c>
      <c r="J43" s="4">
        <f t="shared" si="14"/>
        <v>6</v>
      </c>
      <c r="K43" s="4">
        <f t="shared" si="14"/>
        <v>18</v>
      </c>
      <c r="L43" s="4">
        <f t="shared" si="14"/>
        <v>17</v>
      </c>
      <c r="M43" s="4">
        <f t="shared" si="14"/>
        <v>12</v>
      </c>
      <c r="N43" s="4">
        <f t="shared" si="14"/>
        <v>17</v>
      </c>
      <c r="O43" s="4">
        <f t="shared" si="14"/>
        <v>18</v>
      </c>
      <c r="P43" s="4">
        <f t="shared" si="14"/>
        <v>11</v>
      </c>
      <c r="Q43" s="4">
        <f t="shared" si="14"/>
        <v>4</v>
      </c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4">
        <f t="shared" si="3"/>
        <v>2011</v>
      </c>
      <c r="B44" s="23">
        <f t="shared" si="3"/>
        <v>2300</v>
      </c>
      <c r="C44" s="4">
        <f t="shared" ref="C44:Q44" si="15">RANK(C18,C$7:C$28,C$3)</f>
        <v>7</v>
      </c>
      <c r="D44" s="4">
        <f t="shared" si="15"/>
        <v>5</v>
      </c>
      <c r="E44" s="4">
        <f t="shared" si="15"/>
        <v>21</v>
      </c>
      <c r="F44" s="4">
        <f t="shared" si="15"/>
        <v>11</v>
      </c>
      <c r="G44" s="4">
        <f t="shared" si="15"/>
        <v>16</v>
      </c>
      <c r="H44" s="4">
        <f t="shared" si="15"/>
        <v>22</v>
      </c>
      <c r="I44" s="4">
        <f t="shared" si="15"/>
        <v>20</v>
      </c>
      <c r="J44" s="4">
        <f t="shared" si="15"/>
        <v>12</v>
      </c>
      <c r="K44" s="4">
        <f t="shared" si="15"/>
        <v>14</v>
      </c>
      <c r="L44" s="4">
        <f t="shared" si="15"/>
        <v>12</v>
      </c>
      <c r="M44" s="4">
        <f t="shared" si="15"/>
        <v>11</v>
      </c>
      <c r="N44" s="4">
        <f t="shared" si="15"/>
        <v>16</v>
      </c>
      <c r="O44" s="4">
        <f t="shared" si="15"/>
        <v>13</v>
      </c>
      <c r="P44" s="4">
        <f t="shared" si="15"/>
        <v>9</v>
      </c>
      <c r="Q44" s="4">
        <f t="shared" si="15"/>
        <v>2</v>
      </c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4">
        <f t="shared" si="3"/>
        <v>2012</v>
      </c>
      <c r="B45" s="23">
        <f t="shared" si="3"/>
        <v>2240</v>
      </c>
      <c r="C45" s="4">
        <f t="shared" ref="C45:Q45" si="16">RANK(C19,C$7:C$28,C$3)</f>
        <v>9</v>
      </c>
      <c r="D45" s="4">
        <f t="shared" si="16"/>
        <v>2</v>
      </c>
      <c r="E45" s="4">
        <f t="shared" si="16"/>
        <v>18</v>
      </c>
      <c r="F45" s="4">
        <f t="shared" si="16"/>
        <v>2</v>
      </c>
      <c r="G45" s="4">
        <f t="shared" si="16"/>
        <v>10</v>
      </c>
      <c r="H45" s="4">
        <f t="shared" si="16"/>
        <v>19</v>
      </c>
      <c r="I45" s="4">
        <f t="shared" si="16"/>
        <v>14</v>
      </c>
      <c r="J45" s="4">
        <f t="shared" si="16"/>
        <v>21</v>
      </c>
      <c r="K45" s="4">
        <f t="shared" si="16"/>
        <v>17</v>
      </c>
      <c r="L45" s="4">
        <f t="shared" si="16"/>
        <v>15</v>
      </c>
      <c r="M45" s="4">
        <f t="shared" si="16"/>
        <v>20</v>
      </c>
      <c r="N45" s="4">
        <f t="shared" si="16"/>
        <v>10</v>
      </c>
      <c r="O45" s="4">
        <f t="shared" si="16"/>
        <v>11</v>
      </c>
      <c r="P45" s="4">
        <f t="shared" si="16"/>
        <v>6</v>
      </c>
      <c r="Q45" s="4">
        <f t="shared" si="16"/>
        <v>20</v>
      </c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4">
        <f t="shared" si="3"/>
        <v>2013</v>
      </c>
      <c r="B46" s="23">
        <f t="shared" si="3"/>
        <v>3070</v>
      </c>
      <c r="C46" s="4">
        <f t="shared" ref="C46:Q46" si="17">RANK(C20,C$7:C$28,C$3)</f>
        <v>9</v>
      </c>
      <c r="D46" s="4">
        <f t="shared" si="17"/>
        <v>8</v>
      </c>
      <c r="E46" s="4">
        <f t="shared" si="17"/>
        <v>4</v>
      </c>
      <c r="F46" s="4">
        <f t="shared" si="17"/>
        <v>4</v>
      </c>
      <c r="G46" s="4">
        <f t="shared" si="17"/>
        <v>13</v>
      </c>
      <c r="H46" s="4">
        <f t="shared" si="17"/>
        <v>6</v>
      </c>
      <c r="I46" s="4">
        <f t="shared" si="17"/>
        <v>13</v>
      </c>
      <c r="J46" s="4">
        <f t="shared" si="17"/>
        <v>13</v>
      </c>
      <c r="K46" s="4">
        <f t="shared" si="17"/>
        <v>11</v>
      </c>
      <c r="L46" s="4">
        <f t="shared" si="17"/>
        <v>11</v>
      </c>
      <c r="M46" s="4">
        <f t="shared" si="17"/>
        <v>17</v>
      </c>
      <c r="N46" s="4">
        <f t="shared" si="17"/>
        <v>11</v>
      </c>
      <c r="O46" s="4">
        <f t="shared" si="17"/>
        <v>9</v>
      </c>
      <c r="P46" s="4">
        <f t="shared" si="17"/>
        <v>12</v>
      </c>
      <c r="Q46" s="4">
        <f t="shared" si="17"/>
        <v>5</v>
      </c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4">
        <f t="shared" si="3"/>
        <v>2014</v>
      </c>
      <c r="B47" s="23">
        <f t="shared" si="3"/>
        <v>2860</v>
      </c>
      <c r="C47" s="4">
        <f t="shared" ref="C47:Q47" si="18">RANK(C21,C$7:C$28,C$3)</f>
        <v>8</v>
      </c>
      <c r="D47" s="4">
        <f t="shared" si="18"/>
        <v>9</v>
      </c>
      <c r="E47" s="4">
        <f t="shared" si="18"/>
        <v>2</v>
      </c>
      <c r="F47" s="4">
        <f t="shared" si="18"/>
        <v>22</v>
      </c>
      <c r="G47" s="4">
        <f t="shared" si="18"/>
        <v>3</v>
      </c>
      <c r="H47" s="4">
        <f t="shared" si="18"/>
        <v>2</v>
      </c>
      <c r="I47" s="4">
        <f t="shared" si="18"/>
        <v>1</v>
      </c>
      <c r="J47" s="4">
        <f t="shared" si="18"/>
        <v>3</v>
      </c>
      <c r="K47" s="4">
        <f t="shared" si="18"/>
        <v>10</v>
      </c>
      <c r="L47" s="4">
        <f t="shared" si="18"/>
        <v>9</v>
      </c>
      <c r="M47" s="4">
        <f t="shared" si="18"/>
        <v>5</v>
      </c>
      <c r="N47" s="4">
        <f t="shared" si="18"/>
        <v>8</v>
      </c>
      <c r="O47" s="4">
        <f t="shared" si="18"/>
        <v>8</v>
      </c>
      <c r="P47" s="4">
        <f t="shared" si="18"/>
        <v>15</v>
      </c>
      <c r="Q47" s="4">
        <f t="shared" si="18"/>
        <v>12</v>
      </c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4">
        <f t="shared" si="3"/>
        <v>2015</v>
      </c>
      <c r="B48" s="23">
        <f t="shared" si="3"/>
        <v>2760</v>
      </c>
      <c r="C48" s="4">
        <f t="shared" ref="C48:Q48" si="19">RANK(C22,C$7:C$28,C$3)</f>
        <v>12</v>
      </c>
      <c r="D48" s="4">
        <f t="shared" si="19"/>
        <v>10</v>
      </c>
      <c r="E48" s="4">
        <f t="shared" si="19"/>
        <v>17</v>
      </c>
      <c r="F48" s="4">
        <f t="shared" si="19"/>
        <v>1</v>
      </c>
      <c r="G48" s="4">
        <f t="shared" si="19"/>
        <v>4</v>
      </c>
      <c r="H48" s="4">
        <f t="shared" si="19"/>
        <v>16</v>
      </c>
      <c r="I48" s="4">
        <f t="shared" si="19"/>
        <v>7</v>
      </c>
      <c r="J48" s="4">
        <f t="shared" si="19"/>
        <v>20</v>
      </c>
      <c r="K48" s="4">
        <f t="shared" si="19"/>
        <v>6</v>
      </c>
      <c r="L48" s="4">
        <f t="shared" si="19"/>
        <v>6</v>
      </c>
      <c r="M48" s="4">
        <f t="shared" si="19"/>
        <v>16</v>
      </c>
      <c r="N48" s="4">
        <f t="shared" si="19"/>
        <v>7</v>
      </c>
      <c r="O48" s="4">
        <f t="shared" si="19"/>
        <v>7</v>
      </c>
      <c r="P48" s="4">
        <f t="shared" si="19"/>
        <v>10</v>
      </c>
      <c r="Q48" s="4">
        <f t="shared" si="19"/>
        <v>19</v>
      </c>
      <c r="R48" s="4"/>
      <c r="S48" s="4"/>
      <c r="T48" s="4"/>
      <c r="U48" s="4"/>
      <c r="V48" s="4"/>
      <c r="W48" s="4"/>
      <c r="X48" s="4"/>
      <c r="Y48" s="4"/>
    </row>
    <row r="49" spans="1:26" ht="15.6" x14ac:dyDescent="0.3">
      <c r="A49" s="4">
        <f t="shared" si="3"/>
        <v>2016</v>
      </c>
      <c r="B49" s="23">
        <f t="shared" si="3"/>
        <v>3090</v>
      </c>
      <c r="C49" s="4">
        <f t="shared" ref="C49:Q49" si="20">RANK(C23,C$7:C$28,C$3)</f>
        <v>6</v>
      </c>
      <c r="D49" s="4">
        <f t="shared" si="20"/>
        <v>12</v>
      </c>
      <c r="E49" s="4">
        <f t="shared" si="20"/>
        <v>10</v>
      </c>
      <c r="F49" s="4">
        <f t="shared" si="20"/>
        <v>17</v>
      </c>
      <c r="G49" s="4">
        <f t="shared" si="20"/>
        <v>13</v>
      </c>
      <c r="H49" s="4">
        <f t="shared" si="20"/>
        <v>4</v>
      </c>
      <c r="I49" s="4">
        <f t="shared" si="20"/>
        <v>8</v>
      </c>
      <c r="J49" s="4">
        <f t="shared" si="20"/>
        <v>5</v>
      </c>
      <c r="K49" s="4">
        <f t="shared" si="20"/>
        <v>4</v>
      </c>
      <c r="L49" s="4">
        <f t="shared" si="20"/>
        <v>5</v>
      </c>
      <c r="M49" s="4">
        <f t="shared" si="20"/>
        <v>1</v>
      </c>
      <c r="N49" s="4">
        <f t="shared" si="20"/>
        <v>6</v>
      </c>
      <c r="O49" s="4">
        <f t="shared" si="20"/>
        <v>6</v>
      </c>
      <c r="P49" s="4">
        <f t="shared" si="20"/>
        <v>7</v>
      </c>
      <c r="Q49" s="4">
        <f t="shared" si="20"/>
        <v>8</v>
      </c>
      <c r="R49" s="4"/>
      <c r="S49" s="4"/>
      <c r="T49" s="4"/>
      <c r="U49" s="4"/>
      <c r="V49" s="4"/>
      <c r="W49" s="4"/>
      <c r="X49" s="4"/>
      <c r="Y49" s="4"/>
    </row>
    <row r="50" spans="1:26" ht="15.6" x14ac:dyDescent="0.3">
      <c r="A50" s="4">
        <f t="shared" si="3"/>
        <v>2017</v>
      </c>
      <c r="B50" s="23">
        <f t="shared" si="3"/>
        <v>3290</v>
      </c>
      <c r="C50" s="4">
        <f t="shared" ref="C50:Q50" si="21">RANK(C24,C$7:C$28,C$3)</f>
        <v>1</v>
      </c>
      <c r="D50" s="4">
        <f t="shared" si="21"/>
        <v>11</v>
      </c>
      <c r="E50" s="4">
        <f t="shared" si="21"/>
        <v>19</v>
      </c>
      <c r="F50" s="4">
        <f t="shared" si="21"/>
        <v>5</v>
      </c>
      <c r="G50" s="4">
        <f t="shared" si="21"/>
        <v>12</v>
      </c>
      <c r="H50" s="4">
        <f t="shared" si="21"/>
        <v>9</v>
      </c>
      <c r="I50" s="4">
        <f t="shared" si="21"/>
        <v>11</v>
      </c>
      <c r="J50" s="4">
        <f t="shared" si="21"/>
        <v>17</v>
      </c>
      <c r="K50" s="4">
        <f t="shared" si="21"/>
        <v>3</v>
      </c>
      <c r="L50" s="4">
        <f t="shared" si="21"/>
        <v>4</v>
      </c>
      <c r="M50" s="4">
        <f t="shared" si="21"/>
        <v>9</v>
      </c>
      <c r="N50" s="4">
        <f t="shared" si="21"/>
        <v>13</v>
      </c>
      <c r="O50" s="4">
        <f t="shared" si="21"/>
        <v>3</v>
      </c>
      <c r="P50" s="4">
        <f t="shared" si="21"/>
        <v>5</v>
      </c>
      <c r="Q50" s="4">
        <f t="shared" si="21"/>
        <v>16</v>
      </c>
      <c r="R50" s="4"/>
      <c r="S50" s="4"/>
      <c r="T50" s="4"/>
      <c r="U50" s="4"/>
      <c r="V50" s="4"/>
      <c r="W50" s="4"/>
      <c r="X50" s="4"/>
      <c r="Y50" s="4"/>
    </row>
    <row r="51" spans="1:26" ht="15.6" x14ac:dyDescent="0.3">
      <c r="A51" s="4">
        <f t="shared" si="3"/>
        <v>2018</v>
      </c>
      <c r="B51" s="23">
        <f t="shared" si="3"/>
        <v>3370</v>
      </c>
      <c r="C51" s="4">
        <f t="shared" ref="C51:Q51" si="22">RANK(C25,C$7:C$28,C$3)</f>
        <v>1</v>
      </c>
      <c r="D51" s="4">
        <f t="shared" si="22"/>
        <v>4</v>
      </c>
      <c r="E51" s="4">
        <f t="shared" si="22"/>
        <v>5</v>
      </c>
      <c r="F51" s="4">
        <f t="shared" si="22"/>
        <v>11</v>
      </c>
      <c r="G51" s="4">
        <f t="shared" si="22"/>
        <v>2</v>
      </c>
      <c r="H51" s="4">
        <f t="shared" si="22"/>
        <v>13</v>
      </c>
      <c r="I51" s="4">
        <f t="shared" si="22"/>
        <v>10</v>
      </c>
      <c r="J51" s="4">
        <f t="shared" si="22"/>
        <v>15</v>
      </c>
      <c r="K51" s="4">
        <f t="shared" si="22"/>
        <v>7</v>
      </c>
      <c r="L51" s="4">
        <f t="shared" si="22"/>
        <v>7</v>
      </c>
      <c r="M51" s="4">
        <f t="shared" si="22"/>
        <v>3</v>
      </c>
      <c r="N51" s="4">
        <f t="shared" si="22"/>
        <v>9</v>
      </c>
      <c r="O51" s="4">
        <f t="shared" si="22"/>
        <v>4</v>
      </c>
      <c r="P51" s="4">
        <f t="shared" si="22"/>
        <v>4</v>
      </c>
      <c r="Q51" s="4">
        <f t="shared" si="22"/>
        <v>15</v>
      </c>
      <c r="R51" s="4"/>
      <c r="S51" s="4"/>
      <c r="T51" s="4"/>
      <c r="U51" s="4"/>
      <c r="V51" s="4"/>
      <c r="W51" s="4"/>
      <c r="X51" s="4"/>
      <c r="Y51" s="4"/>
    </row>
    <row r="52" spans="1:26" ht="15.6" x14ac:dyDescent="0.3">
      <c r="A52" s="4">
        <f t="shared" si="3"/>
        <v>2019</v>
      </c>
      <c r="B52" s="23">
        <f t="shared" si="3"/>
        <v>3490</v>
      </c>
      <c r="C52" s="4">
        <f t="shared" ref="C52:Q52" si="23">RANK(C26,C$7:C$28,C$3)</f>
        <v>1</v>
      </c>
      <c r="D52" s="4">
        <f t="shared" si="23"/>
        <v>3</v>
      </c>
      <c r="E52" s="4">
        <f t="shared" si="23"/>
        <v>12</v>
      </c>
      <c r="F52" s="4">
        <f t="shared" si="23"/>
        <v>9</v>
      </c>
      <c r="G52" s="4">
        <f t="shared" si="23"/>
        <v>1</v>
      </c>
      <c r="H52" s="4">
        <f t="shared" si="23"/>
        <v>7</v>
      </c>
      <c r="I52" s="4">
        <f t="shared" si="23"/>
        <v>3</v>
      </c>
      <c r="J52" s="4">
        <f t="shared" si="23"/>
        <v>18</v>
      </c>
      <c r="K52" s="4">
        <f t="shared" si="23"/>
        <v>5</v>
      </c>
      <c r="L52" s="4">
        <f t="shared" si="23"/>
        <v>3</v>
      </c>
      <c r="M52" s="4">
        <f t="shared" si="23"/>
        <v>4</v>
      </c>
      <c r="N52" s="4">
        <f t="shared" si="23"/>
        <v>1</v>
      </c>
      <c r="O52" s="4">
        <f t="shared" si="23"/>
        <v>5</v>
      </c>
      <c r="P52" s="4">
        <f t="shared" si="23"/>
        <v>3</v>
      </c>
      <c r="Q52" s="4">
        <f t="shared" si="23"/>
        <v>11</v>
      </c>
      <c r="R52" s="4"/>
      <c r="S52" s="4"/>
      <c r="T52" s="4"/>
      <c r="U52" s="4"/>
      <c r="V52" s="4"/>
      <c r="W52" s="4"/>
      <c r="X52" s="4"/>
      <c r="Y52" s="4"/>
    </row>
    <row r="53" spans="1:26" ht="15.6" x14ac:dyDescent="0.3">
      <c r="A53" s="4">
        <f t="shared" si="3"/>
        <v>2020</v>
      </c>
      <c r="B53" s="23">
        <f t="shared" si="3"/>
        <v>3200</v>
      </c>
      <c r="C53" s="4">
        <f t="shared" ref="C53:Q53" si="24">RANK(C27,C$7:C$28,C$3)</f>
        <v>1</v>
      </c>
      <c r="D53" s="4">
        <f t="shared" si="24"/>
        <v>6</v>
      </c>
      <c r="E53" s="4">
        <f t="shared" si="24"/>
        <v>14</v>
      </c>
      <c r="F53" s="4">
        <f t="shared" si="24"/>
        <v>19</v>
      </c>
      <c r="G53" s="4">
        <f t="shared" si="24"/>
        <v>6</v>
      </c>
      <c r="H53" s="4">
        <f t="shared" si="24"/>
        <v>12</v>
      </c>
      <c r="I53" s="4">
        <f t="shared" si="24"/>
        <v>3</v>
      </c>
      <c r="J53" s="4">
        <f t="shared" si="24"/>
        <v>10</v>
      </c>
      <c r="K53" s="4">
        <f t="shared" si="24"/>
        <v>2</v>
      </c>
      <c r="L53" s="4">
        <f t="shared" si="24"/>
        <v>2</v>
      </c>
      <c r="M53" s="4">
        <f t="shared" si="24"/>
        <v>2</v>
      </c>
      <c r="N53" s="4">
        <f t="shared" si="24"/>
        <v>4</v>
      </c>
      <c r="O53" s="4">
        <f t="shared" si="24"/>
        <v>1</v>
      </c>
      <c r="P53" s="4">
        <f t="shared" si="24"/>
        <v>2</v>
      </c>
      <c r="Q53" s="4">
        <f t="shared" si="24"/>
        <v>10</v>
      </c>
      <c r="R53" s="4"/>
      <c r="S53" s="4"/>
      <c r="T53" s="4"/>
      <c r="U53" s="4"/>
      <c r="V53" s="4"/>
      <c r="W53" s="4"/>
      <c r="X53" s="4"/>
      <c r="Y53" s="4"/>
    </row>
    <row r="54" spans="1:26" ht="15.6" x14ac:dyDescent="0.3">
      <c r="A54" s="4">
        <f t="shared" si="3"/>
        <v>2021</v>
      </c>
      <c r="B54" s="23">
        <f t="shared" si="3"/>
        <v>3310</v>
      </c>
      <c r="C54" s="4">
        <f t="shared" ref="C54:Q54" si="25">RANK(C28,C$7:C$28,C$3)</f>
        <v>1</v>
      </c>
      <c r="D54" s="4">
        <f t="shared" si="25"/>
        <v>1</v>
      </c>
      <c r="E54" s="4">
        <f t="shared" si="25"/>
        <v>16</v>
      </c>
      <c r="F54" s="4">
        <f t="shared" si="25"/>
        <v>3</v>
      </c>
      <c r="G54" s="4">
        <f t="shared" si="25"/>
        <v>15</v>
      </c>
      <c r="H54" s="4">
        <f t="shared" si="25"/>
        <v>18</v>
      </c>
      <c r="I54" s="4">
        <f t="shared" si="25"/>
        <v>17</v>
      </c>
      <c r="J54" s="4">
        <f t="shared" si="25"/>
        <v>18</v>
      </c>
      <c r="K54" s="4">
        <f t="shared" si="25"/>
        <v>1</v>
      </c>
      <c r="L54" s="4">
        <f t="shared" si="25"/>
        <v>1</v>
      </c>
      <c r="M54" s="4">
        <f t="shared" si="25"/>
        <v>15</v>
      </c>
      <c r="N54" s="4">
        <f t="shared" si="25"/>
        <v>3</v>
      </c>
      <c r="O54" s="4">
        <f t="shared" si="25"/>
        <v>2</v>
      </c>
      <c r="P54" s="4">
        <f t="shared" si="25"/>
        <v>1</v>
      </c>
      <c r="Q54" s="4">
        <f t="shared" si="25"/>
        <v>6</v>
      </c>
      <c r="R54" s="4"/>
      <c r="S54" s="4"/>
      <c r="T54" s="4"/>
      <c r="U54" s="4"/>
      <c r="V54" s="4"/>
      <c r="W54" s="4"/>
      <c r="X54" s="4"/>
      <c r="Y54" s="4"/>
    </row>
    <row r="55" spans="1:26" ht="15.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6" x14ac:dyDescent="0.3">
      <c r="A57" s="26" t="s">
        <v>55</v>
      </c>
      <c r="B57" s="26"/>
      <c r="C57" s="26"/>
      <c r="R57" s="4"/>
      <c r="S57" s="4"/>
      <c r="T57" s="4"/>
      <c r="U57" s="4"/>
      <c r="V57" s="4"/>
      <c r="W57" s="4"/>
      <c r="X57" s="4"/>
      <c r="Y57" s="4"/>
      <c r="Z57" s="4"/>
    </row>
    <row r="58" spans="1:26" ht="15.6" x14ac:dyDescent="0.3">
      <c r="A58" s="27" t="s">
        <v>48</v>
      </c>
      <c r="B58" s="27" t="s">
        <v>49</v>
      </c>
      <c r="C58" s="27" t="s">
        <v>49</v>
      </c>
      <c r="D58" s="27" t="s">
        <v>49</v>
      </c>
      <c r="E58" s="27" t="s">
        <v>49</v>
      </c>
      <c r="F58" s="27" t="s">
        <v>49</v>
      </c>
      <c r="G58" s="27" t="s">
        <v>49</v>
      </c>
      <c r="H58" s="27" t="s">
        <v>49</v>
      </c>
      <c r="I58" s="27" t="s">
        <v>49</v>
      </c>
      <c r="J58" s="27" t="s">
        <v>49</v>
      </c>
      <c r="K58" s="27" t="s">
        <v>49</v>
      </c>
      <c r="L58" s="27" t="s">
        <v>49</v>
      </c>
      <c r="M58" s="27" t="s">
        <v>49</v>
      </c>
      <c r="N58" s="27" t="s">
        <v>49</v>
      </c>
      <c r="O58" s="27" t="s">
        <v>49</v>
      </c>
      <c r="P58" s="27" t="s">
        <v>49</v>
      </c>
      <c r="Q58" s="27" t="s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66" x14ac:dyDescent="0.3">
      <c r="A59" s="28" t="s">
        <v>31</v>
      </c>
      <c r="B59" s="109" t="s">
        <v>376</v>
      </c>
      <c r="C59" s="109" t="s">
        <v>377</v>
      </c>
      <c r="D59" s="28" t="s">
        <v>35</v>
      </c>
      <c r="E59" s="28" t="s">
        <v>36</v>
      </c>
      <c r="F59" s="28" t="s">
        <v>37</v>
      </c>
      <c r="G59" s="28" t="s">
        <v>38</v>
      </c>
      <c r="H59" s="28" t="s">
        <v>39</v>
      </c>
      <c r="I59" s="28" t="s">
        <v>40</v>
      </c>
      <c r="J59" s="28" t="s">
        <v>50</v>
      </c>
      <c r="K59" s="28" t="s">
        <v>51</v>
      </c>
      <c r="L59" s="109" t="s">
        <v>268</v>
      </c>
      <c r="M59" s="28" t="s">
        <v>53</v>
      </c>
      <c r="N59" s="28" t="s">
        <v>45</v>
      </c>
      <c r="O59" s="28" t="s">
        <v>46</v>
      </c>
      <c r="P59" s="28" t="s">
        <v>47</v>
      </c>
      <c r="Q59" s="109" t="s">
        <v>375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15.6" x14ac:dyDescent="0.3">
      <c r="A60" s="24">
        <v>2000</v>
      </c>
      <c r="B60" s="24">
        <v>17</v>
      </c>
      <c r="C60" s="24">
        <v>15</v>
      </c>
      <c r="D60" s="24">
        <v>20</v>
      </c>
      <c r="E60" s="24">
        <v>5</v>
      </c>
      <c r="F60" s="24">
        <v>6</v>
      </c>
      <c r="G60" s="24">
        <v>21</v>
      </c>
      <c r="H60" s="24">
        <v>11</v>
      </c>
      <c r="I60" s="24">
        <v>14</v>
      </c>
      <c r="J60" s="24">
        <v>19</v>
      </c>
      <c r="K60" s="24">
        <v>21</v>
      </c>
      <c r="L60" s="24">
        <v>19</v>
      </c>
      <c r="M60" s="24">
        <v>21</v>
      </c>
      <c r="N60" s="24">
        <v>22</v>
      </c>
      <c r="O60" s="24">
        <v>22</v>
      </c>
      <c r="P60" s="24">
        <v>18</v>
      </c>
      <c r="Q60" s="24">
        <v>2000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15.6" x14ac:dyDescent="0.3">
      <c r="A61" s="24">
        <v>2001</v>
      </c>
      <c r="B61" s="24">
        <v>22</v>
      </c>
      <c r="C61" s="24">
        <v>19</v>
      </c>
      <c r="D61" s="24">
        <v>12</v>
      </c>
      <c r="E61" s="24">
        <v>19</v>
      </c>
      <c r="F61" s="24">
        <v>18</v>
      </c>
      <c r="G61" s="24">
        <v>11</v>
      </c>
      <c r="H61" s="24">
        <v>17</v>
      </c>
      <c r="I61" s="24">
        <v>4</v>
      </c>
      <c r="J61" s="24">
        <v>13</v>
      </c>
      <c r="K61" s="24">
        <v>16</v>
      </c>
      <c r="L61" s="24">
        <v>14</v>
      </c>
      <c r="M61" s="24">
        <v>15</v>
      </c>
      <c r="N61" s="24">
        <v>19</v>
      </c>
      <c r="O61" s="24">
        <v>20</v>
      </c>
      <c r="P61" s="24">
        <v>13</v>
      </c>
      <c r="Q61" s="24">
        <v>2370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15.6" x14ac:dyDescent="0.3">
      <c r="A62" s="24">
        <v>2002</v>
      </c>
      <c r="B62" s="24">
        <v>21</v>
      </c>
      <c r="C62" s="24">
        <v>20</v>
      </c>
      <c r="D62" s="24">
        <v>7</v>
      </c>
      <c r="E62" s="24">
        <v>9</v>
      </c>
      <c r="F62" s="24">
        <v>8</v>
      </c>
      <c r="G62" s="24">
        <v>17</v>
      </c>
      <c r="H62" s="24">
        <v>9</v>
      </c>
      <c r="I62" s="24">
        <v>7</v>
      </c>
      <c r="J62" s="24">
        <v>21</v>
      </c>
      <c r="K62" s="24">
        <v>20</v>
      </c>
      <c r="L62" s="24">
        <v>18</v>
      </c>
      <c r="M62" s="24">
        <v>18</v>
      </c>
      <c r="N62" s="24">
        <v>16</v>
      </c>
      <c r="O62" s="24">
        <v>21</v>
      </c>
      <c r="P62" s="24">
        <v>21</v>
      </c>
      <c r="Q62" s="24">
        <v>1960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15.6" x14ac:dyDescent="0.3">
      <c r="A63" s="24">
        <v>2003</v>
      </c>
      <c r="B63" s="24">
        <v>20</v>
      </c>
      <c r="C63" s="24">
        <v>16</v>
      </c>
      <c r="D63" s="24">
        <v>22</v>
      </c>
      <c r="E63" s="24">
        <v>14</v>
      </c>
      <c r="F63" s="24">
        <v>18</v>
      </c>
      <c r="G63" s="24">
        <v>20</v>
      </c>
      <c r="H63" s="24">
        <v>22</v>
      </c>
      <c r="I63" s="24">
        <v>21</v>
      </c>
      <c r="J63" s="24">
        <v>22</v>
      </c>
      <c r="K63" s="24">
        <v>22</v>
      </c>
      <c r="L63" s="24">
        <v>21</v>
      </c>
      <c r="M63" s="24">
        <v>22</v>
      </c>
      <c r="N63" s="24">
        <v>15</v>
      </c>
      <c r="O63" s="24">
        <v>19</v>
      </c>
      <c r="P63" s="24">
        <v>14</v>
      </c>
      <c r="Q63" s="24">
        <v>1460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15.6" x14ac:dyDescent="0.3">
      <c r="A64" s="24">
        <v>2004</v>
      </c>
      <c r="B64" s="24">
        <v>19</v>
      </c>
      <c r="C64" s="24">
        <v>18</v>
      </c>
      <c r="D64" s="24">
        <v>6</v>
      </c>
      <c r="E64" s="24">
        <v>17</v>
      </c>
      <c r="F64" s="24">
        <v>20</v>
      </c>
      <c r="G64" s="24">
        <v>5</v>
      </c>
      <c r="H64" s="24">
        <v>15</v>
      </c>
      <c r="I64" s="24">
        <v>2</v>
      </c>
      <c r="J64" s="24">
        <v>7</v>
      </c>
      <c r="K64" s="24">
        <v>10</v>
      </c>
      <c r="L64" s="24">
        <v>8</v>
      </c>
      <c r="M64" s="24">
        <v>2</v>
      </c>
      <c r="N64" s="24">
        <v>14</v>
      </c>
      <c r="O64" s="24">
        <v>18</v>
      </c>
      <c r="P64" s="24">
        <v>1</v>
      </c>
      <c r="Q64" s="24">
        <v>2750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15.6" x14ac:dyDescent="0.3">
      <c r="A65" s="24">
        <v>2005</v>
      </c>
      <c r="B65" s="24">
        <v>16</v>
      </c>
      <c r="C65" s="24">
        <v>22</v>
      </c>
      <c r="D65" s="24">
        <v>8</v>
      </c>
      <c r="E65" s="24">
        <v>15</v>
      </c>
      <c r="F65" s="24">
        <v>22</v>
      </c>
      <c r="G65" s="24">
        <v>3</v>
      </c>
      <c r="H65" s="24">
        <v>21</v>
      </c>
      <c r="I65" s="24">
        <v>1</v>
      </c>
      <c r="J65" s="24">
        <v>12</v>
      </c>
      <c r="K65" s="24">
        <v>13</v>
      </c>
      <c r="L65" s="24">
        <v>6</v>
      </c>
      <c r="M65" s="24">
        <v>14</v>
      </c>
      <c r="N65" s="24">
        <v>19</v>
      </c>
      <c r="O65" s="24">
        <v>17</v>
      </c>
      <c r="P65" s="24">
        <v>17</v>
      </c>
      <c r="Q65" s="24">
        <v>2570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15.6" x14ac:dyDescent="0.3">
      <c r="A66" s="24">
        <v>2006</v>
      </c>
      <c r="B66" s="24">
        <v>13</v>
      </c>
      <c r="C66" s="24">
        <v>21</v>
      </c>
      <c r="D66" s="24">
        <v>14</v>
      </c>
      <c r="E66" s="24">
        <v>11</v>
      </c>
      <c r="F66" s="24">
        <v>17</v>
      </c>
      <c r="G66" s="24">
        <v>15</v>
      </c>
      <c r="H66" s="24">
        <v>16</v>
      </c>
      <c r="I66" s="24">
        <v>11</v>
      </c>
      <c r="J66" s="24">
        <v>15</v>
      </c>
      <c r="K66" s="24">
        <v>14</v>
      </c>
      <c r="L66" s="24">
        <v>9</v>
      </c>
      <c r="M66" s="24">
        <v>12</v>
      </c>
      <c r="N66" s="24">
        <v>12</v>
      </c>
      <c r="O66" s="24">
        <v>16</v>
      </c>
      <c r="P66" s="24">
        <v>7</v>
      </c>
      <c r="Q66" s="24">
        <v>2540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15.6" x14ac:dyDescent="0.3">
      <c r="A67" s="24">
        <v>2007</v>
      </c>
      <c r="B67" s="24">
        <v>14</v>
      </c>
      <c r="C67" s="24">
        <v>7</v>
      </c>
      <c r="D67" s="24">
        <v>10</v>
      </c>
      <c r="E67" s="24">
        <v>5</v>
      </c>
      <c r="F67" s="24">
        <v>4</v>
      </c>
      <c r="G67" s="24">
        <v>8</v>
      </c>
      <c r="H67" s="24">
        <v>2</v>
      </c>
      <c r="I67" s="24">
        <v>16</v>
      </c>
      <c r="J67" s="24">
        <v>20</v>
      </c>
      <c r="K67" s="24">
        <v>19</v>
      </c>
      <c r="L67" s="24">
        <v>22</v>
      </c>
      <c r="M67" s="24">
        <v>20</v>
      </c>
      <c r="N67" s="24">
        <v>10</v>
      </c>
      <c r="O67" s="24">
        <v>14</v>
      </c>
      <c r="P67" s="24">
        <v>9</v>
      </c>
      <c r="Q67" s="24">
        <v>2040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15.6" x14ac:dyDescent="0.3">
      <c r="A68" s="24">
        <v>2008</v>
      </c>
      <c r="B68" s="24">
        <v>18</v>
      </c>
      <c r="C68" s="24">
        <v>14</v>
      </c>
      <c r="D68" s="24">
        <v>9</v>
      </c>
      <c r="E68" s="24">
        <v>19</v>
      </c>
      <c r="F68" s="24">
        <v>8</v>
      </c>
      <c r="G68" s="24">
        <v>14</v>
      </c>
      <c r="H68" s="24">
        <v>3</v>
      </c>
      <c r="I68" s="24">
        <v>8</v>
      </c>
      <c r="J68" s="24">
        <v>9</v>
      </c>
      <c r="K68" s="24">
        <v>8</v>
      </c>
      <c r="L68" s="24">
        <v>7</v>
      </c>
      <c r="M68" s="24">
        <v>5</v>
      </c>
      <c r="N68" s="24">
        <v>16</v>
      </c>
      <c r="O68" s="24">
        <v>8</v>
      </c>
      <c r="P68" s="24">
        <v>3</v>
      </c>
      <c r="Q68" s="24">
        <v>2580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15.6" x14ac:dyDescent="0.3">
      <c r="A69" s="24">
        <v>2009</v>
      </c>
      <c r="B69" s="24">
        <v>14</v>
      </c>
      <c r="C69" s="24">
        <v>17</v>
      </c>
      <c r="D69" s="24">
        <v>3</v>
      </c>
      <c r="E69" s="24">
        <v>15</v>
      </c>
      <c r="F69" s="24">
        <v>10</v>
      </c>
      <c r="G69" s="24">
        <v>10</v>
      </c>
      <c r="H69" s="24">
        <v>6</v>
      </c>
      <c r="I69" s="24">
        <v>9</v>
      </c>
      <c r="J69" s="24">
        <v>16</v>
      </c>
      <c r="K69" s="24">
        <v>18</v>
      </c>
      <c r="L69" s="24">
        <v>13</v>
      </c>
      <c r="M69" s="24">
        <v>19</v>
      </c>
      <c r="N69" s="24">
        <v>21</v>
      </c>
      <c r="O69" s="24">
        <v>13</v>
      </c>
      <c r="P69" s="24">
        <v>22</v>
      </c>
      <c r="Q69" s="24">
        <v>1810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15.6" x14ac:dyDescent="0.3">
      <c r="A70" s="24">
        <v>2010</v>
      </c>
      <c r="B70" s="24">
        <v>11</v>
      </c>
      <c r="C70" s="24">
        <v>13</v>
      </c>
      <c r="D70" s="24">
        <v>1</v>
      </c>
      <c r="E70" s="24">
        <v>8</v>
      </c>
      <c r="F70" s="24">
        <v>20</v>
      </c>
      <c r="G70" s="24">
        <v>1</v>
      </c>
      <c r="H70" s="24">
        <v>17</v>
      </c>
      <c r="I70" s="24">
        <v>6</v>
      </c>
      <c r="J70" s="24">
        <v>18</v>
      </c>
      <c r="K70" s="24">
        <v>17</v>
      </c>
      <c r="L70" s="24">
        <v>12</v>
      </c>
      <c r="M70" s="24">
        <v>17</v>
      </c>
      <c r="N70" s="24">
        <v>18</v>
      </c>
      <c r="O70" s="24">
        <v>11</v>
      </c>
      <c r="P70" s="24">
        <v>4</v>
      </c>
      <c r="Q70" s="24">
        <v>2110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15.6" x14ac:dyDescent="0.3">
      <c r="A71" s="24">
        <v>2011</v>
      </c>
      <c r="B71" s="24">
        <v>7</v>
      </c>
      <c r="C71" s="24">
        <v>5</v>
      </c>
      <c r="D71" s="24">
        <v>21</v>
      </c>
      <c r="E71" s="24">
        <v>11</v>
      </c>
      <c r="F71" s="24">
        <v>16</v>
      </c>
      <c r="G71" s="24">
        <v>22</v>
      </c>
      <c r="H71" s="24">
        <v>20</v>
      </c>
      <c r="I71" s="24">
        <v>12</v>
      </c>
      <c r="J71" s="24">
        <v>14</v>
      </c>
      <c r="K71" s="24">
        <v>12</v>
      </c>
      <c r="L71" s="24">
        <v>11</v>
      </c>
      <c r="M71" s="24">
        <v>16</v>
      </c>
      <c r="N71" s="24">
        <v>13</v>
      </c>
      <c r="O71" s="24">
        <v>9</v>
      </c>
      <c r="P71" s="24">
        <v>2</v>
      </c>
      <c r="Q71" s="24">
        <v>2300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15.6" x14ac:dyDescent="0.3">
      <c r="A72" s="24">
        <v>2012</v>
      </c>
      <c r="B72" s="24">
        <v>9</v>
      </c>
      <c r="C72" s="24">
        <v>2</v>
      </c>
      <c r="D72" s="24">
        <v>18</v>
      </c>
      <c r="E72" s="24">
        <v>2</v>
      </c>
      <c r="F72" s="24">
        <v>10</v>
      </c>
      <c r="G72" s="24">
        <v>19</v>
      </c>
      <c r="H72" s="24">
        <v>14</v>
      </c>
      <c r="I72" s="24">
        <v>21</v>
      </c>
      <c r="J72" s="24">
        <v>17</v>
      </c>
      <c r="K72" s="24">
        <v>15</v>
      </c>
      <c r="L72" s="24">
        <v>20</v>
      </c>
      <c r="M72" s="24">
        <v>10</v>
      </c>
      <c r="N72" s="24">
        <v>11</v>
      </c>
      <c r="O72" s="24">
        <v>6</v>
      </c>
      <c r="P72" s="24">
        <v>20</v>
      </c>
      <c r="Q72" s="24">
        <v>2240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15.6" x14ac:dyDescent="0.3">
      <c r="A73" s="24">
        <v>2013</v>
      </c>
      <c r="B73" s="24">
        <v>9</v>
      </c>
      <c r="C73" s="24">
        <v>8</v>
      </c>
      <c r="D73" s="24">
        <v>4</v>
      </c>
      <c r="E73" s="24">
        <v>4</v>
      </c>
      <c r="F73" s="24">
        <v>13</v>
      </c>
      <c r="G73" s="24">
        <v>6</v>
      </c>
      <c r="H73" s="24">
        <v>13</v>
      </c>
      <c r="I73" s="24">
        <v>13</v>
      </c>
      <c r="J73" s="24">
        <v>11</v>
      </c>
      <c r="K73" s="24">
        <v>11</v>
      </c>
      <c r="L73" s="24">
        <v>17</v>
      </c>
      <c r="M73" s="24">
        <v>11</v>
      </c>
      <c r="N73" s="24">
        <v>9</v>
      </c>
      <c r="O73" s="24">
        <v>12</v>
      </c>
      <c r="P73" s="24">
        <v>5</v>
      </c>
      <c r="Q73" s="24">
        <v>3070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15.6" x14ac:dyDescent="0.3">
      <c r="A74" s="24">
        <v>2014</v>
      </c>
      <c r="B74" s="24">
        <v>8</v>
      </c>
      <c r="C74" s="24">
        <v>9</v>
      </c>
      <c r="D74" s="24">
        <v>2</v>
      </c>
      <c r="E74" s="24">
        <v>22</v>
      </c>
      <c r="F74" s="24">
        <v>3</v>
      </c>
      <c r="G74" s="24">
        <v>2</v>
      </c>
      <c r="H74" s="24">
        <v>1</v>
      </c>
      <c r="I74" s="24">
        <v>3</v>
      </c>
      <c r="J74" s="24">
        <v>10</v>
      </c>
      <c r="K74" s="24">
        <v>9</v>
      </c>
      <c r="L74" s="24">
        <v>5</v>
      </c>
      <c r="M74" s="24">
        <v>8</v>
      </c>
      <c r="N74" s="24">
        <v>8</v>
      </c>
      <c r="O74" s="24">
        <v>15</v>
      </c>
      <c r="P74" s="24">
        <v>12</v>
      </c>
      <c r="Q74" s="24">
        <v>2860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15.6" x14ac:dyDescent="0.3">
      <c r="A75" s="24">
        <v>2015</v>
      </c>
      <c r="B75" s="24">
        <v>12</v>
      </c>
      <c r="C75" s="24">
        <v>10</v>
      </c>
      <c r="D75" s="24">
        <v>17</v>
      </c>
      <c r="E75" s="24">
        <v>1</v>
      </c>
      <c r="F75" s="24">
        <v>4</v>
      </c>
      <c r="G75" s="24">
        <v>16</v>
      </c>
      <c r="H75" s="24">
        <v>7</v>
      </c>
      <c r="I75" s="24">
        <v>20</v>
      </c>
      <c r="J75" s="24">
        <v>6</v>
      </c>
      <c r="K75" s="24">
        <v>6</v>
      </c>
      <c r="L75" s="24">
        <v>16</v>
      </c>
      <c r="M75" s="24">
        <v>7</v>
      </c>
      <c r="N75" s="24">
        <v>7</v>
      </c>
      <c r="O75" s="24">
        <v>10</v>
      </c>
      <c r="P75" s="24">
        <v>19</v>
      </c>
      <c r="Q75" s="24">
        <v>2760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15.6" x14ac:dyDescent="0.3">
      <c r="A76" s="24">
        <v>2016</v>
      </c>
      <c r="B76" s="24">
        <v>6</v>
      </c>
      <c r="C76" s="24">
        <v>12</v>
      </c>
      <c r="D76" s="24">
        <v>10</v>
      </c>
      <c r="E76" s="24">
        <v>17</v>
      </c>
      <c r="F76" s="24">
        <v>13</v>
      </c>
      <c r="G76" s="24">
        <v>4</v>
      </c>
      <c r="H76" s="24">
        <v>8</v>
      </c>
      <c r="I76" s="24">
        <v>5</v>
      </c>
      <c r="J76" s="24">
        <v>4</v>
      </c>
      <c r="K76" s="24">
        <v>5</v>
      </c>
      <c r="L76" s="24">
        <v>1</v>
      </c>
      <c r="M76" s="24">
        <v>6</v>
      </c>
      <c r="N76" s="24">
        <v>6</v>
      </c>
      <c r="O76" s="24">
        <v>7</v>
      </c>
      <c r="P76" s="24">
        <v>8</v>
      </c>
      <c r="Q76" s="24">
        <v>3090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15.6" x14ac:dyDescent="0.3">
      <c r="A77" s="24">
        <v>2017</v>
      </c>
      <c r="B77" s="24">
        <v>1</v>
      </c>
      <c r="C77" s="24">
        <v>11</v>
      </c>
      <c r="D77" s="24">
        <v>19</v>
      </c>
      <c r="E77" s="24">
        <v>5</v>
      </c>
      <c r="F77" s="24">
        <v>12</v>
      </c>
      <c r="G77" s="24">
        <v>9</v>
      </c>
      <c r="H77" s="24">
        <v>11</v>
      </c>
      <c r="I77" s="24">
        <v>17</v>
      </c>
      <c r="J77" s="24">
        <v>3</v>
      </c>
      <c r="K77" s="24">
        <v>4</v>
      </c>
      <c r="L77" s="24">
        <v>9</v>
      </c>
      <c r="M77" s="24">
        <v>13</v>
      </c>
      <c r="N77" s="24">
        <v>3</v>
      </c>
      <c r="O77" s="24">
        <v>5</v>
      </c>
      <c r="P77" s="24">
        <v>16</v>
      </c>
      <c r="Q77" s="24">
        <v>3290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15.6" x14ac:dyDescent="0.3">
      <c r="A78" s="24">
        <v>2018</v>
      </c>
      <c r="B78" s="24">
        <v>1</v>
      </c>
      <c r="C78" s="24">
        <v>4</v>
      </c>
      <c r="D78" s="24">
        <v>5</v>
      </c>
      <c r="E78" s="24">
        <v>11</v>
      </c>
      <c r="F78" s="24">
        <v>2</v>
      </c>
      <c r="G78" s="24">
        <v>13</v>
      </c>
      <c r="H78" s="24">
        <v>10</v>
      </c>
      <c r="I78" s="24">
        <v>15</v>
      </c>
      <c r="J78" s="24">
        <v>7</v>
      </c>
      <c r="K78" s="24">
        <v>7</v>
      </c>
      <c r="L78" s="24">
        <v>3</v>
      </c>
      <c r="M78" s="24">
        <v>9</v>
      </c>
      <c r="N78" s="24">
        <v>4</v>
      </c>
      <c r="O78" s="24">
        <v>4</v>
      </c>
      <c r="P78" s="24">
        <v>15</v>
      </c>
      <c r="Q78" s="24">
        <v>3370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15.6" x14ac:dyDescent="0.3">
      <c r="A79" s="24">
        <v>2019</v>
      </c>
      <c r="B79" s="24">
        <v>1</v>
      </c>
      <c r="C79" s="24">
        <v>3</v>
      </c>
      <c r="D79" s="24">
        <v>12</v>
      </c>
      <c r="E79" s="24">
        <v>9</v>
      </c>
      <c r="F79" s="24">
        <v>1</v>
      </c>
      <c r="G79" s="24">
        <v>7</v>
      </c>
      <c r="H79" s="24">
        <v>3</v>
      </c>
      <c r="I79" s="24">
        <v>18</v>
      </c>
      <c r="J79" s="24">
        <v>5</v>
      </c>
      <c r="K79" s="24">
        <v>3</v>
      </c>
      <c r="L79" s="24">
        <v>4</v>
      </c>
      <c r="M79" s="24">
        <v>1</v>
      </c>
      <c r="N79" s="24">
        <v>5</v>
      </c>
      <c r="O79" s="24">
        <v>3</v>
      </c>
      <c r="P79" s="24">
        <v>11</v>
      </c>
      <c r="Q79" s="24">
        <v>3490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15.6" x14ac:dyDescent="0.3">
      <c r="A80" s="24">
        <v>2020</v>
      </c>
      <c r="B80" s="24">
        <v>1</v>
      </c>
      <c r="C80" s="24">
        <v>6</v>
      </c>
      <c r="D80" s="24">
        <v>14</v>
      </c>
      <c r="E80" s="24">
        <v>19</v>
      </c>
      <c r="F80" s="24">
        <v>6</v>
      </c>
      <c r="G80" s="24">
        <v>12</v>
      </c>
      <c r="H80" s="24">
        <v>3</v>
      </c>
      <c r="I80" s="24">
        <v>10</v>
      </c>
      <c r="J80" s="24">
        <v>2</v>
      </c>
      <c r="K80" s="24">
        <v>2</v>
      </c>
      <c r="L80" s="24">
        <v>2</v>
      </c>
      <c r="M80" s="24">
        <v>4</v>
      </c>
      <c r="N80" s="24">
        <v>1</v>
      </c>
      <c r="O80" s="24">
        <v>2</v>
      </c>
      <c r="P80" s="24">
        <v>10</v>
      </c>
      <c r="Q80" s="24">
        <v>3200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15.6" x14ac:dyDescent="0.3">
      <c r="A81" s="24">
        <v>2021</v>
      </c>
      <c r="B81" s="24">
        <v>1</v>
      </c>
      <c r="C81" s="24">
        <v>1</v>
      </c>
      <c r="D81" s="24">
        <v>16</v>
      </c>
      <c r="E81" s="24">
        <v>3</v>
      </c>
      <c r="F81" s="24">
        <v>15</v>
      </c>
      <c r="G81" s="24">
        <v>18</v>
      </c>
      <c r="H81" s="24">
        <v>17</v>
      </c>
      <c r="I81" s="24">
        <v>18</v>
      </c>
      <c r="J81" s="24">
        <v>1</v>
      </c>
      <c r="K81" s="24">
        <v>1</v>
      </c>
      <c r="L81" s="24">
        <v>15</v>
      </c>
      <c r="M81" s="24">
        <v>3</v>
      </c>
      <c r="N81" s="24">
        <v>2</v>
      </c>
      <c r="O81" s="24">
        <v>1</v>
      </c>
      <c r="P81" s="24">
        <v>6</v>
      </c>
      <c r="Q81" s="24">
        <v>3310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15.6" x14ac:dyDescent="0.3">
      <c r="R82" s="4"/>
      <c r="S82" s="4"/>
      <c r="T82" s="4"/>
      <c r="U82" s="4"/>
      <c r="V82" s="4"/>
      <c r="W82" s="4"/>
      <c r="X82" s="4"/>
      <c r="Y82" s="4"/>
      <c r="Z82" s="4"/>
    </row>
    <row r="83" spans="1:26" ht="15.6" x14ac:dyDescent="0.3">
      <c r="A83" s="24" t="s">
        <v>54</v>
      </c>
      <c r="B83" s="25">
        <f t="shared" ref="B83:P83" si="26">CORREL($P$4:$P$25,B60:B81)</f>
        <v>0.26931323685753622</v>
      </c>
      <c r="C83" s="25">
        <f t="shared" si="26"/>
        <v>0.33463734407063778</v>
      </c>
      <c r="D83" s="25">
        <f t="shared" si="26"/>
        <v>-0.22947894473725802</v>
      </c>
      <c r="E83" s="25">
        <f>CORREL($P$4:$P$25,E60:E81)</f>
        <v>0.3486399213421727</v>
      </c>
      <c r="F83" s="25">
        <f t="shared" si="26"/>
        <v>0.45603474280202388</v>
      </c>
      <c r="G83" s="25">
        <f t="shared" si="26"/>
        <v>-0.31259453621589178</v>
      </c>
      <c r="H83" s="25">
        <f t="shared" si="26"/>
        <v>0.23998167284141056</v>
      </c>
      <c r="I83" s="25">
        <f t="shared" si="26"/>
        <v>-0.2117204638779773</v>
      </c>
      <c r="J83" s="25">
        <f t="shared" si="26"/>
        <v>5.5195566845452425E-2</v>
      </c>
      <c r="K83" s="25">
        <f t="shared" si="26"/>
        <v>4.2188146256440677E-2</v>
      </c>
      <c r="L83" s="25">
        <f t="shared" si="26"/>
        <v>-0.11682507879512258</v>
      </c>
      <c r="M83" s="25">
        <f t="shared" si="26"/>
        <v>-6.3797005241144206E-2</v>
      </c>
      <c r="N83" s="25">
        <f t="shared" si="26"/>
        <v>9.3110608654178861E-3</v>
      </c>
      <c r="O83" s="25">
        <f t="shared" si="26"/>
        <v>8.5922894600047844E-2</v>
      </c>
      <c r="P83" s="25">
        <f t="shared" si="26"/>
        <v>-0.21391785266195704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15.6" x14ac:dyDescent="0.3">
      <c r="A84" s="24" t="s">
        <v>56</v>
      </c>
      <c r="B84" s="24">
        <f t="shared" ref="B84:P84" si="27">IF(B83&lt;0,1,0)</f>
        <v>0</v>
      </c>
      <c r="C84" s="24">
        <f t="shared" si="27"/>
        <v>0</v>
      </c>
      <c r="D84" s="24">
        <f t="shared" si="27"/>
        <v>1</v>
      </c>
      <c r="E84" s="24">
        <f t="shared" si="27"/>
        <v>0</v>
      </c>
      <c r="F84" s="24">
        <f t="shared" si="27"/>
        <v>0</v>
      </c>
      <c r="G84" s="24">
        <f t="shared" si="27"/>
        <v>1</v>
      </c>
      <c r="H84" s="24">
        <f t="shared" si="27"/>
        <v>0</v>
      </c>
      <c r="I84" s="24">
        <f t="shared" si="27"/>
        <v>1</v>
      </c>
      <c r="J84" s="24">
        <f t="shared" si="27"/>
        <v>0</v>
      </c>
      <c r="K84" s="24">
        <f t="shared" si="27"/>
        <v>0</v>
      </c>
      <c r="L84" s="24">
        <f t="shared" si="27"/>
        <v>1</v>
      </c>
      <c r="M84" s="24">
        <f t="shared" si="27"/>
        <v>1</v>
      </c>
      <c r="N84" s="24">
        <f t="shared" si="27"/>
        <v>0</v>
      </c>
      <c r="O84" s="24">
        <f t="shared" si="27"/>
        <v>0</v>
      </c>
      <c r="P84" s="24">
        <f t="shared" si="27"/>
        <v>1</v>
      </c>
      <c r="Q84" s="24">
        <f>SUM(B84:P84)</f>
        <v>6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15.6" x14ac:dyDescent="0.3">
      <c r="R85" s="4"/>
      <c r="S85" s="4"/>
      <c r="T85" s="4"/>
      <c r="U85" s="4"/>
      <c r="V85" s="4"/>
      <c r="W85" s="4"/>
      <c r="X85" s="4"/>
      <c r="Y85" s="4"/>
      <c r="Z85" s="4"/>
    </row>
    <row r="86" spans="1:26" ht="15.6" x14ac:dyDescent="0.3">
      <c r="R86" s="4"/>
      <c r="S86" s="4"/>
      <c r="T86" s="4"/>
      <c r="U86" s="4"/>
      <c r="V86" s="4"/>
      <c r="W86" s="4"/>
      <c r="X86" s="4"/>
      <c r="Y86" s="4"/>
      <c r="Z86" s="4"/>
    </row>
    <row r="87" spans="1:26" ht="15.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6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6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6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6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6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6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6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6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6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6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6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6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6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6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6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6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6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6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6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6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6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6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6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6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6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6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6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6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6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6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6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6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6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6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6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6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6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6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6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6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6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6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6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6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6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6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6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6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6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6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6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6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6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6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6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6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6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6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6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6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6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6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6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6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6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6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6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6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6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6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6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6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6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6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6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6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6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6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6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6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6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6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6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6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6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6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6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6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6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6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6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6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6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6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6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6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6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6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6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6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6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6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6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6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6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6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6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6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6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6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6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6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6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6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6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6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6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6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6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6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6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6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6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6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6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6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6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6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6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6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6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6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6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6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6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6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6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6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6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6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6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6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6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6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6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6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6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6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6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6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6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6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6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6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6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6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6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6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6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6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6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6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6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6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6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6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6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6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6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6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6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6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6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6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6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6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6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6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6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6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6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6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6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6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6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6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6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6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6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6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6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6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6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6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6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6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6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6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6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6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6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6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6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6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6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6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6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6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6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6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6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6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6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6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6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6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6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6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6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6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6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6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6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6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6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6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6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6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6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6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6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6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6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6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6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6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6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6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6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6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6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6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6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6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6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6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6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6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6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6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6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6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6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6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6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6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6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6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6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6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6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6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6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6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6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6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6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6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6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6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6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6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6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6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6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6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6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6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6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6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6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6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6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6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6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6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6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6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6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6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6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6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6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6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6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6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6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6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6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6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6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6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6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6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6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6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6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6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6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6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6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6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6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6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6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6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6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6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6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6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6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6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6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6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6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6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6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6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6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6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6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6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6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6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6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6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6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6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6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6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6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6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6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6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6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6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6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6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6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6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6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6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6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6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6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6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6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6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6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6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6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6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6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6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6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6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6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6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6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6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6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6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6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6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6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6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6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6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6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6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6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6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6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6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6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6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6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6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6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6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6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6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6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6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6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6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6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6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6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6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6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6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6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6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6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6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6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6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6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6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6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6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6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6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6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6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6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6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6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6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6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6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6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6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6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6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6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6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6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6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6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6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6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6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6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6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6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6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6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6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6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6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6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6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6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6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6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6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6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6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6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6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6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6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6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6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6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6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6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6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6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6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6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6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6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6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6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6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6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6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6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6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6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6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6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6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6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6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6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6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6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6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6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6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6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6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6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6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6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6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6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6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6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6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6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6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6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6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6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6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6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6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6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6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6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6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6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6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6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6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6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6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6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6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6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6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6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6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6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6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6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6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6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6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6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6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6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6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6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6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6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6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6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6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6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6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6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6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6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6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6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6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6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6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6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6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6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6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6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6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6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6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6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6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6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6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6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6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6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6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6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6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6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6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6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6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6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6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6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6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6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6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6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6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6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6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6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6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6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6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6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6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6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6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6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6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6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6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6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6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6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6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6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6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6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6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6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6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6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6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6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6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6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6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6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6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6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6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6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6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6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6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6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6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6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6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6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6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6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6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6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6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6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6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6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6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6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6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6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6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6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6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6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6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6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6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6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6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6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6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6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6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6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6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6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6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6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6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6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6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6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6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6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6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6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6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6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6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6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6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6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6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6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6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6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6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6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6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6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6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6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6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6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6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6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6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6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6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6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6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6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6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6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6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6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6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6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6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6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6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6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6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6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6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6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6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6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6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6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6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6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6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6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6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6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6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6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6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6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6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6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6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6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6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6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6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</sheetData>
  <conditionalFormatting sqref="B33:B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5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1BFE-4C3C-4118-8FF2-98513F96B228}">
  <dimension ref="A1:Z972"/>
  <sheetViews>
    <sheetView workbookViewId="0"/>
  </sheetViews>
  <sheetFormatPr baseColWidth="10" defaultColWidth="14.44140625" defaultRowHeight="13.8" x14ac:dyDescent="0.3"/>
  <cols>
    <col min="1" max="1" width="16.44140625" customWidth="1"/>
    <col min="2" max="2" width="12.88671875" customWidth="1"/>
    <col min="3" max="3" width="11.6640625" customWidth="1"/>
    <col min="4" max="4" width="21.33203125" customWidth="1"/>
    <col min="5" max="5" width="19.109375" customWidth="1"/>
    <col min="6" max="6" width="14.33203125" customWidth="1"/>
    <col min="7" max="7" width="15.109375" customWidth="1"/>
    <col min="8" max="9" width="14.33203125" customWidth="1"/>
    <col min="10" max="11" width="15.109375" customWidth="1"/>
    <col min="12" max="15" width="14.33203125" customWidth="1"/>
    <col min="16" max="16" width="18.109375" customWidth="1"/>
    <col min="17" max="17" width="17.88671875" customWidth="1"/>
    <col min="18" max="18" width="19.109375" customWidth="1"/>
    <col min="19" max="26" width="8.88671875" customWidth="1"/>
  </cols>
  <sheetData>
    <row r="1" spans="1:26" ht="47.25" customHeight="1" thickBot="1" x14ac:dyDescent="0.35">
      <c r="A1" s="108" t="s">
        <v>378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</row>
    <row r="2" spans="1:26" ht="32.2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5" t="s">
        <v>5</v>
      </c>
      <c r="J2" s="5" t="s">
        <v>5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8</v>
      </c>
      <c r="P2" s="5" t="s">
        <v>9</v>
      </c>
      <c r="Q2" s="5" t="s">
        <v>10</v>
      </c>
      <c r="R2" s="4"/>
      <c r="S2" s="4"/>
      <c r="T2" s="4"/>
      <c r="U2" s="4"/>
      <c r="V2" s="4"/>
      <c r="W2" s="4"/>
      <c r="X2" s="4"/>
      <c r="Y2" s="4"/>
    </row>
    <row r="3" spans="1:26" ht="30.75" customHeight="1" x14ac:dyDescent="0.3">
      <c r="A3" s="6" t="s">
        <v>11</v>
      </c>
      <c r="B3" s="6" t="s">
        <v>12</v>
      </c>
      <c r="C3" s="6">
        <f t="shared" ref="C3:Q3" si="0">IF(C4&lt;0,1,0)</f>
        <v>1</v>
      </c>
      <c r="D3" s="6">
        <f t="shared" si="0"/>
        <v>0</v>
      </c>
      <c r="E3" s="6">
        <f t="shared" si="0"/>
        <v>0</v>
      </c>
      <c r="F3" s="6">
        <f t="shared" si="0"/>
        <v>1</v>
      </c>
      <c r="G3" s="6">
        <f t="shared" si="0"/>
        <v>0</v>
      </c>
      <c r="H3" s="6">
        <f t="shared" si="0"/>
        <v>0</v>
      </c>
      <c r="I3" s="6">
        <f t="shared" si="0"/>
        <v>1</v>
      </c>
      <c r="J3" s="6">
        <f t="shared" si="0"/>
        <v>1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1</v>
      </c>
      <c r="Q3" s="6">
        <f t="shared" si="0"/>
        <v>0</v>
      </c>
      <c r="R3" s="4"/>
      <c r="S3" s="4"/>
      <c r="T3" s="4"/>
      <c r="U3" s="4"/>
      <c r="V3" s="4"/>
      <c r="W3" s="4"/>
      <c r="X3" s="4"/>
      <c r="Y3" s="4"/>
    </row>
    <row r="4" spans="1:26" ht="24" customHeight="1" x14ac:dyDescent="0.3">
      <c r="A4" s="6" t="s">
        <v>13</v>
      </c>
      <c r="B4" s="6">
        <f t="shared" ref="B4:Q4" si="1">CORREL(B7:B28,$B$7:$B$28)</f>
        <v>1</v>
      </c>
      <c r="C4" s="7">
        <f t="shared" si="1"/>
        <v>-0.52410137169167426</v>
      </c>
      <c r="D4" s="7">
        <f t="shared" si="1"/>
        <v>0.48070417498165524</v>
      </c>
      <c r="E4" s="7">
        <f t="shared" si="1"/>
        <v>0.27395593988525158</v>
      </c>
      <c r="F4" s="7">
        <f t="shared" si="1"/>
        <v>-2.5087598768701019E-3</v>
      </c>
      <c r="G4" s="7">
        <f t="shared" si="1"/>
        <v>0.17433489659167731</v>
      </c>
      <c r="H4" s="7">
        <f t="shared" si="1"/>
        <v>0.26332454768546415</v>
      </c>
      <c r="I4" s="7">
        <f t="shared" si="1"/>
        <v>-0.29052756551326797</v>
      </c>
      <c r="J4" s="7">
        <f t="shared" si="1"/>
        <v>-0.18808650779373737</v>
      </c>
      <c r="K4" s="7">
        <f t="shared" si="1"/>
        <v>0.87363910577112214</v>
      </c>
      <c r="L4" s="7">
        <f t="shared" si="1"/>
        <v>0.84663366547947794</v>
      </c>
      <c r="M4" s="7">
        <f t="shared" si="1"/>
        <v>0.81539189532370027</v>
      </c>
      <c r="N4" s="7">
        <f t="shared" si="1"/>
        <v>0.6825432691847696</v>
      </c>
      <c r="O4" s="7">
        <f t="shared" si="1"/>
        <v>0.58357876170984979</v>
      </c>
      <c r="P4" s="7">
        <f t="shared" si="1"/>
        <v>-0.62881509110320466</v>
      </c>
      <c r="Q4" s="7">
        <f t="shared" si="1"/>
        <v>0.36799339751558663</v>
      </c>
      <c r="R4" s="4"/>
      <c r="S4" s="4"/>
      <c r="T4" s="4"/>
      <c r="U4" s="4"/>
      <c r="V4" s="4"/>
      <c r="W4" s="4"/>
      <c r="X4" s="4"/>
      <c r="Y4" s="4"/>
    </row>
    <row r="5" spans="1:26" ht="26.25" customHeight="1" x14ac:dyDescent="0.3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4"/>
      <c r="S5" s="4"/>
      <c r="T5" s="4"/>
      <c r="U5" s="4"/>
      <c r="V5" s="4"/>
      <c r="W5" s="4"/>
      <c r="X5" s="4"/>
      <c r="Y5" s="4"/>
    </row>
    <row r="6" spans="1:26" ht="87" customHeight="1" x14ac:dyDescent="0.3">
      <c r="A6" s="8" t="s">
        <v>31</v>
      </c>
      <c r="B6" s="105" t="s">
        <v>379</v>
      </c>
      <c r="C6" s="105" t="s">
        <v>380</v>
      </c>
      <c r="D6" s="106" t="s">
        <v>381</v>
      </c>
      <c r="E6" s="11" t="s">
        <v>35</v>
      </c>
      <c r="F6" s="11" t="s">
        <v>36</v>
      </c>
      <c r="G6" s="12" t="s">
        <v>37</v>
      </c>
      <c r="H6" s="13" t="s">
        <v>38</v>
      </c>
      <c r="I6" s="13" t="s">
        <v>39</v>
      </c>
      <c r="J6" s="13" t="s">
        <v>40</v>
      </c>
      <c r="K6" s="13" t="s">
        <v>41</v>
      </c>
      <c r="L6" s="13" t="s">
        <v>42</v>
      </c>
      <c r="M6" s="13" t="s">
        <v>43</v>
      </c>
      <c r="N6" s="107" t="s">
        <v>266</v>
      </c>
      <c r="O6" s="13" t="s">
        <v>45</v>
      </c>
      <c r="P6" s="13" t="s">
        <v>46</v>
      </c>
      <c r="Q6" s="13" t="s">
        <v>47</v>
      </c>
      <c r="R6" s="4"/>
      <c r="S6" s="4"/>
      <c r="T6" s="4"/>
      <c r="U6" s="4"/>
      <c r="V6" s="4"/>
      <c r="W6" s="4"/>
      <c r="X6" s="4"/>
      <c r="Y6" s="4"/>
    </row>
    <row r="7" spans="1:26" ht="15.6" x14ac:dyDescent="0.3">
      <c r="A7" s="14">
        <v>2000</v>
      </c>
      <c r="B7" s="15">
        <f>'b,á,r,z termésátlg'!E3</f>
        <v>1670</v>
      </c>
      <c r="C7" s="15">
        <f>'b,á,r,z betak.ter'!E3*1000</f>
        <v>58000</v>
      </c>
      <c r="D7" s="15">
        <f>átlagárak!G3</f>
        <v>24938.618355346964</v>
      </c>
      <c r="E7" s="16">
        <f>időjárás!D4</f>
        <v>121</v>
      </c>
      <c r="F7" s="16">
        <f>időjárás!G4</f>
        <v>11</v>
      </c>
      <c r="G7" s="16">
        <f>időjárás!B4</f>
        <v>11.5</v>
      </c>
      <c r="H7" s="17">
        <f>időjárás!C4</f>
        <v>423.4</v>
      </c>
      <c r="I7" s="17">
        <f>időjárás!E4</f>
        <v>83</v>
      </c>
      <c r="J7" s="17">
        <f>időjárás!F4</f>
        <v>34</v>
      </c>
      <c r="K7" s="18">
        <f>'b,á,r,z termésátlg'!B3</f>
        <v>3600</v>
      </c>
      <c r="L7" s="18">
        <f>'b,á,r,z termésátlg'!C3</f>
        <v>2770</v>
      </c>
      <c r="M7" s="18">
        <f>'b,á,r,z termésátlg'!D3</f>
        <v>2000</v>
      </c>
      <c r="N7" s="18">
        <f>'kukorica termelés'!F107</f>
        <v>4150</v>
      </c>
      <c r="O7" s="19">
        <f>műtrágya!F3</f>
        <v>61</v>
      </c>
      <c r="P7" s="20">
        <f>munkaerő!B3</f>
        <v>676049.33028564835</v>
      </c>
      <c r="Q7" s="20">
        <f>munkaerő!C3</f>
        <v>97.107215065321569</v>
      </c>
      <c r="R7" s="4"/>
      <c r="S7" s="4"/>
      <c r="T7" s="4"/>
      <c r="U7" s="4"/>
      <c r="V7" s="4"/>
      <c r="W7" s="4"/>
      <c r="X7" s="4"/>
      <c r="Y7" s="4"/>
    </row>
    <row r="8" spans="1:26" ht="15.6" x14ac:dyDescent="0.3">
      <c r="A8" s="14">
        <v>2001</v>
      </c>
      <c r="B8" s="15">
        <f>'b,á,r,z termésátlg'!E4</f>
        <v>2450</v>
      </c>
      <c r="C8" s="15">
        <f>'b,á,r,z betak.ter'!E4*1000</f>
        <v>61000</v>
      </c>
      <c r="D8" s="15">
        <f>átlagárak!G4</f>
        <v>24468.464056425197</v>
      </c>
      <c r="E8" s="16">
        <f>időjárás!D5</f>
        <v>141</v>
      </c>
      <c r="F8" s="16">
        <f>időjárás!G5</f>
        <v>2</v>
      </c>
      <c r="G8" s="16">
        <f>időjárás!B5</f>
        <v>10.3</v>
      </c>
      <c r="H8" s="17">
        <f>időjárás!C5</f>
        <v>614.29999999999995</v>
      </c>
      <c r="I8" s="17">
        <f>időjárás!E5</f>
        <v>96</v>
      </c>
      <c r="J8" s="17">
        <f>időjárás!F5</f>
        <v>22</v>
      </c>
      <c r="K8" s="18">
        <f>'b,á,r,z termésátlg'!B4</f>
        <v>4310</v>
      </c>
      <c r="L8" s="18">
        <f>'b,á,r,z termésátlg'!C4</f>
        <v>3530</v>
      </c>
      <c r="M8" s="18">
        <f>'b,á,r,z termésátlg'!D4</f>
        <v>2370</v>
      </c>
      <c r="N8" s="18">
        <f>'kukorica termelés'!F108</f>
        <v>6220</v>
      </c>
      <c r="O8" s="19">
        <f>műtrágya!F4</f>
        <v>67</v>
      </c>
      <c r="P8" s="20">
        <f>munkaerő!B4</f>
        <v>642937.28248072241</v>
      </c>
      <c r="Q8" s="20">
        <f>munkaerő!C4</f>
        <v>105.3971294080375</v>
      </c>
      <c r="R8" s="4"/>
      <c r="S8" s="4"/>
      <c r="T8" s="4"/>
      <c r="U8" s="4"/>
      <c r="V8" s="4"/>
      <c r="W8" s="4"/>
      <c r="X8" s="4"/>
      <c r="Y8" s="4"/>
    </row>
    <row r="9" spans="1:26" ht="15.6" x14ac:dyDescent="0.3">
      <c r="A9" s="14">
        <v>2002</v>
      </c>
      <c r="B9" s="15">
        <f>'b,á,r,z termésátlg'!E5</f>
        <v>2160</v>
      </c>
      <c r="C9" s="15">
        <f>'b,á,r,z betak.ter'!E5*1000</f>
        <v>64000</v>
      </c>
      <c r="D9" s="15">
        <f>átlagárak!G5</f>
        <v>21377.207207072173</v>
      </c>
      <c r="E9" s="16">
        <f>időjárás!D6</f>
        <v>147</v>
      </c>
      <c r="F9" s="16">
        <f>időjárás!G6</f>
        <v>8</v>
      </c>
      <c r="G9" s="16">
        <f>időjárás!B6</f>
        <v>11.3</v>
      </c>
      <c r="H9" s="17">
        <f>időjárás!C6</f>
        <v>546.6</v>
      </c>
      <c r="I9" s="17">
        <f>időjárás!E6</f>
        <v>79</v>
      </c>
      <c r="J9" s="17">
        <f>időjárás!F6</f>
        <v>26</v>
      </c>
      <c r="K9" s="18">
        <f>'b,á,r,z termésátlg'!B5</f>
        <v>3510</v>
      </c>
      <c r="L9" s="18">
        <f>'b,á,r,z termésátlg'!C5</f>
        <v>2820</v>
      </c>
      <c r="M9" s="18">
        <f>'b,á,r,z termésátlg'!D5</f>
        <v>1960</v>
      </c>
      <c r="N9" s="18">
        <f>'kukorica termelés'!F109</f>
        <v>5050</v>
      </c>
      <c r="O9" s="19">
        <f>műtrágya!F5</f>
        <v>74</v>
      </c>
      <c r="P9" s="20">
        <f>munkaerő!B5</f>
        <v>646741.2214467359</v>
      </c>
      <c r="Q9" s="20">
        <f>munkaerő!C5</f>
        <v>79.446888358480024</v>
      </c>
      <c r="R9" s="4"/>
      <c r="S9" s="4"/>
      <c r="T9" s="4"/>
      <c r="U9" s="4"/>
      <c r="V9" s="4"/>
      <c r="W9" s="4"/>
      <c r="X9" s="4"/>
      <c r="Y9" s="4"/>
    </row>
    <row r="10" spans="1:26" ht="15.6" x14ac:dyDescent="0.3">
      <c r="A10" s="14">
        <v>2003</v>
      </c>
      <c r="B10" s="15">
        <f>'b,á,r,z termésátlg'!E6</f>
        <v>1490</v>
      </c>
      <c r="C10" s="15">
        <f>'b,á,r,z betak.ter'!E6*1000</f>
        <v>68000</v>
      </c>
      <c r="D10" s="15">
        <f>átlagárak!G6</f>
        <v>25477</v>
      </c>
      <c r="E10" s="16">
        <f>időjárás!D7</f>
        <v>114</v>
      </c>
      <c r="F10" s="16">
        <f>időjárás!G7</f>
        <v>6</v>
      </c>
      <c r="G10" s="16">
        <f>időjárás!B7</f>
        <v>10.3</v>
      </c>
      <c r="H10" s="17">
        <f>időjárás!C7</f>
        <v>463.9</v>
      </c>
      <c r="I10" s="17">
        <f>időjárás!E7</f>
        <v>118</v>
      </c>
      <c r="J10" s="17">
        <f>időjárás!F7</f>
        <v>50</v>
      </c>
      <c r="K10" s="18">
        <f>'b,á,r,z termésátlg'!B6</f>
        <v>2640</v>
      </c>
      <c r="L10" s="18">
        <f>'b,á,r,z termésátlg'!C6</f>
        <v>2380</v>
      </c>
      <c r="M10" s="18">
        <f>'b,á,r,z termésátlg'!D6</f>
        <v>1460</v>
      </c>
      <c r="N10" s="18">
        <f>'kukorica termelés'!F110</f>
        <v>3950</v>
      </c>
      <c r="O10" s="19">
        <f>műtrágya!F6</f>
        <v>75</v>
      </c>
      <c r="P10" s="20">
        <f>munkaerő!B6</f>
        <v>581907</v>
      </c>
      <c r="Q10" s="20">
        <f>munkaerő!C6</f>
        <v>103.11016148467942</v>
      </c>
      <c r="R10" s="4"/>
      <c r="S10" s="4"/>
      <c r="T10" s="4"/>
      <c r="U10" s="4"/>
      <c r="V10" s="4"/>
      <c r="W10" s="4"/>
      <c r="X10" s="4"/>
      <c r="Y10" s="4"/>
    </row>
    <row r="11" spans="1:26" ht="15.6" x14ac:dyDescent="0.3">
      <c r="A11" s="14">
        <v>2004</v>
      </c>
      <c r="B11" s="15">
        <f>'b,á,r,z termésátlg'!E7</f>
        <v>3120</v>
      </c>
      <c r="C11" s="15">
        <f>'b,á,r,z betak.ter'!E7*1000</f>
        <v>70000</v>
      </c>
      <c r="D11" s="15">
        <f>átlagárak!G7</f>
        <v>23531</v>
      </c>
      <c r="E11" s="16">
        <f>időjárás!D8</f>
        <v>150</v>
      </c>
      <c r="F11" s="16">
        <f>időjárás!G8</f>
        <v>3</v>
      </c>
      <c r="G11" s="16">
        <f>időjárás!B8</f>
        <v>10.1</v>
      </c>
      <c r="H11" s="17">
        <f>időjárás!C8</f>
        <v>689.2</v>
      </c>
      <c r="I11" s="17">
        <f>időjárás!E8</f>
        <v>94</v>
      </c>
      <c r="J11" s="17">
        <f>időjárás!F8</f>
        <v>14</v>
      </c>
      <c r="K11" s="18">
        <f>'b,á,r,z termésátlg'!B7</f>
        <v>5120</v>
      </c>
      <c r="L11" s="18">
        <f>'b,á,r,z termésátlg'!C7</f>
        <v>4270</v>
      </c>
      <c r="M11" s="18">
        <f>'b,á,r,z termésátlg'!D7</f>
        <v>2750</v>
      </c>
      <c r="N11" s="18">
        <f>'kukorica termelés'!F111</f>
        <v>7000</v>
      </c>
      <c r="O11" s="19">
        <f>műtrágya!F7</f>
        <v>77</v>
      </c>
      <c r="P11" s="20">
        <f>munkaerő!B7</f>
        <v>553785.10037174716</v>
      </c>
      <c r="Q11" s="20">
        <f>munkaerő!C7</f>
        <v>151.56487974577871</v>
      </c>
      <c r="R11" s="4"/>
      <c r="S11" s="4"/>
      <c r="T11" s="4"/>
      <c r="U11" s="4"/>
      <c r="V11" s="4"/>
      <c r="W11" s="4"/>
      <c r="X11" s="4"/>
      <c r="Y11" s="4"/>
    </row>
    <row r="12" spans="1:26" ht="15.6" x14ac:dyDescent="0.3">
      <c r="A12" s="14">
        <v>2005</v>
      </c>
      <c r="B12" s="15">
        <f>'b,á,r,z termésátlg'!E8</f>
        <v>2520</v>
      </c>
      <c r="C12" s="15">
        <f>'b,á,r,z betak.ter'!E8*1000</f>
        <v>62000</v>
      </c>
      <c r="D12" s="15">
        <f>átlagárak!G8</f>
        <v>18139</v>
      </c>
      <c r="E12" s="16">
        <f>időjárás!D9</f>
        <v>145</v>
      </c>
      <c r="F12" s="16">
        <f>időjárás!G9</f>
        <v>4</v>
      </c>
      <c r="G12" s="16">
        <f>időjárás!B9</f>
        <v>9.6999999999999993</v>
      </c>
      <c r="H12" s="17">
        <f>időjárás!C9</f>
        <v>732.5</v>
      </c>
      <c r="I12" s="17">
        <f>időjárás!E9</f>
        <v>117</v>
      </c>
      <c r="J12" s="17">
        <f>időjárás!F9</f>
        <v>13</v>
      </c>
      <c r="K12" s="18">
        <f>'b,á,r,z termésátlg'!B8</f>
        <v>4500</v>
      </c>
      <c r="L12" s="18">
        <f>'b,á,r,z termésátlg'!C8</f>
        <v>3750</v>
      </c>
      <c r="M12" s="18">
        <f>'b,á,r,z termésátlg'!D8</f>
        <v>2570</v>
      </c>
      <c r="N12" s="18">
        <f>'kukorica termelés'!F112</f>
        <v>7560</v>
      </c>
      <c r="O12" s="19">
        <f>műtrágya!F8</f>
        <v>67</v>
      </c>
      <c r="P12" s="20">
        <f>munkaerő!B8</f>
        <v>522248</v>
      </c>
      <c r="Q12" s="20">
        <f>munkaerő!C8</f>
        <v>100.80981622550198</v>
      </c>
      <c r="R12" s="4"/>
      <c r="S12" s="4"/>
      <c r="T12" s="4"/>
      <c r="U12" s="4"/>
      <c r="V12" s="4"/>
      <c r="W12" s="4"/>
      <c r="X12" s="4"/>
      <c r="Y12" s="4"/>
    </row>
    <row r="13" spans="1:26" ht="15.6" x14ac:dyDescent="0.3">
      <c r="A13" s="14">
        <v>2006</v>
      </c>
      <c r="B13" s="15">
        <f>'b,á,r,z termésátlg'!E9</f>
        <v>2550</v>
      </c>
      <c r="C13" s="15">
        <f>'b,á,r,z betak.ter'!E9*1000</f>
        <v>59000</v>
      </c>
      <c r="D13" s="15">
        <f>átlagárak!G9</f>
        <v>22049</v>
      </c>
      <c r="E13" s="16">
        <f>időjárás!D10</f>
        <v>140</v>
      </c>
      <c r="F13" s="16">
        <f>időjárás!G10</f>
        <v>7</v>
      </c>
      <c r="G13" s="16">
        <f>időjárás!B10</f>
        <v>10.4</v>
      </c>
      <c r="H13" s="17">
        <f>időjárás!C10</f>
        <v>581.9</v>
      </c>
      <c r="I13" s="17">
        <f>időjárás!E10</f>
        <v>95</v>
      </c>
      <c r="J13" s="17">
        <f>időjárás!F10</f>
        <v>30</v>
      </c>
      <c r="K13" s="18">
        <f>'b,á,r,z termésátlg'!B9</f>
        <v>4070</v>
      </c>
      <c r="L13" s="18">
        <f>'b,á,r,z termésátlg'!C9</f>
        <v>3670</v>
      </c>
      <c r="M13" s="18">
        <f>'b,á,r,z termésátlg'!D9</f>
        <v>2540</v>
      </c>
      <c r="N13" s="18">
        <f>'kukorica termelés'!F113</f>
        <v>6820</v>
      </c>
      <c r="O13" s="19">
        <f>műtrágya!F9</f>
        <v>78</v>
      </c>
      <c r="P13" s="20">
        <f>munkaerő!B9</f>
        <v>504403.04535147396</v>
      </c>
      <c r="Q13" s="20">
        <f>munkaerő!C9</f>
        <v>107.08547898844158</v>
      </c>
      <c r="R13" s="4"/>
      <c r="S13" s="4"/>
      <c r="T13" s="4"/>
      <c r="U13" s="4"/>
      <c r="V13" s="4"/>
      <c r="W13" s="4"/>
      <c r="X13" s="4"/>
      <c r="Y13" s="4"/>
    </row>
    <row r="14" spans="1:26" ht="15.6" x14ac:dyDescent="0.3">
      <c r="A14" s="14">
        <v>2007</v>
      </c>
      <c r="B14" s="15">
        <f>'b,á,r,z termésátlg'!E10</f>
        <v>2090</v>
      </c>
      <c r="C14" s="15">
        <f>'b,á,r,z betak.ter'!E10*1000</f>
        <v>60000</v>
      </c>
      <c r="D14" s="15">
        <f>átlagárak!G10</f>
        <v>41177</v>
      </c>
      <c r="E14" s="16">
        <f>időjárás!D11</f>
        <v>143</v>
      </c>
      <c r="F14" s="16">
        <f>időjárás!G11</f>
        <v>11</v>
      </c>
      <c r="G14" s="16">
        <f>időjárás!B11</f>
        <v>11.6</v>
      </c>
      <c r="H14" s="17">
        <f>időjárás!C11</f>
        <v>621.9</v>
      </c>
      <c r="I14" s="17">
        <f>időjárás!E11</f>
        <v>70</v>
      </c>
      <c r="J14" s="17">
        <f>időjárás!F11</f>
        <v>39</v>
      </c>
      <c r="K14" s="18">
        <f>'b,á,r,z termésátlg'!B10</f>
        <v>3590</v>
      </c>
      <c r="L14" s="18">
        <f>'b,á,r,z termésátlg'!C10</f>
        <v>3170</v>
      </c>
      <c r="M14" s="18">
        <f>'b,á,r,z termésátlg'!D10</f>
        <v>2040</v>
      </c>
      <c r="N14" s="18">
        <f>'kukorica termelés'!F114</f>
        <v>3730</v>
      </c>
      <c r="O14" s="19">
        <f>műtrágya!F10</f>
        <v>87</v>
      </c>
      <c r="P14" s="20">
        <f>munkaerő!B10</f>
        <v>459291</v>
      </c>
      <c r="Q14" s="20">
        <f>munkaerő!C10</f>
        <v>106.92742200626293</v>
      </c>
      <c r="R14" s="4"/>
      <c r="S14" s="4"/>
      <c r="T14" s="4"/>
      <c r="U14" s="4"/>
      <c r="V14" s="4"/>
      <c r="W14" s="4"/>
      <c r="X14" s="4"/>
      <c r="Y14" s="4"/>
    </row>
    <row r="15" spans="1:26" ht="15.6" x14ac:dyDescent="0.3">
      <c r="A15" s="14">
        <v>2008</v>
      </c>
      <c r="B15" s="15">
        <f>'b,á,r,z termésátlg'!E11</f>
        <v>2970</v>
      </c>
      <c r="C15" s="15">
        <f>'b,á,r,z betak.ter'!E11*1000</f>
        <v>61000</v>
      </c>
      <c r="D15" s="15">
        <f>átlagárak!G11</f>
        <v>33861</v>
      </c>
      <c r="E15" s="16">
        <f>időjárás!D12</f>
        <v>144</v>
      </c>
      <c r="F15" s="16">
        <f>időjárás!G12</f>
        <v>2</v>
      </c>
      <c r="G15" s="16">
        <f>időjárás!B12</f>
        <v>11.3</v>
      </c>
      <c r="H15" s="17">
        <f>időjárás!C12</f>
        <v>596.29999999999995</v>
      </c>
      <c r="I15" s="17">
        <f>időjárás!E12</f>
        <v>72</v>
      </c>
      <c r="J15" s="17">
        <f>időjárás!F12</f>
        <v>27</v>
      </c>
      <c r="K15" s="18">
        <f>'b,á,r,z termésátlg'!B11</f>
        <v>4980</v>
      </c>
      <c r="L15" s="18">
        <f>'b,á,r,z termésátlg'!C11</f>
        <v>4450</v>
      </c>
      <c r="M15" s="18">
        <f>'b,á,r,z termésátlg'!D11</f>
        <v>2580</v>
      </c>
      <c r="N15" s="18">
        <f>'kukorica termelés'!F115</f>
        <v>7470</v>
      </c>
      <c r="O15" s="19">
        <f>műtrágya!F11</f>
        <v>74</v>
      </c>
      <c r="P15" s="20">
        <f>munkaerő!B11</f>
        <v>435152</v>
      </c>
      <c r="Q15" s="20">
        <f>munkaerő!C11</f>
        <v>131.07702805790626</v>
      </c>
      <c r="R15" s="4"/>
      <c r="S15" s="4"/>
      <c r="T15" s="4"/>
      <c r="U15" s="4"/>
      <c r="V15" s="4"/>
      <c r="W15" s="4"/>
      <c r="X15" s="4"/>
      <c r="Y15" s="4"/>
    </row>
    <row r="16" spans="1:26" ht="15.6" x14ac:dyDescent="0.3">
      <c r="A16" s="14">
        <v>2009</v>
      </c>
      <c r="B16" s="15">
        <f>'b,á,r,z termésátlg'!E12</f>
        <v>2130</v>
      </c>
      <c r="C16" s="15">
        <f>'b,á,r,z betak.ter'!E12*1000</f>
        <v>52000</v>
      </c>
      <c r="D16" s="15">
        <f>átlagárak!G12</f>
        <v>26953</v>
      </c>
      <c r="E16" s="16">
        <f>időjárás!D13</f>
        <v>156</v>
      </c>
      <c r="F16" s="16">
        <f>időjárás!G13</f>
        <v>4</v>
      </c>
      <c r="G16" s="16">
        <f>időjárás!B13</f>
        <v>11.2</v>
      </c>
      <c r="H16" s="17">
        <f>időjárás!C13</f>
        <v>615.79999999999995</v>
      </c>
      <c r="I16" s="17">
        <f>időjárás!E13</f>
        <v>73</v>
      </c>
      <c r="J16" s="17">
        <f>időjárás!F13</f>
        <v>28</v>
      </c>
      <c r="K16" s="18">
        <f>'b,á,r,z termésátlg'!B12</f>
        <v>3850</v>
      </c>
      <c r="L16" s="18">
        <f>'b,á,r,z termésátlg'!C12</f>
        <v>3320</v>
      </c>
      <c r="M16" s="18">
        <f>'b,á,r,z termésátlg'!D12</f>
        <v>1810</v>
      </c>
      <c r="N16" s="18">
        <f>'kukorica termelés'!F116</f>
        <v>6390</v>
      </c>
      <c r="O16" s="19">
        <f>műtrágya!F12</f>
        <v>63.511947989072169</v>
      </c>
      <c r="P16" s="20">
        <f>munkaerő!B12</f>
        <v>446510</v>
      </c>
      <c r="Q16" s="20">
        <f>munkaerő!C12</f>
        <v>67.730070876096008</v>
      </c>
      <c r="R16" s="4"/>
      <c r="S16" s="4"/>
      <c r="T16" s="4"/>
      <c r="U16" s="4"/>
      <c r="V16" s="4"/>
      <c r="W16" s="4"/>
      <c r="X16" s="4"/>
      <c r="Y16" s="4"/>
    </row>
    <row r="17" spans="1:26" ht="15.6" x14ac:dyDescent="0.3">
      <c r="A17" s="14">
        <v>2010</v>
      </c>
      <c r="B17" s="15">
        <f>'b,á,r,z termésátlg'!E13</f>
        <v>2320</v>
      </c>
      <c r="C17" s="15">
        <f>'b,á,r,z betak.ter'!E13*1000</f>
        <v>51000</v>
      </c>
      <c r="D17" s="15">
        <f>átlagárak!G13</f>
        <v>34242</v>
      </c>
      <c r="E17" s="16">
        <f>időjárás!D14</f>
        <v>172</v>
      </c>
      <c r="F17" s="16">
        <f>időjárás!G14</f>
        <v>10</v>
      </c>
      <c r="G17" s="16">
        <f>időjárás!B14</f>
        <v>10.1</v>
      </c>
      <c r="H17" s="17">
        <f>időjárás!C14</f>
        <v>981</v>
      </c>
      <c r="I17" s="17">
        <f>időjárás!E14</f>
        <v>96</v>
      </c>
      <c r="J17" s="17">
        <f>időjárás!F14</f>
        <v>24</v>
      </c>
      <c r="K17" s="18">
        <f>'b,á,r,z termésátlg'!B13</f>
        <v>3710</v>
      </c>
      <c r="L17" s="18">
        <f>'b,á,r,z termésátlg'!C13</f>
        <v>3360</v>
      </c>
      <c r="M17" s="18">
        <f>'b,á,r,z termésátlg'!D13</f>
        <v>2110</v>
      </c>
      <c r="N17" s="18">
        <f>'kukorica termelés'!F117</f>
        <v>6470</v>
      </c>
      <c r="O17" s="19">
        <f>műtrágya!F13</f>
        <v>72.056450858180327</v>
      </c>
      <c r="P17" s="20">
        <f>munkaerő!B13</f>
        <v>444157</v>
      </c>
      <c r="Q17" s="20">
        <f>munkaerő!C13</f>
        <v>117.6</v>
      </c>
      <c r="R17" s="4"/>
      <c r="S17" s="4"/>
      <c r="T17" s="4"/>
      <c r="U17" s="4"/>
      <c r="V17" s="4"/>
      <c r="W17" s="4"/>
      <c r="X17" s="4"/>
      <c r="Y17" s="4"/>
    </row>
    <row r="18" spans="1:26" ht="15.6" x14ac:dyDescent="0.3">
      <c r="A18" s="14">
        <v>2011</v>
      </c>
      <c r="B18" s="15">
        <f>'b,á,r,z termésátlg'!E14</f>
        <v>2410</v>
      </c>
      <c r="C18" s="15">
        <f>'b,á,r,z betak.ter'!E14*1000</f>
        <v>54000</v>
      </c>
      <c r="D18" s="15">
        <f>átlagárak!G14</f>
        <v>46555</v>
      </c>
      <c r="E18" s="16">
        <f>időjárás!D15</f>
        <v>117</v>
      </c>
      <c r="F18" s="16">
        <f>időjárás!G15</f>
        <v>7</v>
      </c>
      <c r="G18" s="16">
        <f>időjárás!B15</f>
        <v>10.7</v>
      </c>
      <c r="H18" s="17">
        <f>időjárás!C15</f>
        <v>420.2</v>
      </c>
      <c r="I18" s="17">
        <f>időjárás!E15</f>
        <v>106</v>
      </c>
      <c r="J18" s="17">
        <f>időjárás!F15</f>
        <v>31</v>
      </c>
      <c r="K18" s="18">
        <f>'b,á,r,z termésátlg'!B14</f>
        <v>4200</v>
      </c>
      <c r="L18" s="18">
        <f>'b,á,r,z termésátlg'!C14</f>
        <v>3780</v>
      </c>
      <c r="M18" s="18">
        <f>'b,á,r,z termésátlg'!D14</f>
        <v>2300</v>
      </c>
      <c r="N18" s="18">
        <f>'kukorica termelés'!F118</f>
        <v>6500</v>
      </c>
      <c r="O18" s="19">
        <f>műtrágya!F14</f>
        <v>77.29970771190888</v>
      </c>
      <c r="P18" s="20">
        <f>munkaerő!B14</f>
        <v>436951</v>
      </c>
      <c r="Q18" s="20">
        <f>munkaerő!C14</f>
        <v>149.30000000000001</v>
      </c>
      <c r="R18" s="4"/>
      <c r="S18" s="4"/>
      <c r="T18" s="4"/>
      <c r="U18" s="4"/>
      <c r="V18" s="4"/>
      <c r="W18" s="4"/>
      <c r="X18" s="4"/>
      <c r="Y18" s="4"/>
    </row>
    <row r="19" spans="1:26" ht="15.6" x14ac:dyDescent="0.3">
      <c r="A19" s="14">
        <v>2012</v>
      </c>
      <c r="B19" s="15">
        <f>'b,á,r,z termésátlg'!E15</f>
        <v>2590</v>
      </c>
      <c r="C19" s="15">
        <f>'b,á,r,z betak.ter'!E15*1000</f>
        <v>53000</v>
      </c>
      <c r="D19" s="15">
        <f>átlagárak!G15</f>
        <v>55587</v>
      </c>
      <c r="E19" s="16">
        <f>időjárás!D16</f>
        <v>130</v>
      </c>
      <c r="F19" s="16">
        <f>időjárás!G16</f>
        <v>21</v>
      </c>
      <c r="G19" s="16">
        <f>időjárás!B16</f>
        <v>11.2</v>
      </c>
      <c r="H19" s="17">
        <f>időjárás!C16</f>
        <v>487.7</v>
      </c>
      <c r="I19" s="17">
        <f>időjárás!E16</f>
        <v>92</v>
      </c>
      <c r="J19" s="17">
        <f>időjárás!F16</f>
        <v>50</v>
      </c>
      <c r="K19" s="18">
        <f>'b,á,r,z termésátlg'!B15</f>
        <v>3750</v>
      </c>
      <c r="L19" s="18">
        <f>'b,á,r,z termésátlg'!C15</f>
        <v>3620</v>
      </c>
      <c r="M19" s="18">
        <f>'b,á,r,z termésátlg'!D15</f>
        <v>2240</v>
      </c>
      <c r="N19" s="18">
        <f>'kukorica termelés'!F119</f>
        <v>4000</v>
      </c>
      <c r="O19" s="19">
        <f>műtrágya!F15</f>
        <v>82.054702135631317</v>
      </c>
      <c r="P19" s="20">
        <f>munkaerő!B15</f>
        <v>433279</v>
      </c>
      <c r="Q19" s="20">
        <f>munkaerő!C15</f>
        <v>92.3</v>
      </c>
      <c r="R19" s="4"/>
      <c r="S19" s="4"/>
      <c r="T19" s="4"/>
      <c r="U19" s="4"/>
      <c r="V19" s="4"/>
      <c r="W19" s="4"/>
      <c r="X19" s="4"/>
      <c r="Y19" s="4"/>
    </row>
    <row r="20" spans="1:26" ht="15.6" x14ac:dyDescent="0.3">
      <c r="A20" s="14">
        <v>2013</v>
      </c>
      <c r="B20" s="15">
        <f>'b,á,r,z termésátlg'!E16</f>
        <v>2570</v>
      </c>
      <c r="C20" s="15">
        <f>'b,á,r,z betak.ter'!E16*1000</f>
        <v>51000</v>
      </c>
      <c r="D20" s="15">
        <f>átlagárak!G16</f>
        <v>47690</v>
      </c>
      <c r="E20" s="16">
        <f>időjárás!D17</f>
        <v>154</v>
      </c>
      <c r="F20" s="16">
        <f>időjárás!G17</f>
        <v>15</v>
      </c>
      <c r="G20" s="16">
        <f>időjárás!B17</f>
        <v>11</v>
      </c>
      <c r="H20" s="17">
        <f>időjárás!C17</f>
        <v>660.9</v>
      </c>
      <c r="I20" s="17">
        <f>időjárás!E17</f>
        <v>90</v>
      </c>
      <c r="J20" s="17">
        <f>időjárás!F17</f>
        <v>33</v>
      </c>
      <c r="K20" s="18">
        <f>'b,á,r,z termésátlg'!B16</f>
        <v>4640</v>
      </c>
      <c r="L20" s="18">
        <f>'b,á,r,z termésátlg'!C16</f>
        <v>4050</v>
      </c>
      <c r="M20" s="18">
        <f>'b,á,r,z termésátlg'!D16</f>
        <v>3070</v>
      </c>
      <c r="N20" s="18">
        <f>'kukorica termelés'!F120</f>
        <v>5440</v>
      </c>
      <c r="O20" s="19">
        <f>műtrágya!F16</f>
        <v>93</v>
      </c>
      <c r="P20" s="20">
        <f>munkaerő!B16</f>
        <v>444424</v>
      </c>
      <c r="Q20" s="20">
        <f>munkaerő!C16</f>
        <v>109.9</v>
      </c>
      <c r="R20" s="4"/>
      <c r="S20" s="4"/>
      <c r="T20" s="4"/>
      <c r="U20" s="4"/>
      <c r="V20" s="4"/>
      <c r="W20" s="4"/>
      <c r="X20" s="4"/>
      <c r="Y20" s="4"/>
    </row>
    <row r="21" spans="1:26" ht="15.6" x14ac:dyDescent="0.3">
      <c r="A21" s="14">
        <v>2014</v>
      </c>
      <c r="B21" s="15">
        <f>'b,á,r,z termésátlg'!E17</f>
        <v>2670</v>
      </c>
      <c r="C21" s="15">
        <f>'b,á,r,z betak.ter'!E17*1000</f>
        <v>51000</v>
      </c>
      <c r="D21" s="15">
        <f>átlagárak!G17</f>
        <v>51411</v>
      </c>
      <c r="E21" s="16">
        <f>időjárás!D18</f>
        <v>162</v>
      </c>
      <c r="F21" s="16">
        <f>időjárás!G18</f>
        <v>1</v>
      </c>
      <c r="G21" s="16">
        <f>időjárás!B18</f>
        <v>11.9</v>
      </c>
      <c r="H21" s="17">
        <f>időjárás!C18</f>
        <v>755.8</v>
      </c>
      <c r="I21" s="17">
        <f>időjárás!E18</f>
        <v>47</v>
      </c>
      <c r="J21" s="17">
        <f>időjárás!F18</f>
        <v>19</v>
      </c>
      <c r="K21" s="18">
        <f>'b,á,r,z termésátlg'!B17</f>
        <v>4730</v>
      </c>
      <c r="L21" s="18">
        <f>'b,á,r,z termésátlg'!C17</f>
        <v>4420</v>
      </c>
      <c r="M21" s="18">
        <f>'b,á,r,z termésátlg'!D17</f>
        <v>2860</v>
      </c>
      <c r="N21" s="18">
        <f>'kukorica termelés'!F121</f>
        <v>7820</v>
      </c>
      <c r="O21" s="19">
        <f>műtrágya!F17</f>
        <v>93.079156253699992</v>
      </c>
      <c r="P21" s="20">
        <f>munkaerő!B17</f>
        <v>462930</v>
      </c>
      <c r="Q21" s="20">
        <f>munkaerő!C17</f>
        <v>106.2</v>
      </c>
      <c r="R21" s="4"/>
      <c r="S21" s="4"/>
      <c r="T21" s="4"/>
      <c r="U21" s="4"/>
      <c r="V21" s="4"/>
      <c r="W21" s="4"/>
      <c r="X21" s="4"/>
      <c r="Y21" s="4"/>
    </row>
    <row r="22" spans="1:26" ht="15.6" x14ac:dyDescent="0.3">
      <c r="A22" s="14">
        <v>2015</v>
      </c>
      <c r="B22" s="15">
        <f>'b,á,r,z termésátlg'!E18</f>
        <v>2830</v>
      </c>
      <c r="C22" s="15">
        <f>'b,á,r,z betak.ter'!E18*1000</f>
        <v>45000</v>
      </c>
      <c r="D22" s="15">
        <f>átlagárak!G18</f>
        <v>42744</v>
      </c>
      <c r="E22" s="16">
        <f>időjárás!D19</f>
        <v>131</v>
      </c>
      <c r="F22" s="16">
        <f>időjárás!G19</f>
        <v>25</v>
      </c>
      <c r="G22" s="16">
        <f>időjárás!B19</f>
        <v>11.6</v>
      </c>
      <c r="H22" s="17">
        <f>időjárás!C19</f>
        <v>546.9</v>
      </c>
      <c r="I22" s="17">
        <f>időjárás!E19</f>
        <v>77</v>
      </c>
      <c r="J22" s="17">
        <f>időjárás!F19</f>
        <v>47</v>
      </c>
      <c r="K22" s="18">
        <f>'b,á,r,z termésátlg'!B18</f>
        <v>5180</v>
      </c>
      <c r="L22" s="18">
        <f>'b,á,r,z termésátlg'!C18</f>
        <v>4760</v>
      </c>
      <c r="M22" s="18">
        <f>'b,á,r,z termésátlg'!D18</f>
        <v>2760</v>
      </c>
      <c r="N22" s="18">
        <f>'kukorica termelés'!F122</f>
        <v>5790</v>
      </c>
      <c r="O22" s="19">
        <f>műtrágya!F18</f>
        <v>100.73329099990744</v>
      </c>
      <c r="P22" s="20">
        <f>munkaerő!B18</f>
        <v>441903</v>
      </c>
      <c r="Q22" s="20">
        <f>munkaerő!C18</f>
        <v>94.3</v>
      </c>
      <c r="R22" s="4"/>
      <c r="S22" s="4"/>
      <c r="T22" s="4"/>
      <c r="U22" s="4"/>
      <c r="V22" s="4"/>
      <c r="W22" s="4"/>
      <c r="X22" s="4"/>
      <c r="Y22" s="4"/>
    </row>
    <row r="23" spans="1:26" ht="15.6" x14ac:dyDescent="0.3">
      <c r="A23" s="14">
        <v>2016</v>
      </c>
      <c r="B23" s="15">
        <f>'b,á,r,z termésátlg'!E19</f>
        <v>2850</v>
      </c>
      <c r="C23" s="15">
        <f>'b,á,r,z betak.ter'!E19*1000</f>
        <v>36000</v>
      </c>
      <c r="D23" s="15">
        <f>átlagárak!G19</f>
        <v>40265</v>
      </c>
      <c r="E23" s="16">
        <f>időjárás!D20</f>
        <v>143</v>
      </c>
      <c r="F23" s="16">
        <f>időjárás!G20</f>
        <v>3</v>
      </c>
      <c r="G23" s="16">
        <f>időjárás!B20</f>
        <v>11</v>
      </c>
      <c r="H23" s="17">
        <f>időjárás!C20</f>
        <v>700.3</v>
      </c>
      <c r="I23" s="17">
        <f>időjárás!E20</f>
        <v>78</v>
      </c>
      <c r="J23" s="17">
        <f>időjárás!F20</f>
        <v>23</v>
      </c>
      <c r="K23" s="18">
        <f>'b,á,r,z termésátlg'!B19</f>
        <v>5370</v>
      </c>
      <c r="L23" s="18">
        <f>'b,á,r,z termésátlg'!C19</f>
        <v>5090</v>
      </c>
      <c r="M23" s="18">
        <f>'b,á,r,z termésátlg'!D19</f>
        <v>3090</v>
      </c>
      <c r="N23" s="18">
        <f>'kukorica termelés'!F123</f>
        <v>8630</v>
      </c>
      <c r="O23" s="19">
        <f>műtrágya!F19</f>
        <v>111.67057552255436</v>
      </c>
      <c r="P23" s="20">
        <f>munkaerő!B19</f>
        <v>434281</v>
      </c>
      <c r="Q23" s="20">
        <f>munkaerő!C19</f>
        <v>107</v>
      </c>
      <c r="R23" s="4"/>
      <c r="S23" s="4"/>
      <c r="T23" s="4"/>
      <c r="U23" s="4"/>
      <c r="V23" s="4"/>
      <c r="W23" s="4"/>
      <c r="X23" s="4"/>
      <c r="Y23" s="4"/>
    </row>
    <row r="24" spans="1:26" ht="15.6" x14ac:dyDescent="0.3">
      <c r="A24" s="14">
        <v>2017</v>
      </c>
      <c r="B24" s="15">
        <f>'b,á,r,z termésátlg'!E20</f>
        <v>2540</v>
      </c>
      <c r="C24" s="15">
        <f>'b,á,r,z betak.ter'!E20*1000</f>
        <v>37000</v>
      </c>
      <c r="D24" s="15">
        <f>átlagárak!G20</f>
        <v>39802</v>
      </c>
      <c r="E24" s="16">
        <f>időjárás!D21</f>
        <v>127</v>
      </c>
      <c r="F24" s="16">
        <f>időjárás!G21</f>
        <v>11</v>
      </c>
      <c r="G24" s="16">
        <f>időjárás!B21</f>
        <v>11.1</v>
      </c>
      <c r="H24" s="17">
        <f>időjárás!C21</f>
        <v>616.29999999999995</v>
      </c>
      <c r="I24" s="17">
        <f>időjárás!E21</f>
        <v>83</v>
      </c>
      <c r="J24" s="17">
        <f>időjárás!F21</f>
        <v>40</v>
      </c>
      <c r="K24" s="18">
        <f>'b,á,r,z termésátlg'!B20</f>
        <v>5430</v>
      </c>
      <c r="L24" s="18">
        <f>'b,á,r,z termésátlg'!C20</f>
        <v>5280</v>
      </c>
      <c r="M24" s="18">
        <f>'b,á,r,z termésátlg'!D20</f>
        <v>3290</v>
      </c>
      <c r="N24" s="18">
        <f>'kukorica termelés'!F124</f>
        <v>6820</v>
      </c>
      <c r="O24" s="19">
        <f>műtrágya!F20</f>
        <v>123.07532778117717</v>
      </c>
      <c r="P24" s="20">
        <f>munkaerő!B20</f>
        <v>421415</v>
      </c>
      <c r="Q24" s="20">
        <f>munkaerő!C20</f>
        <v>101.5</v>
      </c>
      <c r="R24" s="4"/>
      <c r="S24" s="4"/>
      <c r="T24" s="4"/>
      <c r="U24" s="4"/>
      <c r="V24" s="4"/>
      <c r="W24" s="4"/>
      <c r="X24" s="4"/>
      <c r="Y24" s="4"/>
    </row>
    <row r="25" spans="1:26" ht="15.6" x14ac:dyDescent="0.3">
      <c r="A25" s="14">
        <v>2018</v>
      </c>
      <c r="B25" s="15">
        <f>'b,á,r,z termésátlg'!E21</f>
        <v>2620</v>
      </c>
      <c r="C25" s="15">
        <f>'b,á,r,z betak.ter'!E21*1000</f>
        <v>23000</v>
      </c>
      <c r="D25" s="15">
        <f>átlagárak!G21</f>
        <v>48834</v>
      </c>
      <c r="E25" s="16">
        <f>időjárás!D22</f>
        <v>151</v>
      </c>
      <c r="F25" s="16">
        <f>időjárás!G22</f>
        <v>7</v>
      </c>
      <c r="G25" s="16">
        <f>időjárás!B22</f>
        <v>12</v>
      </c>
      <c r="H25" s="17">
        <f>időjárás!C22</f>
        <v>605.29999999999995</v>
      </c>
      <c r="I25" s="17">
        <f>időjárás!E22</f>
        <v>80</v>
      </c>
      <c r="J25" s="17">
        <f>időjárás!F22</f>
        <v>37</v>
      </c>
      <c r="K25" s="18">
        <f>'b,á,r,z termésátlg'!B21</f>
        <v>5120</v>
      </c>
      <c r="L25" s="18">
        <f>'b,á,r,z termésátlg'!C21</f>
        <v>4690</v>
      </c>
      <c r="M25" s="18">
        <f>'b,á,r,z termésátlg'!D21</f>
        <v>3370</v>
      </c>
      <c r="N25" s="18">
        <f>'kukorica termelés'!F125</f>
        <v>8490</v>
      </c>
      <c r="O25" s="19">
        <f>műtrágya!F21</f>
        <v>122.06983936642565</v>
      </c>
      <c r="P25" s="20">
        <f>munkaerő!B21</f>
        <v>391601</v>
      </c>
      <c r="Q25" s="20">
        <f>munkaerő!C21</f>
        <v>102.6</v>
      </c>
      <c r="R25" s="4"/>
      <c r="S25" s="4"/>
      <c r="T25" s="4"/>
      <c r="U25" s="4"/>
      <c r="V25" s="4"/>
      <c r="W25" s="4"/>
      <c r="X25" s="4"/>
      <c r="Y25" s="4"/>
    </row>
    <row r="26" spans="1:26" ht="15.6" x14ac:dyDescent="0.3">
      <c r="A26" s="14">
        <v>2019</v>
      </c>
      <c r="B26" s="15">
        <f>'b,á,r,z termésátlg'!E22</f>
        <v>3230</v>
      </c>
      <c r="C26" s="15">
        <f>'b,á,r,z betak.ter'!E22*1000</f>
        <v>22000</v>
      </c>
      <c r="D26" s="15">
        <f>átlagárak!G22</f>
        <v>52508</v>
      </c>
      <c r="E26" s="16">
        <f>időjárás!D23</f>
        <v>141</v>
      </c>
      <c r="F26" s="16">
        <f>időjárás!G23</f>
        <v>8</v>
      </c>
      <c r="G26" s="16">
        <f>időjárás!B23</f>
        <v>12.1</v>
      </c>
      <c r="H26" s="17">
        <f>időjárás!C23</f>
        <v>629.9</v>
      </c>
      <c r="I26" s="17">
        <f>időjárás!E23</f>
        <v>72</v>
      </c>
      <c r="J26" s="17">
        <f>időjárás!F23</f>
        <v>41</v>
      </c>
      <c r="K26" s="18">
        <f>'b,á,r,z termésátlg'!B22</f>
        <v>5290</v>
      </c>
      <c r="L26" s="18">
        <f>'b,á,r,z termésátlg'!C22</f>
        <v>5590</v>
      </c>
      <c r="M26" s="18">
        <f>'b,á,r,z termésátlg'!D22</f>
        <v>3490</v>
      </c>
      <c r="N26" s="18">
        <f>'kukorica termelés'!F126</f>
        <v>8060</v>
      </c>
      <c r="O26" s="19">
        <f>műtrágya!F22</f>
        <v>118.6962063056159</v>
      </c>
      <c r="P26" s="20">
        <f>munkaerő!B22</f>
        <v>358891</v>
      </c>
      <c r="Q26" s="20">
        <f>munkaerő!C22</f>
        <v>106.7</v>
      </c>
      <c r="R26" s="4"/>
      <c r="S26" s="4"/>
      <c r="T26" s="4"/>
      <c r="U26" s="4"/>
      <c r="V26" s="4"/>
      <c r="W26" s="4"/>
      <c r="X26" s="4"/>
      <c r="Y26" s="4"/>
    </row>
    <row r="27" spans="1:26" ht="15.6" x14ac:dyDescent="0.3">
      <c r="A27" s="14">
        <v>2020</v>
      </c>
      <c r="B27" s="15">
        <f>'b,á,r,z termésátlg'!E23</f>
        <v>2990</v>
      </c>
      <c r="C27" s="15">
        <f>'b,á,r,z betak.ter'!E23*1000</f>
        <v>26000</v>
      </c>
      <c r="D27" s="15">
        <f>átlagárak!G23</f>
        <v>49487</v>
      </c>
      <c r="E27" s="16">
        <f>időjárás!D24</f>
        <v>140</v>
      </c>
      <c r="F27" s="16">
        <f>időjárás!G24</f>
        <v>2</v>
      </c>
      <c r="G27" s="16">
        <f>időjárás!B24</f>
        <v>11.5</v>
      </c>
      <c r="H27" s="17">
        <f>időjárás!C24</f>
        <v>613.1</v>
      </c>
      <c r="I27" s="17">
        <f>időjárás!E24</f>
        <v>72</v>
      </c>
      <c r="J27" s="17">
        <f>időjárás!F24</f>
        <v>29</v>
      </c>
      <c r="K27" s="18">
        <f>'b,á,r,z termésátlg'!B23</f>
        <v>5470</v>
      </c>
      <c r="L27" s="18">
        <f>'b,á,r,z termésátlg'!C23</f>
        <v>5680</v>
      </c>
      <c r="M27" s="18">
        <f>'b,á,r,z termésátlg'!D23</f>
        <v>3200</v>
      </c>
      <c r="N27" s="18">
        <f>'kukorica termelés'!F127</f>
        <v>8580</v>
      </c>
      <c r="O27" s="19">
        <f>műtrágya!F23</f>
        <v>133.0193359700873</v>
      </c>
      <c r="P27" s="20">
        <f>munkaerő!B23</f>
        <v>337561</v>
      </c>
      <c r="Q27" s="20">
        <f>munkaerő!C23</f>
        <v>106.9</v>
      </c>
      <c r="R27" s="4"/>
      <c r="S27" s="4"/>
      <c r="T27" s="4"/>
      <c r="U27" s="4"/>
      <c r="V27" s="4"/>
      <c r="W27" s="4"/>
      <c r="X27" s="4"/>
      <c r="Y27" s="4"/>
    </row>
    <row r="28" spans="1:26" ht="15.6" x14ac:dyDescent="0.3">
      <c r="A28" s="14">
        <v>2021</v>
      </c>
      <c r="B28" s="15">
        <f>'b,á,r,z termésátlg'!E24</f>
        <v>3060</v>
      </c>
      <c r="C28" s="15">
        <f>'b,á,r,z betak.ter'!E24*1000</f>
        <v>25000</v>
      </c>
      <c r="D28" s="15">
        <f>átlagárak!G24</f>
        <v>59098</v>
      </c>
      <c r="E28" s="16">
        <f>időjárás!D25</f>
        <v>134</v>
      </c>
      <c r="F28" s="16">
        <f>időjárás!G25</f>
        <v>17</v>
      </c>
      <c r="G28" s="16">
        <f>időjárás!B25</f>
        <v>10.9</v>
      </c>
      <c r="H28" s="17">
        <f>időjárás!C25</f>
        <v>514.20000000000005</v>
      </c>
      <c r="I28" s="17">
        <f>időjárás!E25</f>
        <v>96</v>
      </c>
      <c r="J28" s="17">
        <f>időjárás!F25</f>
        <v>41</v>
      </c>
      <c r="K28" s="18">
        <f>'b,á,r,z termésátlg'!B24</f>
        <v>5930</v>
      </c>
      <c r="L28" s="18">
        <f>'b,á,r,z termésátlg'!C24</f>
        <v>6370</v>
      </c>
      <c r="M28" s="18">
        <f>'b,á,r,z termésátlg'!D24</f>
        <v>3310</v>
      </c>
      <c r="N28" s="18">
        <f>'kukorica termelés'!F128</f>
        <v>6130</v>
      </c>
      <c r="O28" s="19">
        <f>műtrágya!F24</f>
        <v>132.66906558330402</v>
      </c>
      <c r="P28" s="20">
        <f>munkaerő!B24</f>
        <v>325578</v>
      </c>
      <c r="Q28" s="20">
        <f>munkaerő!C24</f>
        <v>109.4</v>
      </c>
      <c r="R28" s="4"/>
      <c r="S28" s="4"/>
      <c r="T28" s="4"/>
      <c r="U28" s="4"/>
      <c r="V28" s="4"/>
      <c r="W28" s="4"/>
      <c r="X28" s="4"/>
      <c r="Y28" s="4"/>
    </row>
    <row r="29" spans="1:26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6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6" x14ac:dyDescent="0.3">
      <c r="A31" s="4" t="s">
        <v>48</v>
      </c>
      <c r="B31" s="4" t="s">
        <v>2</v>
      </c>
      <c r="C31" s="4" t="s">
        <v>49</v>
      </c>
      <c r="D31" s="4" t="s">
        <v>49</v>
      </c>
      <c r="E31" s="4" t="s">
        <v>49</v>
      </c>
      <c r="F31" s="4" t="s">
        <v>49</v>
      </c>
      <c r="G31" s="4" t="s">
        <v>49</v>
      </c>
      <c r="H31" s="4" t="s">
        <v>49</v>
      </c>
      <c r="I31" s="4" t="s">
        <v>49</v>
      </c>
      <c r="J31" s="4" t="s">
        <v>49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/>
      <c r="S31" s="4"/>
      <c r="T31" s="4"/>
      <c r="U31" s="4"/>
      <c r="V31" s="4"/>
      <c r="W31" s="4"/>
      <c r="X31" s="4"/>
      <c r="Y31" s="4"/>
    </row>
    <row r="32" spans="1:26" ht="58.5" customHeight="1" x14ac:dyDescent="0.3">
      <c r="A32" s="21" t="str">
        <f t="shared" ref="A32:Q32" si="2">A6</f>
        <v>ÉV</v>
      </c>
      <c r="B32" s="21" t="str">
        <f t="shared" si="2"/>
        <v>Zab termésátlag</v>
      </c>
      <c r="C32" s="21" t="str">
        <f t="shared" si="2"/>
        <v>Zabbal betakarított terület</v>
      </c>
      <c r="D32" s="21" t="str">
        <f t="shared" si="2"/>
        <v>Zab felvásárlási átlagára (Ft/tonna)</v>
      </c>
      <c r="E32" s="22" t="str">
        <f t="shared" si="2"/>
        <v>Csapadékos napok száma</v>
      </c>
      <c r="F32" s="22" t="str">
        <f t="shared" si="2"/>
        <v>Hőhullámmal érintett napok száma</v>
      </c>
      <c r="G32" s="22" t="str">
        <f t="shared" si="2"/>
        <v>Átlagos középhőmérséklet, °C</v>
      </c>
      <c r="H32" s="22" t="str">
        <f t="shared" si="2"/>
        <v>Lehullott csapadékösszeg, mm</v>
      </c>
      <c r="I32" s="22" t="str">
        <f t="shared" si="2"/>
        <v>Fagyos napok száma</v>
      </c>
      <c r="J32" s="22" t="str">
        <f t="shared" si="2"/>
        <v>Hőségnapok száma</v>
      </c>
      <c r="K32" s="22" t="str">
        <f t="shared" si="2"/>
        <v>Búza termésátlaga</v>
      </c>
      <c r="L32" s="22" t="str">
        <f t="shared" si="2"/>
        <v>Árpa termésátlaga</v>
      </c>
      <c r="M32" s="22" t="str">
        <f t="shared" si="2"/>
        <v>Rozs termésátlaga</v>
      </c>
      <c r="N32" s="22" t="str">
        <f t="shared" si="2"/>
        <v>Kukorica termésátlaga</v>
      </c>
      <c r="O32" s="22" t="str">
        <f t="shared" si="2"/>
        <v>egy hektár mezőgazdasági területre jutó műtrágya mennyisége</v>
      </c>
      <c r="P32" s="22" t="str">
        <f t="shared" si="2"/>
        <v>Összesen Éves munkaerő-egység (ÉME)</v>
      </c>
      <c r="Q32" s="22" t="str">
        <f t="shared" si="2"/>
        <v>A munkaerő-egységre jutó reáljövedelem változása, 
előző év=100,0%</v>
      </c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4">
        <f t="shared" ref="A33:B54" si="3">A7</f>
        <v>2000</v>
      </c>
      <c r="B33" s="23">
        <f t="shared" si="3"/>
        <v>1670</v>
      </c>
      <c r="C33" s="4">
        <f t="shared" ref="C33:Q33" si="4">RANK(C7,C$7:C$28,C$3)</f>
        <v>14</v>
      </c>
      <c r="D33" s="4">
        <f t="shared" si="4"/>
        <v>17</v>
      </c>
      <c r="E33" s="4">
        <f t="shared" si="4"/>
        <v>20</v>
      </c>
      <c r="F33" s="4">
        <f t="shared" si="4"/>
        <v>16</v>
      </c>
      <c r="G33" s="4">
        <f t="shared" si="4"/>
        <v>6</v>
      </c>
      <c r="H33" s="4">
        <f t="shared" si="4"/>
        <v>21</v>
      </c>
      <c r="I33" s="4">
        <f t="shared" si="4"/>
        <v>11</v>
      </c>
      <c r="J33" s="4">
        <f t="shared" si="4"/>
        <v>14</v>
      </c>
      <c r="K33" s="4">
        <f t="shared" si="4"/>
        <v>19</v>
      </c>
      <c r="L33" s="4">
        <f t="shared" si="4"/>
        <v>21</v>
      </c>
      <c r="M33" s="4">
        <f t="shared" si="4"/>
        <v>19</v>
      </c>
      <c r="N33" s="4">
        <f t="shared" si="4"/>
        <v>19</v>
      </c>
      <c r="O33" s="4">
        <f t="shared" si="4"/>
        <v>22</v>
      </c>
      <c r="P33" s="4">
        <f t="shared" si="4"/>
        <v>22</v>
      </c>
      <c r="Q33" s="4">
        <f t="shared" si="4"/>
        <v>18</v>
      </c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4">
        <f t="shared" si="3"/>
        <v>2001</v>
      </c>
      <c r="B34" s="23">
        <f t="shared" si="3"/>
        <v>2450</v>
      </c>
      <c r="C34" s="4">
        <f t="shared" ref="C34:Q34" si="5">RANK(C8,C$7:C$28,C$3)</f>
        <v>17</v>
      </c>
      <c r="D34" s="4">
        <f t="shared" si="5"/>
        <v>18</v>
      </c>
      <c r="E34" s="4">
        <f t="shared" si="5"/>
        <v>12</v>
      </c>
      <c r="F34" s="4">
        <f t="shared" si="5"/>
        <v>2</v>
      </c>
      <c r="G34" s="4">
        <f t="shared" si="5"/>
        <v>18</v>
      </c>
      <c r="H34" s="4">
        <f t="shared" si="5"/>
        <v>11</v>
      </c>
      <c r="I34" s="4">
        <f t="shared" si="5"/>
        <v>17</v>
      </c>
      <c r="J34" s="4">
        <f t="shared" si="5"/>
        <v>4</v>
      </c>
      <c r="K34" s="4">
        <f t="shared" si="5"/>
        <v>13</v>
      </c>
      <c r="L34" s="4">
        <f t="shared" si="5"/>
        <v>16</v>
      </c>
      <c r="M34" s="4">
        <f t="shared" si="5"/>
        <v>14</v>
      </c>
      <c r="N34" s="4">
        <f t="shared" si="5"/>
        <v>14</v>
      </c>
      <c r="O34" s="4">
        <f t="shared" si="5"/>
        <v>19</v>
      </c>
      <c r="P34" s="4">
        <f t="shared" si="5"/>
        <v>20</v>
      </c>
      <c r="Q34" s="4">
        <f t="shared" si="5"/>
        <v>13</v>
      </c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4">
        <f t="shared" si="3"/>
        <v>2002</v>
      </c>
      <c r="B35" s="23">
        <f t="shared" si="3"/>
        <v>2160</v>
      </c>
      <c r="C35" s="4">
        <f t="shared" ref="C35:Q35" si="6">RANK(C9,C$7:C$28,C$3)</f>
        <v>20</v>
      </c>
      <c r="D35" s="4">
        <f t="shared" si="6"/>
        <v>21</v>
      </c>
      <c r="E35" s="4">
        <f t="shared" si="6"/>
        <v>7</v>
      </c>
      <c r="F35" s="4">
        <f t="shared" si="6"/>
        <v>13</v>
      </c>
      <c r="G35" s="4">
        <f t="shared" si="6"/>
        <v>8</v>
      </c>
      <c r="H35" s="4">
        <f t="shared" si="6"/>
        <v>17</v>
      </c>
      <c r="I35" s="4">
        <f t="shared" si="6"/>
        <v>9</v>
      </c>
      <c r="J35" s="4">
        <f t="shared" si="6"/>
        <v>7</v>
      </c>
      <c r="K35" s="4">
        <f t="shared" si="6"/>
        <v>21</v>
      </c>
      <c r="L35" s="4">
        <f t="shared" si="6"/>
        <v>20</v>
      </c>
      <c r="M35" s="4">
        <f t="shared" si="6"/>
        <v>20</v>
      </c>
      <c r="N35" s="4">
        <f t="shared" si="6"/>
        <v>18</v>
      </c>
      <c r="O35" s="4">
        <f t="shared" si="6"/>
        <v>16</v>
      </c>
      <c r="P35" s="4">
        <f t="shared" si="6"/>
        <v>21</v>
      </c>
      <c r="Q35" s="4">
        <f t="shared" si="6"/>
        <v>21</v>
      </c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4">
        <f t="shared" si="3"/>
        <v>2003</v>
      </c>
      <c r="B36" s="23">
        <f t="shared" si="3"/>
        <v>1490</v>
      </c>
      <c r="C36" s="4">
        <f t="shared" ref="C36:Q36" si="7">RANK(C10,C$7:C$28,C$3)</f>
        <v>21</v>
      </c>
      <c r="D36" s="4">
        <f t="shared" si="7"/>
        <v>16</v>
      </c>
      <c r="E36" s="4">
        <f t="shared" si="7"/>
        <v>22</v>
      </c>
      <c r="F36" s="4">
        <f t="shared" si="7"/>
        <v>9</v>
      </c>
      <c r="G36" s="4">
        <f t="shared" si="7"/>
        <v>18</v>
      </c>
      <c r="H36" s="4">
        <f t="shared" si="7"/>
        <v>20</v>
      </c>
      <c r="I36" s="4">
        <f t="shared" si="7"/>
        <v>22</v>
      </c>
      <c r="J36" s="4">
        <f t="shared" si="7"/>
        <v>21</v>
      </c>
      <c r="K36" s="4">
        <f t="shared" si="7"/>
        <v>22</v>
      </c>
      <c r="L36" s="4">
        <f t="shared" si="7"/>
        <v>22</v>
      </c>
      <c r="M36" s="4">
        <f t="shared" si="7"/>
        <v>22</v>
      </c>
      <c r="N36" s="4">
        <f t="shared" si="7"/>
        <v>21</v>
      </c>
      <c r="O36" s="4">
        <f t="shared" si="7"/>
        <v>15</v>
      </c>
      <c r="P36" s="4">
        <f t="shared" si="7"/>
        <v>19</v>
      </c>
      <c r="Q36" s="4">
        <f t="shared" si="7"/>
        <v>14</v>
      </c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4">
        <f t="shared" si="3"/>
        <v>2004</v>
      </c>
      <c r="B37" s="23">
        <f t="shared" si="3"/>
        <v>3120</v>
      </c>
      <c r="C37" s="4">
        <f t="shared" ref="C37:Q37" si="8">RANK(C11,C$7:C$28,C$3)</f>
        <v>22</v>
      </c>
      <c r="D37" s="4">
        <f t="shared" si="8"/>
        <v>19</v>
      </c>
      <c r="E37" s="4">
        <f t="shared" si="8"/>
        <v>6</v>
      </c>
      <c r="F37" s="4">
        <f t="shared" si="8"/>
        <v>5</v>
      </c>
      <c r="G37" s="4">
        <f t="shared" si="8"/>
        <v>20</v>
      </c>
      <c r="H37" s="4">
        <f t="shared" si="8"/>
        <v>5</v>
      </c>
      <c r="I37" s="4">
        <f t="shared" si="8"/>
        <v>15</v>
      </c>
      <c r="J37" s="4">
        <f t="shared" si="8"/>
        <v>2</v>
      </c>
      <c r="K37" s="4">
        <f t="shared" si="8"/>
        <v>7</v>
      </c>
      <c r="L37" s="4">
        <f t="shared" si="8"/>
        <v>10</v>
      </c>
      <c r="M37" s="4">
        <f t="shared" si="8"/>
        <v>10</v>
      </c>
      <c r="N37" s="4">
        <f t="shared" si="8"/>
        <v>8</v>
      </c>
      <c r="O37" s="4">
        <f t="shared" si="8"/>
        <v>14</v>
      </c>
      <c r="P37" s="4">
        <f t="shared" si="8"/>
        <v>18</v>
      </c>
      <c r="Q37" s="4">
        <f t="shared" si="8"/>
        <v>1</v>
      </c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4">
        <f t="shared" si="3"/>
        <v>2005</v>
      </c>
      <c r="B38" s="23">
        <f t="shared" si="3"/>
        <v>2520</v>
      </c>
      <c r="C38" s="4">
        <f t="shared" ref="C38:Q38" si="9">RANK(C12,C$7:C$28,C$3)</f>
        <v>19</v>
      </c>
      <c r="D38" s="4">
        <f t="shared" si="9"/>
        <v>22</v>
      </c>
      <c r="E38" s="4">
        <f t="shared" si="9"/>
        <v>8</v>
      </c>
      <c r="F38" s="4">
        <f t="shared" si="9"/>
        <v>7</v>
      </c>
      <c r="G38" s="4">
        <f t="shared" si="9"/>
        <v>22</v>
      </c>
      <c r="H38" s="4">
        <f t="shared" si="9"/>
        <v>3</v>
      </c>
      <c r="I38" s="4">
        <f t="shared" si="9"/>
        <v>21</v>
      </c>
      <c r="J38" s="4">
        <f t="shared" si="9"/>
        <v>1</v>
      </c>
      <c r="K38" s="4">
        <f t="shared" si="9"/>
        <v>12</v>
      </c>
      <c r="L38" s="4">
        <f t="shared" si="9"/>
        <v>13</v>
      </c>
      <c r="M38" s="4">
        <f t="shared" si="9"/>
        <v>12</v>
      </c>
      <c r="N38" s="4">
        <f t="shared" si="9"/>
        <v>6</v>
      </c>
      <c r="O38" s="4">
        <f t="shared" si="9"/>
        <v>19</v>
      </c>
      <c r="P38" s="4">
        <f t="shared" si="9"/>
        <v>17</v>
      </c>
      <c r="Q38" s="4">
        <f t="shared" si="9"/>
        <v>17</v>
      </c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4">
        <f t="shared" si="3"/>
        <v>2006</v>
      </c>
      <c r="B39" s="23">
        <f t="shared" si="3"/>
        <v>2550</v>
      </c>
      <c r="C39" s="4">
        <f t="shared" ref="C39:Q39" si="10">RANK(C13,C$7:C$28,C$3)</f>
        <v>15</v>
      </c>
      <c r="D39" s="4">
        <f t="shared" si="10"/>
        <v>20</v>
      </c>
      <c r="E39" s="4">
        <f t="shared" si="10"/>
        <v>14</v>
      </c>
      <c r="F39" s="4">
        <f t="shared" si="10"/>
        <v>10</v>
      </c>
      <c r="G39" s="4">
        <f t="shared" si="10"/>
        <v>17</v>
      </c>
      <c r="H39" s="4">
        <f t="shared" si="10"/>
        <v>15</v>
      </c>
      <c r="I39" s="4">
        <f t="shared" si="10"/>
        <v>16</v>
      </c>
      <c r="J39" s="4">
        <f t="shared" si="10"/>
        <v>11</v>
      </c>
      <c r="K39" s="4">
        <f t="shared" si="10"/>
        <v>15</v>
      </c>
      <c r="L39" s="4">
        <f t="shared" si="10"/>
        <v>14</v>
      </c>
      <c r="M39" s="4">
        <f t="shared" si="10"/>
        <v>13</v>
      </c>
      <c r="N39" s="4">
        <f t="shared" si="10"/>
        <v>9</v>
      </c>
      <c r="O39" s="4">
        <f t="shared" si="10"/>
        <v>12</v>
      </c>
      <c r="P39" s="4">
        <f t="shared" si="10"/>
        <v>16</v>
      </c>
      <c r="Q39" s="4">
        <f t="shared" si="10"/>
        <v>7</v>
      </c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4">
        <f t="shared" si="3"/>
        <v>2007</v>
      </c>
      <c r="B40" s="23">
        <f t="shared" si="3"/>
        <v>2090</v>
      </c>
      <c r="C40" s="4">
        <f t="shared" ref="C40:Q40" si="11">RANK(C14,C$7:C$28,C$3)</f>
        <v>16</v>
      </c>
      <c r="D40" s="4">
        <f t="shared" si="11"/>
        <v>10</v>
      </c>
      <c r="E40" s="4">
        <f t="shared" si="11"/>
        <v>10</v>
      </c>
      <c r="F40" s="4">
        <f t="shared" si="11"/>
        <v>16</v>
      </c>
      <c r="G40" s="4">
        <f t="shared" si="11"/>
        <v>4</v>
      </c>
      <c r="H40" s="4">
        <f t="shared" si="11"/>
        <v>8</v>
      </c>
      <c r="I40" s="4">
        <f t="shared" si="11"/>
        <v>2</v>
      </c>
      <c r="J40" s="4">
        <f t="shared" si="11"/>
        <v>16</v>
      </c>
      <c r="K40" s="4">
        <f t="shared" si="11"/>
        <v>20</v>
      </c>
      <c r="L40" s="4">
        <f t="shared" si="11"/>
        <v>19</v>
      </c>
      <c r="M40" s="4">
        <f t="shared" si="11"/>
        <v>18</v>
      </c>
      <c r="N40" s="4">
        <f t="shared" si="11"/>
        <v>22</v>
      </c>
      <c r="O40" s="4">
        <f t="shared" si="11"/>
        <v>10</v>
      </c>
      <c r="P40" s="4">
        <f t="shared" si="11"/>
        <v>14</v>
      </c>
      <c r="Q40" s="4">
        <f t="shared" si="11"/>
        <v>9</v>
      </c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4">
        <f t="shared" si="3"/>
        <v>2008</v>
      </c>
      <c r="B41" s="23">
        <f t="shared" si="3"/>
        <v>2970</v>
      </c>
      <c r="C41" s="4">
        <f t="shared" ref="C41:Q41" si="12">RANK(C15,C$7:C$28,C$3)</f>
        <v>17</v>
      </c>
      <c r="D41" s="4">
        <f t="shared" si="12"/>
        <v>14</v>
      </c>
      <c r="E41" s="4">
        <f t="shared" si="12"/>
        <v>9</v>
      </c>
      <c r="F41" s="4">
        <f t="shared" si="12"/>
        <v>2</v>
      </c>
      <c r="G41" s="4">
        <f t="shared" si="12"/>
        <v>8</v>
      </c>
      <c r="H41" s="4">
        <f t="shared" si="12"/>
        <v>14</v>
      </c>
      <c r="I41" s="4">
        <f t="shared" si="12"/>
        <v>3</v>
      </c>
      <c r="J41" s="4">
        <f t="shared" si="12"/>
        <v>8</v>
      </c>
      <c r="K41" s="4">
        <f t="shared" si="12"/>
        <v>9</v>
      </c>
      <c r="L41" s="4">
        <f t="shared" si="12"/>
        <v>8</v>
      </c>
      <c r="M41" s="4">
        <f t="shared" si="12"/>
        <v>11</v>
      </c>
      <c r="N41" s="4">
        <f t="shared" si="12"/>
        <v>7</v>
      </c>
      <c r="O41" s="4">
        <f t="shared" si="12"/>
        <v>16</v>
      </c>
      <c r="P41" s="4">
        <f t="shared" si="12"/>
        <v>8</v>
      </c>
      <c r="Q41" s="4">
        <f t="shared" si="12"/>
        <v>3</v>
      </c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4">
        <f t="shared" si="3"/>
        <v>2009</v>
      </c>
      <c r="B42" s="23">
        <f t="shared" si="3"/>
        <v>2130</v>
      </c>
      <c r="C42" s="4">
        <f t="shared" ref="C42:Q42" si="13">RANK(C16,C$7:C$28,C$3)</f>
        <v>11</v>
      </c>
      <c r="D42" s="4">
        <f t="shared" si="13"/>
        <v>15</v>
      </c>
      <c r="E42" s="4">
        <f t="shared" si="13"/>
        <v>3</v>
      </c>
      <c r="F42" s="4">
        <f t="shared" si="13"/>
        <v>7</v>
      </c>
      <c r="G42" s="4">
        <f t="shared" si="13"/>
        <v>10</v>
      </c>
      <c r="H42" s="4">
        <f t="shared" si="13"/>
        <v>10</v>
      </c>
      <c r="I42" s="4">
        <f t="shared" si="13"/>
        <v>6</v>
      </c>
      <c r="J42" s="4">
        <f t="shared" si="13"/>
        <v>9</v>
      </c>
      <c r="K42" s="4">
        <f t="shared" si="13"/>
        <v>16</v>
      </c>
      <c r="L42" s="4">
        <f t="shared" si="13"/>
        <v>18</v>
      </c>
      <c r="M42" s="4">
        <f t="shared" si="13"/>
        <v>21</v>
      </c>
      <c r="N42" s="4">
        <f t="shared" si="13"/>
        <v>13</v>
      </c>
      <c r="O42" s="4">
        <f t="shared" si="13"/>
        <v>21</v>
      </c>
      <c r="P42" s="4">
        <f t="shared" si="13"/>
        <v>13</v>
      </c>
      <c r="Q42" s="4">
        <f t="shared" si="13"/>
        <v>22</v>
      </c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4">
        <f t="shared" si="3"/>
        <v>2010</v>
      </c>
      <c r="B43" s="23">
        <f t="shared" si="3"/>
        <v>2320</v>
      </c>
      <c r="C43" s="4">
        <f t="shared" ref="C43:Q43" si="14">RANK(C17,C$7:C$28,C$3)</f>
        <v>8</v>
      </c>
      <c r="D43" s="4">
        <f t="shared" si="14"/>
        <v>13</v>
      </c>
      <c r="E43" s="4">
        <f t="shared" si="14"/>
        <v>1</v>
      </c>
      <c r="F43" s="4">
        <f t="shared" si="14"/>
        <v>15</v>
      </c>
      <c r="G43" s="4">
        <f t="shared" si="14"/>
        <v>20</v>
      </c>
      <c r="H43" s="4">
        <f t="shared" si="14"/>
        <v>1</v>
      </c>
      <c r="I43" s="4">
        <f t="shared" si="14"/>
        <v>17</v>
      </c>
      <c r="J43" s="4">
        <f t="shared" si="14"/>
        <v>6</v>
      </c>
      <c r="K43" s="4">
        <f t="shared" si="14"/>
        <v>18</v>
      </c>
      <c r="L43" s="4">
        <f t="shared" si="14"/>
        <v>17</v>
      </c>
      <c r="M43" s="4">
        <f t="shared" si="14"/>
        <v>17</v>
      </c>
      <c r="N43" s="4">
        <f t="shared" si="14"/>
        <v>12</v>
      </c>
      <c r="O43" s="4">
        <f t="shared" si="14"/>
        <v>18</v>
      </c>
      <c r="P43" s="4">
        <f t="shared" si="14"/>
        <v>11</v>
      </c>
      <c r="Q43" s="4">
        <f t="shared" si="14"/>
        <v>4</v>
      </c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4">
        <f t="shared" si="3"/>
        <v>2011</v>
      </c>
      <c r="B44" s="23">
        <f t="shared" si="3"/>
        <v>2410</v>
      </c>
      <c r="C44" s="4">
        <f t="shared" ref="C44:Q44" si="15">RANK(C18,C$7:C$28,C$3)</f>
        <v>13</v>
      </c>
      <c r="D44" s="4">
        <f t="shared" si="15"/>
        <v>8</v>
      </c>
      <c r="E44" s="4">
        <f t="shared" si="15"/>
        <v>21</v>
      </c>
      <c r="F44" s="4">
        <f t="shared" si="15"/>
        <v>10</v>
      </c>
      <c r="G44" s="4">
        <f t="shared" si="15"/>
        <v>16</v>
      </c>
      <c r="H44" s="4">
        <f t="shared" si="15"/>
        <v>22</v>
      </c>
      <c r="I44" s="4">
        <f t="shared" si="15"/>
        <v>20</v>
      </c>
      <c r="J44" s="4">
        <f t="shared" si="15"/>
        <v>12</v>
      </c>
      <c r="K44" s="4">
        <f t="shared" si="15"/>
        <v>14</v>
      </c>
      <c r="L44" s="4">
        <f t="shared" si="15"/>
        <v>12</v>
      </c>
      <c r="M44" s="4">
        <f t="shared" si="15"/>
        <v>15</v>
      </c>
      <c r="N44" s="4">
        <f t="shared" si="15"/>
        <v>11</v>
      </c>
      <c r="O44" s="4">
        <f t="shared" si="15"/>
        <v>13</v>
      </c>
      <c r="P44" s="4">
        <f t="shared" si="15"/>
        <v>9</v>
      </c>
      <c r="Q44" s="4">
        <f t="shared" si="15"/>
        <v>2</v>
      </c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4">
        <f t="shared" si="3"/>
        <v>2012</v>
      </c>
      <c r="B45" s="23">
        <f t="shared" si="3"/>
        <v>2590</v>
      </c>
      <c r="C45" s="4">
        <f t="shared" ref="C45:Q45" si="16">RANK(C19,C$7:C$28,C$3)</f>
        <v>12</v>
      </c>
      <c r="D45" s="4">
        <f t="shared" si="16"/>
        <v>2</v>
      </c>
      <c r="E45" s="4">
        <f t="shared" si="16"/>
        <v>18</v>
      </c>
      <c r="F45" s="4">
        <f t="shared" si="16"/>
        <v>21</v>
      </c>
      <c r="G45" s="4">
        <f t="shared" si="16"/>
        <v>10</v>
      </c>
      <c r="H45" s="4">
        <f t="shared" si="16"/>
        <v>19</v>
      </c>
      <c r="I45" s="4">
        <f t="shared" si="16"/>
        <v>14</v>
      </c>
      <c r="J45" s="4">
        <f t="shared" si="16"/>
        <v>21</v>
      </c>
      <c r="K45" s="4">
        <f t="shared" si="16"/>
        <v>17</v>
      </c>
      <c r="L45" s="4">
        <f t="shared" si="16"/>
        <v>15</v>
      </c>
      <c r="M45" s="4">
        <f t="shared" si="16"/>
        <v>16</v>
      </c>
      <c r="N45" s="4">
        <f t="shared" si="16"/>
        <v>20</v>
      </c>
      <c r="O45" s="4">
        <f t="shared" si="16"/>
        <v>11</v>
      </c>
      <c r="P45" s="4">
        <f t="shared" si="16"/>
        <v>6</v>
      </c>
      <c r="Q45" s="4">
        <f t="shared" si="16"/>
        <v>20</v>
      </c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4">
        <f t="shared" si="3"/>
        <v>2013</v>
      </c>
      <c r="B46" s="23">
        <f t="shared" si="3"/>
        <v>2570</v>
      </c>
      <c r="C46" s="4">
        <f t="shared" ref="C46:Q46" si="17">RANK(C20,C$7:C$28,C$3)</f>
        <v>8</v>
      </c>
      <c r="D46" s="4">
        <f t="shared" si="17"/>
        <v>7</v>
      </c>
      <c r="E46" s="4">
        <f t="shared" si="17"/>
        <v>4</v>
      </c>
      <c r="F46" s="4">
        <f t="shared" si="17"/>
        <v>19</v>
      </c>
      <c r="G46" s="4">
        <f t="shared" si="17"/>
        <v>13</v>
      </c>
      <c r="H46" s="4">
        <f t="shared" si="17"/>
        <v>6</v>
      </c>
      <c r="I46" s="4">
        <f t="shared" si="17"/>
        <v>13</v>
      </c>
      <c r="J46" s="4">
        <f t="shared" si="17"/>
        <v>13</v>
      </c>
      <c r="K46" s="4">
        <f t="shared" si="17"/>
        <v>11</v>
      </c>
      <c r="L46" s="4">
        <f t="shared" si="17"/>
        <v>11</v>
      </c>
      <c r="M46" s="4">
        <f t="shared" si="17"/>
        <v>7</v>
      </c>
      <c r="N46" s="4">
        <f t="shared" si="17"/>
        <v>17</v>
      </c>
      <c r="O46" s="4">
        <f t="shared" si="17"/>
        <v>9</v>
      </c>
      <c r="P46" s="4">
        <f t="shared" si="17"/>
        <v>12</v>
      </c>
      <c r="Q46" s="4">
        <f t="shared" si="17"/>
        <v>5</v>
      </c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4">
        <f t="shared" si="3"/>
        <v>2014</v>
      </c>
      <c r="B47" s="23">
        <f t="shared" si="3"/>
        <v>2670</v>
      </c>
      <c r="C47" s="4">
        <f t="shared" ref="C47:Q47" si="18">RANK(C21,C$7:C$28,C$3)</f>
        <v>8</v>
      </c>
      <c r="D47" s="4">
        <f t="shared" si="18"/>
        <v>4</v>
      </c>
      <c r="E47" s="4">
        <f t="shared" si="18"/>
        <v>2</v>
      </c>
      <c r="F47" s="4">
        <f t="shared" si="18"/>
        <v>1</v>
      </c>
      <c r="G47" s="4">
        <f t="shared" si="18"/>
        <v>3</v>
      </c>
      <c r="H47" s="4">
        <f t="shared" si="18"/>
        <v>2</v>
      </c>
      <c r="I47" s="4">
        <f t="shared" si="18"/>
        <v>1</v>
      </c>
      <c r="J47" s="4">
        <f t="shared" si="18"/>
        <v>3</v>
      </c>
      <c r="K47" s="4">
        <f t="shared" si="18"/>
        <v>10</v>
      </c>
      <c r="L47" s="4">
        <f t="shared" si="18"/>
        <v>9</v>
      </c>
      <c r="M47" s="4">
        <f t="shared" si="18"/>
        <v>8</v>
      </c>
      <c r="N47" s="4">
        <f t="shared" si="18"/>
        <v>5</v>
      </c>
      <c r="O47" s="4">
        <f t="shared" si="18"/>
        <v>8</v>
      </c>
      <c r="P47" s="4">
        <f t="shared" si="18"/>
        <v>15</v>
      </c>
      <c r="Q47" s="4">
        <f t="shared" si="18"/>
        <v>12</v>
      </c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4">
        <f t="shared" si="3"/>
        <v>2015</v>
      </c>
      <c r="B48" s="23">
        <f t="shared" si="3"/>
        <v>2830</v>
      </c>
      <c r="C48" s="4">
        <f t="shared" ref="C48:Q48" si="19">RANK(C22,C$7:C$28,C$3)</f>
        <v>7</v>
      </c>
      <c r="D48" s="4">
        <f t="shared" si="19"/>
        <v>9</v>
      </c>
      <c r="E48" s="4">
        <f t="shared" si="19"/>
        <v>17</v>
      </c>
      <c r="F48" s="4">
        <f t="shared" si="19"/>
        <v>22</v>
      </c>
      <c r="G48" s="4">
        <f t="shared" si="19"/>
        <v>4</v>
      </c>
      <c r="H48" s="4">
        <f t="shared" si="19"/>
        <v>16</v>
      </c>
      <c r="I48" s="4">
        <f t="shared" si="19"/>
        <v>7</v>
      </c>
      <c r="J48" s="4">
        <f t="shared" si="19"/>
        <v>20</v>
      </c>
      <c r="K48" s="4">
        <f t="shared" si="19"/>
        <v>6</v>
      </c>
      <c r="L48" s="4">
        <f t="shared" si="19"/>
        <v>6</v>
      </c>
      <c r="M48" s="4">
        <f t="shared" si="19"/>
        <v>9</v>
      </c>
      <c r="N48" s="4">
        <f t="shared" si="19"/>
        <v>16</v>
      </c>
      <c r="O48" s="4">
        <f t="shared" si="19"/>
        <v>7</v>
      </c>
      <c r="P48" s="4">
        <f t="shared" si="19"/>
        <v>10</v>
      </c>
      <c r="Q48" s="4">
        <f t="shared" si="19"/>
        <v>19</v>
      </c>
      <c r="R48" s="4"/>
      <c r="S48" s="4"/>
      <c r="T48" s="4"/>
      <c r="U48" s="4"/>
      <c r="V48" s="4"/>
      <c r="W48" s="4"/>
      <c r="X48" s="4"/>
      <c r="Y48" s="4"/>
    </row>
    <row r="49" spans="1:26" ht="15.6" x14ac:dyDescent="0.3">
      <c r="A49" s="4">
        <f t="shared" si="3"/>
        <v>2016</v>
      </c>
      <c r="B49" s="23">
        <f t="shared" si="3"/>
        <v>2850</v>
      </c>
      <c r="C49" s="4">
        <f t="shared" ref="C49:Q49" si="20">RANK(C23,C$7:C$28,C$3)</f>
        <v>5</v>
      </c>
      <c r="D49" s="4">
        <f t="shared" si="20"/>
        <v>11</v>
      </c>
      <c r="E49" s="4">
        <f t="shared" si="20"/>
        <v>10</v>
      </c>
      <c r="F49" s="4">
        <f t="shared" si="20"/>
        <v>5</v>
      </c>
      <c r="G49" s="4">
        <f t="shared" si="20"/>
        <v>13</v>
      </c>
      <c r="H49" s="4">
        <f t="shared" si="20"/>
        <v>4</v>
      </c>
      <c r="I49" s="4">
        <f t="shared" si="20"/>
        <v>8</v>
      </c>
      <c r="J49" s="4">
        <f t="shared" si="20"/>
        <v>5</v>
      </c>
      <c r="K49" s="4">
        <f t="shared" si="20"/>
        <v>4</v>
      </c>
      <c r="L49" s="4">
        <f t="shared" si="20"/>
        <v>5</v>
      </c>
      <c r="M49" s="4">
        <f t="shared" si="20"/>
        <v>6</v>
      </c>
      <c r="N49" s="4">
        <f t="shared" si="20"/>
        <v>1</v>
      </c>
      <c r="O49" s="4">
        <f t="shared" si="20"/>
        <v>6</v>
      </c>
      <c r="P49" s="4">
        <f t="shared" si="20"/>
        <v>7</v>
      </c>
      <c r="Q49" s="4">
        <f t="shared" si="20"/>
        <v>8</v>
      </c>
      <c r="R49" s="4"/>
      <c r="S49" s="4"/>
      <c r="T49" s="4"/>
      <c r="U49" s="4"/>
      <c r="V49" s="4"/>
      <c r="W49" s="4"/>
      <c r="X49" s="4"/>
      <c r="Y49" s="4"/>
    </row>
    <row r="50" spans="1:26" ht="15.6" x14ac:dyDescent="0.3">
      <c r="A50" s="4">
        <f t="shared" si="3"/>
        <v>2017</v>
      </c>
      <c r="B50" s="23">
        <f t="shared" si="3"/>
        <v>2540</v>
      </c>
      <c r="C50" s="4">
        <f t="shared" ref="C50:Q50" si="21">RANK(C24,C$7:C$28,C$3)</f>
        <v>6</v>
      </c>
      <c r="D50" s="4">
        <f t="shared" si="21"/>
        <v>12</v>
      </c>
      <c r="E50" s="4">
        <f t="shared" si="21"/>
        <v>19</v>
      </c>
      <c r="F50" s="4">
        <f t="shared" si="21"/>
        <v>16</v>
      </c>
      <c r="G50" s="4">
        <f t="shared" si="21"/>
        <v>12</v>
      </c>
      <c r="H50" s="4">
        <f t="shared" si="21"/>
        <v>9</v>
      </c>
      <c r="I50" s="4">
        <f t="shared" si="21"/>
        <v>11</v>
      </c>
      <c r="J50" s="4">
        <f t="shared" si="21"/>
        <v>17</v>
      </c>
      <c r="K50" s="4">
        <f t="shared" si="21"/>
        <v>3</v>
      </c>
      <c r="L50" s="4">
        <f t="shared" si="21"/>
        <v>4</v>
      </c>
      <c r="M50" s="4">
        <f t="shared" si="21"/>
        <v>4</v>
      </c>
      <c r="N50" s="4">
        <f t="shared" si="21"/>
        <v>9</v>
      </c>
      <c r="O50" s="4">
        <f t="shared" si="21"/>
        <v>3</v>
      </c>
      <c r="P50" s="4">
        <f t="shared" si="21"/>
        <v>5</v>
      </c>
      <c r="Q50" s="4">
        <f t="shared" si="21"/>
        <v>16</v>
      </c>
      <c r="R50" s="4"/>
      <c r="S50" s="4"/>
      <c r="T50" s="4"/>
      <c r="U50" s="4"/>
      <c r="V50" s="4"/>
      <c r="W50" s="4"/>
      <c r="X50" s="4"/>
      <c r="Y50" s="4"/>
    </row>
    <row r="51" spans="1:26" ht="15.6" x14ac:dyDescent="0.3">
      <c r="A51" s="4">
        <f t="shared" si="3"/>
        <v>2018</v>
      </c>
      <c r="B51" s="23">
        <f t="shared" si="3"/>
        <v>2620</v>
      </c>
      <c r="C51" s="4">
        <f t="shared" ref="C51:Q51" si="22">RANK(C25,C$7:C$28,C$3)</f>
        <v>2</v>
      </c>
      <c r="D51" s="4">
        <f t="shared" si="22"/>
        <v>6</v>
      </c>
      <c r="E51" s="4">
        <f t="shared" si="22"/>
        <v>5</v>
      </c>
      <c r="F51" s="4">
        <f t="shared" si="22"/>
        <v>10</v>
      </c>
      <c r="G51" s="4">
        <f t="shared" si="22"/>
        <v>2</v>
      </c>
      <c r="H51" s="4">
        <f t="shared" si="22"/>
        <v>13</v>
      </c>
      <c r="I51" s="4">
        <f t="shared" si="22"/>
        <v>10</v>
      </c>
      <c r="J51" s="4">
        <f t="shared" si="22"/>
        <v>15</v>
      </c>
      <c r="K51" s="4">
        <f t="shared" si="22"/>
        <v>7</v>
      </c>
      <c r="L51" s="4">
        <f t="shared" si="22"/>
        <v>7</v>
      </c>
      <c r="M51" s="4">
        <f t="shared" si="22"/>
        <v>2</v>
      </c>
      <c r="N51" s="4">
        <f t="shared" si="22"/>
        <v>3</v>
      </c>
      <c r="O51" s="4">
        <f t="shared" si="22"/>
        <v>4</v>
      </c>
      <c r="P51" s="4">
        <f t="shared" si="22"/>
        <v>4</v>
      </c>
      <c r="Q51" s="4">
        <f t="shared" si="22"/>
        <v>15</v>
      </c>
      <c r="R51" s="4"/>
      <c r="S51" s="4"/>
      <c r="T51" s="4"/>
      <c r="U51" s="4"/>
      <c r="V51" s="4"/>
      <c r="W51" s="4"/>
      <c r="X51" s="4"/>
      <c r="Y51" s="4"/>
    </row>
    <row r="52" spans="1:26" ht="15.6" x14ac:dyDescent="0.3">
      <c r="A52" s="4">
        <f t="shared" si="3"/>
        <v>2019</v>
      </c>
      <c r="B52" s="23">
        <f t="shared" si="3"/>
        <v>3230</v>
      </c>
      <c r="C52" s="4">
        <f t="shared" ref="C52:Q52" si="23">RANK(C26,C$7:C$28,C$3)</f>
        <v>1</v>
      </c>
      <c r="D52" s="4">
        <f t="shared" si="23"/>
        <v>3</v>
      </c>
      <c r="E52" s="4">
        <f t="shared" si="23"/>
        <v>12</v>
      </c>
      <c r="F52" s="4">
        <f t="shared" si="23"/>
        <v>13</v>
      </c>
      <c r="G52" s="4">
        <f t="shared" si="23"/>
        <v>1</v>
      </c>
      <c r="H52" s="4">
        <f t="shared" si="23"/>
        <v>7</v>
      </c>
      <c r="I52" s="4">
        <f t="shared" si="23"/>
        <v>3</v>
      </c>
      <c r="J52" s="4">
        <f t="shared" si="23"/>
        <v>18</v>
      </c>
      <c r="K52" s="4">
        <f t="shared" si="23"/>
        <v>5</v>
      </c>
      <c r="L52" s="4">
        <f t="shared" si="23"/>
        <v>3</v>
      </c>
      <c r="M52" s="4">
        <f t="shared" si="23"/>
        <v>1</v>
      </c>
      <c r="N52" s="4">
        <f t="shared" si="23"/>
        <v>4</v>
      </c>
      <c r="O52" s="4">
        <f t="shared" si="23"/>
        <v>5</v>
      </c>
      <c r="P52" s="4">
        <f t="shared" si="23"/>
        <v>3</v>
      </c>
      <c r="Q52" s="4">
        <f t="shared" si="23"/>
        <v>11</v>
      </c>
      <c r="R52" s="4"/>
      <c r="S52" s="4"/>
      <c r="T52" s="4"/>
      <c r="U52" s="4"/>
      <c r="V52" s="4"/>
      <c r="W52" s="4"/>
      <c r="X52" s="4"/>
      <c r="Y52" s="4"/>
    </row>
    <row r="53" spans="1:26" ht="15.6" x14ac:dyDescent="0.3">
      <c r="A53" s="4">
        <f t="shared" si="3"/>
        <v>2020</v>
      </c>
      <c r="B53" s="23">
        <f t="shared" si="3"/>
        <v>2990</v>
      </c>
      <c r="C53" s="4">
        <f t="shared" ref="C53:Q53" si="24">RANK(C27,C$7:C$28,C$3)</f>
        <v>4</v>
      </c>
      <c r="D53" s="4">
        <f t="shared" si="24"/>
        <v>5</v>
      </c>
      <c r="E53" s="4">
        <f t="shared" si="24"/>
        <v>14</v>
      </c>
      <c r="F53" s="4">
        <f t="shared" si="24"/>
        <v>2</v>
      </c>
      <c r="G53" s="4">
        <f t="shared" si="24"/>
        <v>6</v>
      </c>
      <c r="H53" s="4">
        <f t="shared" si="24"/>
        <v>12</v>
      </c>
      <c r="I53" s="4">
        <f t="shared" si="24"/>
        <v>3</v>
      </c>
      <c r="J53" s="4">
        <f t="shared" si="24"/>
        <v>10</v>
      </c>
      <c r="K53" s="4">
        <f t="shared" si="24"/>
        <v>2</v>
      </c>
      <c r="L53" s="4">
        <f t="shared" si="24"/>
        <v>2</v>
      </c>
      <c r="M53" s="4">
        <f t="shared" si="24"/>
        <v>5</v>
      </c>
      <c r="N53" s="4">
        <f t="shared" si="24"/>
        <v>2</v>
      </c>
      <c r="O53" s="4">
        <f t="shared" si="24"/>
        <v>1</v>
      </c>
      <c r="P53" s="4">
        <f t="shared" si="24"/>
        <v>2</v>
      </c>
      <c r="Q53" s="4">
        <f t="shared" si="24"/>
        <v>10</v>
      </c>
      <c r="R53" s="4"/>
      <c r="S53" s="4"/>
      <c r="T53" s="4"/>
      <c r="U53" s="4"/>
      <c r="V53" s="4"/>
      <c r="W53" s="4"/>
      <c r="X53" s="4"/>
      <c r="Y53" s="4"/>
    </row>
    <row r="54" spans="1:26" ht="15.6" x14ac:dyDescent="0.3">
      <c r="A54" s="4">
        <f t="shared" si="3"/>
        <v>2021</v>
      </c>
      <c r="B54" s="23">
        <f t="shared" si="3"/>
        <v>3060</v>
      </c>
      <c r="C54" s="4">
        <f t="shared" ref="C54:Q54" si="25">RANK(C28,C$7:C$28,C$3)</f>
        <v>3</v>
      </c>
      <c r="D54" s="4">
        <f t="shared" si="25"/>
        <v>1</v>
      </c>
      <c r="E54" s="4">
        <f t="shared" si="25"/>
        <v>16</v>
      </c>
      <c r="F54" s="4">
        <f t="shared" si="25"/>
        <v>20</v>
      </c>
      <c r="G54" s="4">
        <f t="shared" si="25"/>
        <v>15</v>
      </c>
      <c r="H54" s="4">
        <f t="shared" si="25"/>
        <v>18</v>
      </c>
      <c r="I54" s="4">
        <f t="shared" si="25"/>
        <v>17</v>
      </c>
      <c r="J54" s="4">
        <f t="shared" si="25"/>
        <v>18</v>
      </c>
      <c r="K54" s="4">
        <f t="shared" si="25"/>
        <v>1</v>
      </c>
      <c r="L54" s="4">
        <f t="shared" si="25"/>
        <v>1</v>
      </c>
      <c r="M54" s="4">
        <f t="shared" si="25"/>
        <v>3</v>
      </c>
      <c r="N54" s="4">
        <f t="shared" si="25"/>
        <v>15</v>
      </c>
      <c r="O54" s="4">
        <f t="shared" si="25"/>
        <v>2</v>
      </c>
      <c r="P54" s="4">
        <f t="shared" si="25"/>
        <v>1</v>
      </c>
      <c r="Q54" s="4">
        <f t="shared" si="25"/>
        <v>6</v>
      </c>
      <c r="R54" s="4"/>
      <c r="S54" s="4"/>
      <c r="T54" s="4"/>
      <c r="U54" s="4"/>
      <c r="V54" s="4"/>
      <c r="W54" s="4"/>
      <c r="X54" s="4"/>
      <c r="Y54" s="4"/>
    </row>
    <row r="55" spans="1:26" ht="15.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6" x14ac:dyDescent="0.3">
      <c r="A57" s="26" t="s">
        <v>55</v>
      </c>
      <c r="B57" s="26"/>
      <c r="C57" s="26"/>
      <c r="R57" s="4"/>
      <c r="S57" s="4"/>
      <c r="T57" s="4"/>
      <c r="U57" s="4"/>
      <c r="V57" s="4"/>
      <c r="W57" s="4"/>
      <c r="X57" s="4"/>
      <c r="Y57" s="4"/>
      <c r="Z57" s="4"/>
    </row>
    <row r="58" spans="1:26" ht="15.6" x14ac:dyDescent="0.3">
      <c r="A58" s="27" t="s">
        <v>48</v>
      </c>
      <c r="B58" s="27" t="s">
        <v>49</v>
      </c>
      <c r="C58" s="27" t="s">
        <v>49</v>
      </c>
      <c r="D58" s="27" t="s">
        <v>49</v>
      </c>
      <c r="E58" s="27" t="s">
        <v>49</v>
      </c>
      <c r="F58" s="27" t="s">
        <v>49</v>
      </c>
      <c r="G58" s="27" t="s">
        <v>49</v>
      </c>
      <c r="H58" s="27" t="s">
        <v>49</v>
      </c>
      <c r="I58" s="27" t="s">
        <v>49</v>
      </c>
      <c r="J58" s="27" t="s">
        <v>49</v>
      </c>
      <c r="K58" s="27" t="s">
        <v>49</v>
      </c>
      <c r="L58" s="27" t="s">
        <v>49</v>
      </c>
      <c r="M58" s="27" t="s">
        <v>49</v>
      </c>
      <c r="N58" s="27" t="s">
        <v>49</v>
      </c>
      <c r="O58" s="27" t="s">
        <v>49</v>
      </c>
      <c r="P58" s="27" t="s">
        <v>49</v>
      </c>
      <c r="Q58" s="27" t="s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66" x14ac:dyDescent="0.3">
      <c r="A59" s="28" t="s">
        <v>31</v>
      </c>
      <c r="B59" s="109" t="s">
        <v>380</v>
      </c>
      <c r="C59" s="109" t="s">
        <v>381</v>
      </c>
      <c r="D59" s="28" t="s">
        <v>35</v>
      </c>
      <c r="E59" s="28" t="s">
        <v>36</v>
      </c>
      <c r="F59" s="28" t="s">
        <v>37</v>
      </c>
      <c r="G59" s="28" t="s">
        <v>38</v>
      </c>
      <c r="H59" s="28" t="s">
        <v>39</v>
      </c>
      <c r="I59" s="28" t="s">
        <v>40</v>
      </c>
      <c r="J59" s="28" t="s">
        <v>50</v>
      </c>
      <c r="K59" s="28" t="s">
        <v>51</v>
      </c>
      <c r="L59" s="28" t="s">
        <v>52</v>
      </c>
      <c r="M59" s="109" t="s">
        <v>268</v>
      </c>
      <c r="N59" s="28" t="s">
        <v>45</v>
      </c>
      <c r="O59" s="28" t="s">
        <v>46</v>
      </c>
      <c r="P59" s="28" t="s">
        <v>47</v>
      </c>
      <c r="Q59" s="109" t="s">
        <v>379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15.6" x14ac:dyDescent="0.3">
      <c r="A60" s="24">
        <v>2000</v>
      </c>
      <c r="B60" s="24">
        <v>14</v>
      </c>
      <c r="C60" s="24">
        <v>17</v>
      </c>
      <c r="D60" s="24">
        <v>20</v>
      </c>
      <c r="E60" s="24">
        <v>16</v>
      </c>
      <c r="F60" s="24">
        <v>6</v>
      </c>
      <c r="G60" s="24">
        <v>21</v>
      </c>
      <c r="H60" s="24">
        <v>11</v>
      </c>
      <c r="I60" s="24">
        <v>14</v>
      </c>
      <c r="J60" s="24">
        <v>19</v>
      </c>
      <c r="K60" s="24">
        <v>21</v>
      </c>
      <c r="L60" s="24">
        <v>19</v>
      </c>
      <c r="M60" s="24">
        <v>19</v>
      </c>
      <c r="N60" s="24">
        <v>22</v>
      </c>
      <c r="O60" s="24">
        <v>22</v>
      </c>
      <c r="P60" s="24">
        <v>18</v>
      </c>
      <c r="Q60" s="24">
        <v>1670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15.6" x14ac:dyDescent="0.3">
      <c r="A61" s="24">
        <v>2001</v>
      </c>
      <c r="B61" s="24">
        <v>17</v>
      </c>
      <c r="C61" s="24">
        <v>18</v>
      </c>
      <c r="D61" s="24">
        <v>12</v>
      </c>
      <c r="E61" s="24">
        <v>2</v>
      </c>
      <c r="F61" s="24">
        <v>18</v>
      </c>
      <c r="G61" s="24">
        <v>11</v>
      </c>
      <c r="H61" s="24">
        <v>17</v>
      </c>
      <c r="I61" s="24">
        <v>4</v>
      </c>
      <c r="J61" s="24">
        <v>13</v>
      </c>
      <c r="K61" s="24">
        <v>16</v>
      </c>
      <c r="L61" s="24">
        <v>14</v>
      </c>
      <c r="M61" s="24">
        <v>14</v>
      </c>
      <c r="N61" s="24">
        <v>19</v>
      </c>
      <c r="O61" s="24">
        <v>20</v>
      </c>
      <c r="P61" s="24">
        <v>13</v>
      </c>
      <c r="Q61" s="24">
        <v>2450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15.6" x14ac:dyDescent="0.3">
      <c r="A62" s="24">
        <v>2002</v>
      </c>
      <c r="B62" s="24">
        <v>20</v>
      </c>
      <c r="C62" s="24">
        <v>21</v>
      </c>
      <c r="D62" s="24">
        <v>7</v>
      </c>
      <c r="E62" s="24">
        <v>13</v>
      </c>
      <c r="F62" s="24">
        <v>8</v>
      </c>
      <c r="G62" s="24">
        <v>17</v>
      </c>
      <c r="H62" s="24">
        <v>9</v>
      </c>
      <c r="I62" s="24">
        <v>7</v>
      </c>
      <c r="J62" s="24">
        <v>21</v>
      </c>
      <c r="K62" s="24">
        <v>20</v>
      </c>
      <c r="L62" s="24">
        <v>20</v>
      </c>
      <c r="M62" s="24">
        <v>18</v>
      </c>
      <c r="N62" s="24">
        <v>16</v>
      </c>
      <c r="O62" s="24">
        <v>21</v>
      </c>
      <c r="P62" s="24">
        <v>21</v>
      </c>
      <c r="Q62" s="24">
        <v>2160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15.6" x14ac:dyDescent="0.3">
      <c r="A63" s="24">
        <v>2003</v>
      </c>
      <c r="B63" s="24">
        <v>21</v>
      </c>
      <c r="C63" s="24">
        <v>16</v>
      </c>
      <c r="D63" s="24">
        <v>22</v>
      </c>
      <c r="E63" s="24">
        <v>9</v>
      </c>
      <c r="F63" s="24">
        <v>18</v>
      </c>
      <c r="G63" s="24">
        <v>20</v>
      </c>
      <c r="H63" s="24">
        <v>22</v>
      </c>
      <c r="I63" s="24">
        <v>21</v>
      </c>
      <c r="J63" s="24">
        <v>22</v>
      </c>
      <c r="K63" s="24">
        <v>22</v>
      </c>
      <c r="L63" s="24">
        <v>22</v>
      </c>
      <c r="M63" s="24">
        <v>21</v>
      </c>
      <c r="N63" s="24">
        <v>15</v>
      </c>
      <c r="O63" s="24">
        <v>19</v>
      </c>
      <c r="P63" s="24">
        <v>14</v>
      </c>
      <c r="Q63" s="24">
        <v>1490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15.6" x14ac:dyDescent="0.3">
      <c r="A64" s="24">
        <v>2004</v>
      </c>
      <c r="B64" s="24">
        <v>22</v>
      </c>
      <c r="C64" s="24">
        <v>19</v>
      </c>
      <c r="D64" s="24">
        <v>6</v>
      </c>
      <c r="E64" s="24">
        <v>5</v>
      </c>
      <c r="F64" s="24">
        <v>20</v>
      </c>
      <c r="G64" s="24">
        <v>5</v>
      </c>
      <c r="H64" s="24">
        <v>15</v>
      </c>
      <c r="I64" s="24">
        <v>2</v>
      </c>
      <c r="J64" s="24">
        <v>7</v>
      </c>
      <c r="K64" s="24">
        <v>10</v>
      </c>
      <c r="L64" s="24">
        <v>10</v>
      </c>
      <c r="M64" s="24">
        <v>8</v>
      </c>
      <c r="N64" s="24">
        <v>14</v>
      </c>
      <c r="O64" s="24">
        <v>18</v>
      </c>
      <c r="P64" s="24">
        <v>1</v>
      </c>
      <c r="Q64" s="24">
        <v>3120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15.6" x14ac:dyDescent="0.3">
      <c r="A65" s="24">
        <v>2005</v>
      </c>
      <c r="B65" s="24">
        <v>19</v>
      </c>
      <c r="C65" s="24">
        <v>22</v>
      </c>
      <c r="D65" s="24">
        <v>8</v>
      </c>
      <c r="E65" s="24">
        <v>7</v>
      </c>
      <c r="F65" s="24">
        <v>22</v>
      </c>
      <c r="G65" s="24">
        <v>3</v>
      </c>
      <c r="H65" s="24">
        <v>21</v>
      </c>
      <c r="I65" s="24">
        <v>1</v>
      </c>
      <c r="J65" s="24">
        <v>12</v>
      </c>
      <c r="K65" s="24">
        <v>13</v>
      </c>
      <c r="L65" s="24">
        <v>12</v>
      </c>
      <c r="M65" s="24">
        <v>6</v>
      </c>
      <c r="N65" s="24">
        <v>19</v>
      </c>
      <c r="O65" s="24">
        <v>17</v>
      </c>
      <c r="P65" s="24">
        <v>17</v>
      </c>
      <c r="Q65" s="24">
        <v>2520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15.6" x14ac:dyDescent="0.3">
      <c r="A66" s="24">
        <v>2006</v>
      </c>
      <c r="B66" s="24">
        <v>15</v>
      </c>
      <c r="C66" s="24">
        <v>20</v>
      </c>
      <c r="D66" s="24">
        <v>14</v>
      </c>
      <c r="E66" s="24">
        <v>10</v>
      </c>
      <c r="F66" s="24">
        <v>17</v>
      </c>
      <c r="G66" s="24">
        <v>15</v>
      </c>
      <c r="H66" s="24">
        <v>16</v>
      </c>
      <c r="I66" s="24">
        <v>11</v>
      </c>
      <c r="J66" s="24">
        <v>15</v>
      </c>
      <c r="K66" s="24">
        <v>14</v>
      </c>
      <c r="L66" s="24">
        <v>13</v>
      </c>
      <c r="M66" s="24">
        <v>9</v>
      </c>
      <c r="N66" s="24">
        <v>12</v>
      </c>
      <c r="O66" s="24">
        <v>16</v>
      </c>
      <c r="P66" s="24">
        <v>7</v>
      </c>
      <c r="Q66" s="24">
        <v>2550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15.6" x14ac:dyDescent="0.3">
      <c r="A67" s="24">
        <v>2007</v>
      </c>
      <c r="B67" s="24">
        <v>16</v>
      </c>
      <c r="C67" s="24">
        <v>10</v>
      </c>
      <c r="D67" s="24">
        <v>10</v>
      </c>
      <c r="E67" s="24">
        <v>16</v>
      </c>
      <c r="F67" s="24">
        <v>4</v>
      </c>
      <c r="G67" s="24">
        <v>8</v>
      </c>
      <c r="H67" s="24">
        <v>2</v>
      </c>
      <c r="I67" s="24">
        <v>16</v>
      </c>
      <c r="J67" s="24">
        <v>20</v>
      </c>
      <c r="K67" s="24">
        <v>19</v>
      </c>
      <c r="L67" s="24">
        <v>18</v>
      </c>
      <c r="M67" s="24">
        <v>22</v>
      </c>
      <c r="N67" s="24">
        <v>10</v>
      </c>
      <c r="O67" s="24">
        <v>14</v>
      </c>
      <c r="P67" s="24">
        <v>9</v>
      </c>
      <c r="Q67" s="24">
        <v>2090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15.6" x14ac:dyDescent="0.3">
      <c r="A68" s="24">
        <v>2008</v>
      </c>
      <c r="B68" s="24">
        <v>17</v>
      </c>
      <c r="C68" s="24">
        <v>14</v>
      </c>
      <c r="D68" s="24">
        <v>9</v>
      </c>
      <c r="E68" s="24">
        <v>2</v>
      </c>
      <c r="F68" s="24">
        <v>8</v>
      </c>
      <c r="G68" s="24">
        <v>14</v>
      </c>
      <c r="H68" s="24">
        <v>3</v>
      </c>
      <c r="I68" s="24">
        <v>8</v>
      </c>
      <c r="J68" s="24">
        <v>9</v>
      </c>
      <c r="K68" s="24">
        <v>8</v>
      </c>
      <c r="L68" s="24">
        <v>11</v>
      </c>
      <c r="M68" s="24">
        <v>7</v>
      </c>
      <c r="N68" s="24">
        <v>16</v>
      </c>
      <c r="O68" s="24">
        <v>8</v>
      </c>
      <c r="P68" s="24">
        <v>3</v>
      </c>
      <c r="Q68" s="24">
        <v>2970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15.6" x14ac:dyDescent="0.3">
      <c r="A69" s="24">
        <v>2009</v>
      </c>
      <c r="B69" s="24">
        <v>11</v>
      </c>
      <c r="C69" s="24">
        <v>15</v>
      </c>
      <c r="D69" s="24">
        <v>3</v>
      </c>
      <c r="E69" s="24">
        <v>7</v>
      </c>
      <c r="F69" s="24">
        <v>10</v>
      </c>
      <c r="G69" s="24">
        <v>10</v>
      </c>
      <c r="H69" s="24">
        <v>6</v>
      </c>
      <c r="I69" s="24">
        <v>9</v>
      </c>
      <c r="J69" s="24">
        <v>16</v>
      </c>
      <c r="K69" s="24">
        <v>18</v>
      </c>
      <c r="L69" s="24">
        <v>21</v>
      </c>
      <c r="M69" s="24">
        <v>13</v>
      </c>
      <c r="N69" s="24">
        <v>21</v>
      </c>
      <c r="O69" s="24">
        <v>13</v>
      </c>
      <c r="P69" s="24">
        <v>22</v>
      </c>
      <c r="Q69" s="24">
        <v>2130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15.6" x14ac:dyDescent="0.3">
      <c r="A70" s="24">
        <v>2010</v>
      </c>
      <c r="B70" s="24">
        <v>8</v>
      </c>
      <c r="C70" s="24">
        <v>13</v>
      </c>
      <c r="D70" s="24">
        <v>1</v>
      </c>
      <c r="E70" s="24">
        <v>15</v>
      </c>
      <c r="F70" s="24">
        <v>20</v>
      </c>
      <c r="G70" s="24">
        <v>1</v>
      </c>
      <c r="H70" s="24">
        <v>17</v>
      </c>
      <c r="I70" s="24">
        <v>6</v>
      </c>
      <c r="J70" s="24">
        <v>18</v>
      </c>
      <c r="K70" s="24">
        <v>17</v>
      </c>
      <c r="L70" s="24">
        <v>17</v>
      </c>
      <c r="M70" s="24">
        <v>12</v>
      </c>
      <c r="N70" s="24">
        <v>18</v>
      </c>
      <c r="O70" s="24">
        <v>11</v>
      </c>
      <c r="P70" s="24">
        <v>4</v>
      </c>
      <c r="Q70" s="24">
        <v>2320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15.6" x14ac:dyDescent="0.3">
      <c r="A71" s="24">
        <v>2011</v>
      </c>
      <c r="B71" s="24">
        <v>13</v>
      </c>
      <c r="C71" s="24">
        <v>8</v>
      </c>
      <c r="D71" s="24">
        <v>21</v>
      </c>
      <c r="E71" s="24">
        <v>10</v>
      </c>
      <c r="F71" s="24">
        <v>16</v>
      </c>
      <c r="G71" s="24">
        <v>22</v>
      </c>
      <c r="H71" s="24">
        <v>20</v>
      </c>
      <c r="I71" s="24">
        <v>12</v>
      </c>
      <c r="J71" s="24">
        <v>14</v>
      </c>
      <c r="K71" s="24">
        <v>12</v>
      </c>
      <c r="L71" s="24">
        <v>15</v>
      </c>
      <c r="M71" s="24">
        <v>11</v>
      </c>
      <c r="N71" s="24">
        <v>13</v>
      </c>
      <c r="O71" s="24">
        <v>9</v>
      </c>
      <c r="P71" s="24">
        <v>2</v>
      </c>
      <c r="Q71" s="24">
        <v>2410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15.6" x14ac:dyDescent="0.3">
      <c r="A72" s="24">
        <v>2012</v>
      </c>
      <c r="B72" s="24">
        <v>12</v>
      </c>
      <c r="C72" s="24">
        <v>2</v>
      </c>
      <c r="D72" s="24">
        <v>18</v>
      </c>
      <c r="E72" s="24">
        <v>21</v>
      </c>
      <c r="F72" s="24">
        <v>10</v>
      </c>
      <c r="G72" s="24">
        <v>19</v>
      </c>
      <c r="H72" s="24">
        <v>14</v>
      </c>
      <c r="I72" s="24">
        <v>21</v>
      </c>
      <c r="J72" s="24">
        <v>17</v>
      </c>
      <c r="K72" s="24">
        <v>15</v>
      </c>
      <c r="L72" s="24">
        <v>16</v>
      </c>
      <c r="M72" s="24">
        <v>20</v>
      </c>
      <c r="N72" s="24">
        <v>11</v>
      </c>
      <c r="O72" s="24">
        <v>6</v>
      </c>
      <c r="P72" s="24">
        <v>20</v>
      </c>
      <c r="Q72" s="24">
        <v>2590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15.6" x14ac:dyDescent="0.3">
      <c r="A73" s="24">
        <v>2013</v>
      </c>
      <c r="B73" s="24">
        <v>8</v>
      </c>
      <c r="C73" s="24">
        <v>7</v>
      </c>
      <c r="D73" s="24">
        <v>4</v>
      </c>
      <c r="E73" s="24">
        <v>19</v>
      </c>
      <c r="F73" s="24">
        <v>13</v>
      </c>
      <c r="G73" s="24">
        <v>6</v>
      </c>
      <c r="H73" s="24">
        <v>13</v>
      </c>
      <c r="I73" s="24">
        <v>13</v>
      </c>
      <c r="J73" s="24">
        <v>11</v>
      </c>
      <c r="K73" s="24">
        <v>11</v>
      </c>
      <c r="L73" s="24">
        <v>7</v>
      </c>
      <c r="M73" s="24">
        <v>17</v>
      </c>
      <c r="N73" s="24">
        <v>9</v>
      </c>
      <c r="O73" s="24">
        <v>12</v>
      </c>
      <c r="P73" s="24">
        <v>5</v>
      </c>
      <c r="Q73" s="24">
        <v>2570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15.6" x14ac:dyDescent="0.3">
      <c r="A74" s="24">
        <v>2014</v>
      </c>
      <c r="B74" s="24">
        <v>8</v>
      </c>
      <c r="C74" s="24">
        <v>4</v>
      </c>
      <c r="D74" s="24">
        <v>2</v>
      </c>
      <c r="E74" s="24">
        <v>1</v>
      </c>
      <c r="F74" s="24">
        <v>3</v>
      </c>
      <c r="G74" s="24">
        <v>2</v>
      </c>
      <c r="H74" s="24">
        <v>1</v>
      </c>
      <c r="I74" s="24">
        <v>3</v>
      </c>
      <c r="J74" s="24">
        <v>10</v>
      </c>
      <c r="K74" s="24">
        <v>9</v>
      </c>
      <c r="L74" s="24">
        <v>8</v>
      </c>
      <c r="M74" s="24">
        <v>5</v>
      </c>
      <c r="N74" s="24">
        <v>8</v>
      </c>
      <c r="O74" s="24">
        <v>15</v>
      </c>
      <c r="P74" s="24">
        <v>12</v>
      </c>
      <c r="Q74" s="24">
        <v>2670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15.6" x14ac:dyDescent="0.3">
      <c r="A75" s="24">
        <v>2015</v>
      </c>
      <c r="B75" s="24">
        <v>7</v>
      </c>
      <c r="C75" s="24">
        <v>9</v>
      </c>
      <c r="D75" s="24">
        <v>17</v>
      </c>
      <c r="E75" s="24">
        <v>22</v>
      </c>
      <c r="F75" s="24">
        <v>4</v>
      </c>
      <c r="G75" s="24">
        <v>16</v>
      </c>
      <c r="H75" s="24">
        <v>7</v>
      </c>
      <c r="I75" s="24">
        <v>20</v>
      </c>
      <c r="J75" s="24">
        <v>6</v>
      </c>
      <c r="K75" s="24">
        <v>6</v>
      </c>
      <c r="L75" s="24">
        <v>9</v>
      </c>
      <c r="M75" s="24">
        <v>16</v>
      </c>
      <c r="N75" s="24">
        <v>7</v>
      </c>
      <c r="O75" s="24">
        <v>10</v>
      </c>
      <c r="P75" s="24">
        <v>19</v>
      </c>
      <c r="Q75" s="24">
        <v>2830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15.6" x14ac:dyDescent="0.3">
      <c r="A76" s="24">
        <v>2016</v>
      </c>
      <c r="B76" s="24">
        <v>5</v>
      </c>
      <c r="C76" s="24">
        <v>11</v>
      </c>
      <c r="D76" s="24">
        <v>10</v>
      </c>
      <c r="E76" s="24">
        <v>5</v>
      </c>
      <c r="F76" s="24">
        <v>13</v>
      </c>
      <c r="G76" s="24">
        <v>4</v>
      </c>
      <c r="H76" s="24">
        <v>8</v>
      </c>
      <c r="I76" s="24">
        <v>5</v>
      </c>
      <c r="J76" s="24">
        <v>4</v>
      </c>
      <c r="K76" s="24">
        <v>5</v>
      </c>
      <c r="L76" s="24">
        <v>6</v>
      </c>
      <c r="M76" s="24">
        <v>1</v>
      </c>
      <c r="N76" s="24">
        <v>6</v>
      </c>
      <c r="O76" s="24">
        <v>7</v>
      </c>
      <c r="P76" s="24">
        <v>8</v>
      </c>
      <c r="Q76" s="24">
        <v>2850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15.6" x14ac:dyDescent="0.3">
      <c r="A77" s="24">
        <v>2017</v>
      </c>
      <c r="B77" s="24">
        <v>6</v>
      </c>
      <c r="C77" s="24">
        <v>12</v>
      </c>
      <c r="D77" s="24">
        <v>19</v>
      </c>
      <c r="E77" s="24">
        <v>16</v>
      </c>
      <c r="F77" s="24">
        <v>12</v>
      </c>
      <c r="G77" s="24">
        <v>9</v>
      </c>
      <c r="H77" s="24">
        <v>11</v>
      </c>
      <c r="I77" s="24">
        <v>17</v>
      </c>
      <c r="J77" s="24">
        <v>3</v>
      </c>
      <c r="K77" s="24">
        <v>4</v>
      </c>
      <c r="L77" s="24">
        <v>4</v>
      </c>
      <c r="M77" s="24">
        <v>9</v>
      </c>
      <c r="N77" s="24">
        <v>3</v>
      </c>
      <c r="O77" s="24">
        <v>5</v>
      </c>
      <c r="P77" s="24">
        <v>16</v>
      </c>
      <c r="Q77" s="24">
        <v>2540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15.6" x14ac:dyDescent="0.3">
      <c r="A78" s="24">
        <v>2018</v>
      </c>
      <c r="B78" s="24">
        <v>2</v>
      </c>
      <c r="C78" s="24">
        <v>6</v>
      </c>
      <c r="D78" s="24">
        <v>5</v>
      </c>
      <c r="E78" s="24">
        <v>10</v>
      </c>
      <c r="F78" s="24">
        <v>2</v>
      </c>
      <c r="G78" s="24">
        <v>13</v>
      </c>
      <c r="H78" s="24">
        <v>10</v>
      </c>
      <c r="I78" s="24">
        <v>15</v>
      </c>
      <c r="J78" s="24">
        <v>7</v>
      </c>
      <c r="K78" s="24">
        <v>7</v>
      </c>
      <c r="L78" s="24">
        <v>2</v>
      </c>
      <c r="M78" s="24">
        <v>3</v>
      </c>
      <c r="N78" s="24">
        <v>4</v>
      </c>
      <c r="O78" s="24">
        <v>4</v>
      </c>
      <c r="P78" s="24">
        <v>15</v>
      </c>
      <c r="Q78" s="24">
        <v>2620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15.6" x14ac:dyDescent="0.3">
      <c r="A79" s="24">
        <v>2019</v>
      </c>
      <c r="B79" s="24">
        <v>1</v>
      </c>
      <c r="C79" s="24">
        <v>3</v>
      </c>
      <c r="D79" s="24">
        <v>12</v>
      </c>
      <c r="E79" s="24">
        <v>13</v>
      </c>
      <c r="F79" s="24">
        <v>1</v>
      </c>
      <c r="G79" s="24">
        <v>7</v>
      </c>
      <c r="H79" s="24">
        <v>3</v>
      </c>
      <c r="I79" s="24">
        <v>18</v>
      </c>
      <c r="J79" s="24">
        <v>5</v>
      </c>
      <c r="K79" s="24">
        <v>3</v>
      </c>
      <c r="L79" s="24">
        <v>1</v>
      </c>
      <c r="M79" s="24">
        <v>4</v>
      </c>
      <c r="N79" s="24">
        <v>5</v>
      </c>
      <c r="O79" s="24">
        <v>3</v>
      </c>
      <c r="P79" s="24">
        <v>11</v>
      </c>
      <c r="Q79" s="24">
        <v>3230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15.6" x14ac:dyDescent="0.3">
      <c r="A80" s="24">
        <v>2020</v>
      </c>
      <c r="B80" s="24">
        <v>4</v>
      </c>
      <c r="C80" s="24">
        <v>5</v>
      </c>
      <c r="D80" s="24">
        <v>14</v>
      </c>
      <c r="E80" s="24">
        <v>2</v>
      </c>
      <c r="F80" s="24">
        <v>6</v>
      </c>
      <c r="G80" s="24">
        <v>12</v>
      </c>
      <c r="H80" s="24">
        <v>3</v>
      </c>
      <c r="I80" s="24">
        <v>10</v>
      </c>
      <c r="J80" s="24">
        <v>2</v>
      </c>
      <c r="K80" s="24">
        <v>2</v>
      </c>
      <c r="L80" s="24">
        <v>5</v>
      </c>
      <c r="M80" s="24">
        <v>2</v>
      </c>
      <c r="N80" s="24">
        <v>1</v>
      </c>
      <c r="O80" s="24">
        <v>2</v>
      </c>
      <c r="P80" s="24">
        <v>10</v>
      </c>
      <c r="Q80" s="24">
        <v>2990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15.6" x14ac:dyDescent="0.3">
      <c r="A81" s="24">
        <v>2021</v>
      </c>
      <c r="B81" s="24">
        <v>3</v>
      </c>
      <c r="C81" s="24">
        <v>1</v>
      </c>
      <c r="D81" s="24">
        <v>16</v>
      </c>
      <c r="E81" s="24">
        <v>20</v>
      </c>
      <c r="F81" s="24">
        <v>15</v>
      </c>
      <c r="G81" s="24">
        <v>18</v>
      </c>
      <c r="H81" s="24">
        <v>17</v>
      </c>
      <c r="I81" s="24">
        <v>18</v>
      </c>
      <c r="J81" s="24">
        <v>1</v>
      </c>
      <c r="K81" s="24">
        <v>1</v>
      </c>
      <c r="L81" s="24">
        <v>3</v>
      </c>
      <c r="M81" s="24">
        <v>15</v>
      </c>
      <c r="N81" s="24">
        <v>2</v>
      </c>
      <c r="O81" s="24">
        <v>1</v>
      </c>
      <c r="P81" s="24">
        <v>6</v>
      </c>
      <c r="Q81" s="24">
        <v>3060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15.6" x14ac:dyDescent="0.3">
      <c r="R82" s="4"/>
      <c r="S82" s="4"/>
      <c r="T82" s="4"/>
      <c r="U82" s="4"/>
      <c r="V82" s="4"/>
      <c r="W82" s="4"/>
      <c r="X82" s="4"/>
      <c r="Y82" s="4"/>
      <c r="Z82" s="4"/>
    </row>
    <row r="83" spans="1:26" ht="15.6" x14ac:dyDescent="0.3">
      <c r="A83" s="24" t="s">
        <v>54</v>
      </c>
      <c r="B83" s="25">
        <f t="shared" ref="B83:P83" si="26">CORREL($P$4:$P$25,B60:B81)</f>
        <v>0.4277790111566423</v>
      </c>
      <c r="C83" s="25">
        <f t="shared" si="26"/>
        <v>0.30129586855621143</v>
      </c>
      <c r="D83" s="25">
        <f t="shared" si="26"/>
        <v>-0.22947894137323996</v>
      </c>
      <c r="E83" s="25">
        <f>CORREL($P$4:$P$25,E60:E81)</f>
        <v>-0.31696152725648885</v>
      </c>
      <c r="F83" s="25">
        <f t="shared" si="26"/>
        <v>0.45603474830796231</v>
      </c>
      <c r="G83" s="25">
        <f t="shared" si="26"/>
        <v>-0.31259453343988747</v>
      </c>
      <c r="H83" s="25">
        <f t="shared" si="26"/>
        <v>0.23998167854590377</v>
      </c>
      <c r="I83" s="25">
        <f t="shared" si="26"/>
        <v>-0.21172046670611533</v>
      </c>
      <c r="J83" s="25">
        <f t="shared" si="26"/>
        <v>5.5195576951126049E-2</v>
      </c>
      <c r="K83" s="25">
        <f t="shared" si="26"/>
        <v>4.2188158343242098E-2</v>
      </c>
      <c r="L83" s="25">
        <f t="shared" si="26"/>
        <v>7.7559676709706385E-2</v>
      </c>
      <c r="M83" s="25">
        <f t="shared" si="26"/>
        <v>-0.11682507310907878</v>
      </c>
      <c r="N83" s="25">
        <f t="shared" si="26"/>
        <v>9.3110734067714078E-3</v>
      </c>
      <c r="O83" s="25">
        <f t="shared" si="26"/>
        <v>8.5922909758319579E-2</v>
      </c>
      <c r="P83" s="25">
        <f t="shared" si="26"/>
        <v>-0.21391785005993219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15.6" x14ac:dyDescent="0.3">
      <c r="A84" s="24" t="s">
        <v>56</v>
      </c>
      <c r="B84" s="24">
        <f t="shared" ref="B84:P84" si="27">IF(B83&lt;0,1,0)</f>
        <v>0</v>
      </c>
      <c r="C84" s="24">
        <f t="shared" si="27"/>
        <v>0</v>
      </c>
      <c r="D84" s="24">
        <f t="shared" si="27"/>
        <v>1</v>
      </c>
      <c r="E84" s="24">
        <f t="shared" si="27"/>
        <v>1</v>
      </c>
      <c r="F84" s="24">
        <f t="shared" si="27"/>
        <v>0</v>
      </c>
      <c r="G84" s="24">
        <f t="shared" si="27"/>
        <v>1</v>
      </c>
      <c r="H84" s="24">
        <f t="shared" si="27"/>
        <v>0</v>
      </c>
      <c r="I84" s="24">
        <f t="shared" si="27"/>
        <v>1</v>
      </c>
      <c r="J84" s="24">
        <f t="shared" si="27"/>
        <v>0</v>
      </c>
      <c r="K84" s="24">
        <f t="shared" si="27"/>
        <v>0</v>
      </c>
      <c r="L84" s="24">
        <f t="shared" si="27"/>
        <v>0</v>
      </c>
      <c r="M84" s="24">
        <f t="shared" si="27"/>
        <v>1</v>
      </c>
      <c r="N84" s="24">
        <f t="shared" si="27"/>
        <v>0</v>
      </c>
      <c r="O84" s="24">
        <f t="shared" si="27"/>
        <v>0</v>
      </c>
      <c r="P84" s="24">
        <f t="shared" si="27"/>
        <v>1</v>
      </c>
      <c r="Q84" s="24">
        <f>SUM(B84:P84)</f>
        <v>6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15.6" x14ac:dyDescent="0.3">
      <c r="R85" s="4"/>
      <c r="S85" s="4"/>
      <c r="T85" s="4"/>
      <c r="U85" s="4"/>
      <c r="V85" s="4"/>
      <c r="W85" s="4"/>
      <c r="X85" s="4"/>
      <c r="Y85" s="4"/>
      <c r="Z85" s="4"/>
    </row>
    <row r="86" spans="1:26" ht="15.6" x14ac:dyDescent="0.3">
      <c r="R86" s="4"/>
      <c r="S86" s="4"/>
      <c r="T86" s="4"/>
      <c r="U86" s="4"/>
      <c r="V86" s="4"/>
      <c r="W86" s="4"/>
      <c r="X86" s="4"/>
      <c r="Y86" s="4"/>
      <c r="Z86" s="4"/>
    </row>
    <row r="87" spans="1:26" ht="15.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6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6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6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6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6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6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6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6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6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6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6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6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6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6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6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6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6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6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6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6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6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6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6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6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6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6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6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6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6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6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6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6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6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6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6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6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6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6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6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6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6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6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6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6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6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6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6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6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6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6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6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6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6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6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6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6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6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6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6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6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6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6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6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6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6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6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6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6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6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6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6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6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6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6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6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6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6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6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6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6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6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6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6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6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6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6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6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6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6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6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6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6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6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6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6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6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6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6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6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6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6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6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6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6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6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6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6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6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6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6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6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6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6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6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6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6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6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6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6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6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6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6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6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6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6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6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6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6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6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6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6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6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6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6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6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6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6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6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6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6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6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6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6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6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6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6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6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6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6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6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6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6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6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6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6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6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6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6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6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6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6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6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6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6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6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6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6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6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6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6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6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6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6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6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6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6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6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6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6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6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6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6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6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6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6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6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6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6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6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6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6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6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6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6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6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6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6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6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6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6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6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6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6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6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6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6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6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6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6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6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6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6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6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6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6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6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6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6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6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6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6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6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6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6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6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6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6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6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6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6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6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6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6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6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6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6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6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6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6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6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6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6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6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6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6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6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6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6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6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6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6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6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6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6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6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6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6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6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6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6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6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6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6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6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6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6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6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6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6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6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6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6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6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6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6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6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6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6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6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6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6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6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6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6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6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6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6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6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6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6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6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6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6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6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6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6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6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6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6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6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6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6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6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6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6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6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6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6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6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6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6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6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6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6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6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6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6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6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6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6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6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6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6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6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6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6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6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6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6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6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6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6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6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6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6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6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6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6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6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6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6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6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6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6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6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6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6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6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6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6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6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6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6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6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6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6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6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6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6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6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6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6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6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6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6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6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6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6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6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6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6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6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6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6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6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6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6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6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6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6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6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6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6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6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6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6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6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6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6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6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6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6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6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6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6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6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6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6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6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6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6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6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6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6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6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6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6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6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6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6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6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6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6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6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6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6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6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6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6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6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6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6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6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6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6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6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6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6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6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6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6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6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6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6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6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6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6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6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6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6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6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6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6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6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6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6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6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6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6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6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6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6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6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6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6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6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6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6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6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6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6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6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6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6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6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6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6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6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6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6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6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6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6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6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6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6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6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6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6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6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6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6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6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6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6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6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6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6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6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6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6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6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6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6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6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6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6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6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6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6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6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6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6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6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6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6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6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6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6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6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6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6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6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6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6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6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6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6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6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6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6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6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6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6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6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6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6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6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6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6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6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6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6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6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6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6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6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6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6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6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6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6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6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6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6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6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6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6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6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6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6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6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6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6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6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6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6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6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6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6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6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6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6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6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6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6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6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6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6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6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6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6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6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6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6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6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6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6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6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6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6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6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6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6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6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6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6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6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6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6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6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6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6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6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6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6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6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6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6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6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6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6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6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6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6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6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6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6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6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6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6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6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6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6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6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6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6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6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6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6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6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6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6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6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6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6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6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6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6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6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6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6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6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6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6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6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6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6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6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6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6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6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6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6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6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6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6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6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6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6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6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6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6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6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6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6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6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6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6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6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6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6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6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6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6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6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6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6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6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6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6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6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6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6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6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6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6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6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6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6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6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6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6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6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6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6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6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6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6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6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6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6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6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6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6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6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6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6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6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6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6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6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6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6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6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6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6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6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6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6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6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6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6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6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6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6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6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6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6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6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6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</sheetData>
  <conditionalFormatting sqref="B33:B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Y5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E658-349B-473A-8A07-5083B23DB808}">
  <dimension ref="A1:F16"/>
  <sheetViews>
    <sheetView workbookViewId="0">
      <selection activeCell="B5" sqref="B5"/>
    </sheetView>
  </sheetViews>
  <sheetFormatPr baseColWidth="10" defaultColWidth="8.77734375" defaultRowHeight="14.4" x14ac:dyDescent="0.3"/>
  <cols>
    <col min="1" max="1" width="34.21875" style="131" bestFit="1" customWidth="1"/>
    <col min="2" max="6" width="15.6640625" style="131" customWidth="1"/>
    <col min="7" max="16384" width="8.77734375" style="131"/>
  </cols>
  <sheetData>
    <row r="1" spans="1:6" x14ac:dyDescent="0.3">
      <c r="B1" s="148" t="s">
        <v>242</v>
      </c>
      <c r="C1" s="148" t="s">
        <v>250</v>
      </c>
      <c r="D1" s="148" t="s">
        <v>262</v>
      </c>
      <c r="E1" s="148" t="s">
        <v>252</v>
      </c>
      <c r="F1" s="148" t="s">
        <v>253</v>
      </c>
    </row>
    <row r="2" spans="1:6" x14ac:dyDescent="0.3">
      <c r="A2" s="149" t="s">
        <v>479</v>
      </c>
      <c r="B2" s="144">
        <f>'K 21'!C104</f>
        <v>18938</v>
      </c>
      <c r="C2" s="145">
        <f>'B 21'!C104</f>
        <v>9781</v>
      </c>
      <c r="D2" s="145">
        <f>'Á 21'!C104</f>
        <v>10620</v>
      </c>
      <c r="E2" s="145">
        <f>'R 21'!C104</f>
        <v>7547</v>
      </c>
      <c r="F2" s="145">
        <f>'Z 21'!C104</f>
        <v>4507</v>
      </c>
    </row>
    <row r="3" spans="1:6" x14ac:dyDescent="0.3">
      <c r="A3" s="149" t="s">
        <v>480</v>
      </c>
      <c r="B3" s="144">
        <f>'K 21'!D104</f>
        <v>4692.3999999999996</v>
      </c>
      <c r="C3" s="144">
        <f>'B 21'!D104</f>
        <v>631.79999999999927</v>
      </c>
      <c r="D3" s="144">
        <f>'Á 21'!D104</f>
        <v>-133</v>
      </c>
      <c r="E3" s="144">
        <f>'R 21'!D104</f>
        <v>1471</v>
      </c>
      <c r="F3" s="144">
        <f>'Z 21'!D104</f>
        <v>-745.89999999999964</v>
      </c>
    </row>
    <row r="4" spans="1:6" x14ac:dyDescent="0.3">
      <c r="A4" s="149" t="s">
        <v>476</v>
      </c>
      <c r="B4" s="146">
        <f>'K 21'!R80</f>
        <v>0.91223655653728097</v>
      </c>
      <c r="C4" s="146">
        <f>'B 21'!R80</f>
        <v>0.9968536608851315</v>
      </c>
      <c r="D4" s="146">
        <f>'Á 21'!R80</f>
        <v>0.99999990621265533</v>
      </c>
      <c r="E4" s="146">
        <f>'R 21'!R80</f>
        <v>0.99999977200133494</v>
      </c>
      <c r="F4" s="146">
        <f>'Z 21'!R80</f>
        <v>0.92651569670210554</v>
      </c>
    </row>
    <row r="5" spans="1:6" x14ac:dyDescent="0.3">
      <c r="A5" s="150" t="s">
        <v>477</v>
      </c>
      <c r="B5" s="144">
        <f>'K 21'!Q54</f>
        <v>7717.5999999999995</v>
      </c>
      <c r="C5" s="144">
        <f>'B 21'!Q54</f>
        <v>4644.6000000000004</v>
      </c>
      <c r="D5" s="145">
        <f>'Á 21'!Q54</f>
        <v>4667</v>
      </c>
      <c r="E5" s="145">
        <f>'R 21'!Q54</f>
        <v>3586</v>
      </c>
      <c r="F5" s="144">
        <f>'Z 21'!Q54</f>
        <v>2689.1</v>
      </c>
    </row>
    <row r="6" spans="1:6" x14ac:dyDescent="0.3">
      <c r="A6" s="152" t="s">
        <v>478</v>
      </c>
      <c r="B6" s="147">
        <f>'kukorica termelés'!F129</f>
        <v>3420</v>
      </c>
      <c r="C6" s="147">
        <f>'b,á,r,z termésátlg'!B25</f>
        <v>4400</v>
      </c>
      <c r="D6" s="147">
        <f>'b,á,r,z termésátlg'!C25</f>
        <v>4800</v>
      </c>
      <c r="E6" s="147">
        <f>'b,á,r,z termésátlg'!D25</f>
        <v>3010</v>
      </c>
      <c r="F6" s="147">
        <f>'b,á,r,z termésátlg'!E25</f>
        <v>2380</v>
      </c>
    </row>
    <row r="8" spans="1:6" x14ac:dyDescent="0.3">
      <c r="A8" s="151"/>
      <c r="B8" s="151"/>
      <c r="C8" s="151"/>
      <c r="D8" s="151"/>
      <c r="E8" s="151"/>
      <c r="F8" s="151"/>
    </row>
    <row r="9" spans="1:6" x14ac:dyDescent="0.3">
      <c r="A9" s="151"/>
      <c r="B9" s="151"/>
      <c r="C9" s="151"/>
      <c r="D9" s="151"/>
      <c r="E9" s="151"/>
      <c r="F9" s="151"/>
    </row>
    <row r="10" spans="1:6" x14ac:dyDescent="0.3">
      <c r="A10" s="151"/>
      <c r="B10" s="151"/>
      <c r="C10" s="151"/>
      <c r="D10" s="151"/>
      <c r="E10" s="151"/>
      <c r="F10" s="151"/>
    </row>
    <row r="11" spans="1:6" x14ac:dyDescent="0.3">
      <c r="A11" s="151"/>
      <c r="B11" s="151"/>
      <c r="C11" s="151"/>
      <c r="D11" s="151"/>
      <c r="E11" s="151"/>
      <c r="F11" s="151"/>
    </row>
    <row r="12" spans="1:6" x14ac:dyDescent="0.3">
      <c r="A12" s="151"/>
      <c r="B12" s="151"/>
      <c r="C12" s="151"/>
      <c r="D12" s="151"/>
      <c r="E12" s="151"/>
      <c r="F12" s="151"/>
    </row>
    <row r="13" spans="1:6" x14ac:dyDescent="0.3">
      <c r="A13" s="151"/>
      <c r="B13" s="151"/>
      <c r="C13" s="151"/>
      <c r="D13" s="151"/>
      <c r="E13" s="151"/>
      <c r="F13" s="151"/>
    </row>
    <row r="14" spans="1:6" x14ac:dyDescent="0.3">
      <c r="A14" s="151"/>
      <c r="B14" s="151"/>
      <c r="C14" s="151"/>
      <c r="D14" s="151"/>
      <c r="E14" s="151"/>
      <c r="F14" s="151"/>
    </row>
    <row r="15" spans="1:6" x14ac:dyDescent="0.3">
      <c r="A15" s="151"/>
      <c r="B15" s="151"/>
      <c r="C15" s="151"/>
      <c r="D15" s="151"/>
      <c r="E15" s="151"/>
      <c r="F15" s="151"/>
    </row>
    <row r="16" spans="1:6" x14ac:dyDescent="0.3">
      <c r="A16" s="151"/>
      <c r="B16" s="151"/>
      <c r="C16" s="151"/>
      <c r="D16" s="151"/>
      <c r="E16" s="151"/>
      <c r="F16" s="15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D888-5883-4A0D-B105-63F95CFF6271}">
  <sheetPr>
    <tabColor rgb="FFFFC000"/>
  </sheetPr>
  <dimension ref="A1:AS32"/>
  <sheetViews>
    <sheetView tabSelected="1" topLeftCell="R1" zoomScale="70" zoomScaleNormal="70" workbookViewId="0">
      <selection activeCell="AS1" sqref="AS1:AS4"/>
    </sheetView>
  </sheetViews>
  <sheetFormatPr baseColWidth="10" defaultColWidth="8.77734375" defaultRowHeight="14.4" x14ac:dyDescent="0.3"/>
  <cols>
    <col min="1" max="1" width="23.44140625" style="153" customWidth="1"/>
    <col min="2" max="6" width="13.6640625" style="153" customWidth="1"/>
    <col min="7" max="7" width="8.77734375" style="153"/>
    <col min="8" max="8" width="12" style="153" customWidth="1"/>
    <col min="9" max="44" width="8.77734375" style="153"/>
    <col min="45" max="45" width="57.6640625" style="153" bestFit="1" customWidth="1"/>
    <col min="46" max="16384" width="8.77734375" style="153"/>
  </cols>
  <sheetData>
    <row r="1" spans="1:45" ht="15" thickBot="1" x14ac:dyDescent="0.35">
      <c r="AB1" s="153">
        <f>VLOOKUP(AB5-2,y0_3!$A$58:$K$81,y0_3!B$56,0)</f>
        <v>2</v>
      </c>
      <c r="AC1" s="153">
        <f>VLOOKUP(AC5-2,y0_3!$A$58:$K$81,y0_3!C$56,0)</f>
        <v>499712.6</v>
      </c>
      <c r="AD1" s="153">
        <f>VLOOKUP(AD5-2,y0_3!$A$58:$K$81,y0_3!D$56,0)</f>
        <v>2</v>
      </c>
      <c r="AE1" s="153">
        <f>VLOOKUP(AE5-2,y0_3!$A$58:$K$81,y0_3!E$56,0)</f>
        <v>2</v>
      </c>
      <c r="AF1" s="153">
        <f>VLOOKUP(AF5-2,y0_3!$A$58:$K$81,y0_3!F$56,0)</f>
        <v>2</v>
      </c>
      <c r="AG1" s="153">
        <f>VLOOKUP(AG5,y0_3!$A$58:$K$81,y0_3!G$56,0)</f>
        <v>1</v>
      </c>
      <c r="AH1" s="153">
        <f>VLOOKUP(AH5,y0_3!$A$58:$K$81,y0_3!H$56,0)</f>
        <v>18</v>
      </c>
      <c r="AI1" s="153">
        <f>VLOOKUP(AI5,y0_3!$A$58:$K$81,y0_3!I$56,0)</f>
        <v>66</v>
      </c>
      <c r="AJ1" s="153">
        <f>VLOOKUP(AJ5,y0_3!$A$58:$K$81,y0_3!J$56,0)</f>
        <v>499881.6</v>
      </c>
      <c r="AK1" s="153">
        <f>VLOOKUP(AK5,y0_3!$A$58:$K$81,y0_3!K$56,0)</f>
        <v>212</v>
      </c>
      <c r="AL1" s="153">
        <v>1000000</v>
      </c>
      <c r="AP1" s="153">
        <f>SUM(AB1:AK1)</f>
        <v>999899.2</v>
      </c>
      <c r="AQ1" s="193">
        <f>AL1-AP1</f>
        <v>100.80000000004657</v>
      </c>
      <c r="AR1" s="153">
        <f>ABS(AQ1-AQ5)</f>
        <v>68.700000000046572</v>
      </c>
      <c r="AS1" s="181" t="s">
        <v>866</v>
      </c>
    </row>
    <row r="2" spans="1:45" ht="19.95" customHeight="1" x14ac:dyDescent="0.3">
      <c r="A2" s="172" t="s">
        <v>481</v>
      </c>
      <c r="B2" s="171" t="s">
        <v>16</v>
      </c>
      <c r="C2" s="171" t="s">
        <v>482</v>
      </c>
      <c r="D2" s="171" t="s">
        <v>17</v>
      </c>
      <c r="E2" s="171" t="s">
        <v>18</v>
      </c>
      <c r="F2" s="171" t="s">
        <v>19</v>
      </c>
      <c r="G2" s="181" t="s">
        <v>483</v>
      </c>
      <c r="I2" s="153">
        <v>0</v>
      </c>
      <c r="J2" s="153">
        <v>0</v>
      </c>
      <c r="K2" s="153">
        <v>0</v>
      </c>
      <c r="L2" s="153">
        <v>0</v>
      </c>
      <c r="M2" s="153">
        <v>0</v>
      </c>
      <c r="P2" s="153">
        <v>0</v>
      </c>
      <c r="Q2" s="153">
        <v>0</v>
      </c>
      <c r="R2" s="153">
        <v>0</v>
      </c>
      <c r="S2" s="153">
        <v>0</v>
      </c>
      <c r="T2" s="153">
        <v>0</v>
      </c>
      <c r="U2" s="153">
        <v>0</v>
      </c>
      <c r="V2" s="153">
        <v>0</v>
      </c>
      <c r="W2" s="153">
        <v>0</v>
      </c>
      <c r="X2" s="153">
        <v>0</v>
      </c>
      <c r="Y2" s="153">
        <v>0</v>
      </c>
      <c r="AB2" s="153">
        <f>VLOOKUP(AB4,Y0_2!$A$59:$K$82,Y0_2!B$57,0)</f>
        <v>499777.5</v>
      </c>
      <c r="AC2" s="153">
        <f>VLOOKUP(AC4,Y0_2!$A$59:$K$82,Y0_2!C$57,0)</f>
        <v>11</v>
      </c>
      <c r="AD2" s="153">
        <f>VLOOKUP(AD4,Y0_2!$A$59:$K$82,Y0_2!D$57,0)</f>
        <v>8</v>
      </c>
      <c r="AE2" s="153">
        <f>VLOOKUP(AE4,Y0_2!$A$59:$K$82,Y0_2!E$57,0)</f>
        <v>18</v>
      </c>
      <c r="AF2" s="153">
        <f>VLOOKUP(AF4,Y0_2!$A$59:$K$82,Y0_2!F$57,0)</f>
        <v>4</v>
      </c>
      <c r="AG2" s="153">
        <f>VLOOKUP(AG4,Y0_2!$A$59:$K$82,Y0_2!G$57,0)</f>
        <v>0</v>
      </c>
      <c r="AH2" s="153">
        <f>VLOOKUP(AH4,Y0_2!$A$59:$K$82,Y0_2!H$57,0)</f>
        <v>8</v>
      </c>
      <c r="AI2" s="153">
        <f>VLOOKUP(AI4,Y0_2!$A$59:$K$82,Y0_2!I$57,0)</f>
        <v>0</v>
      </c>
      <c r="AJ2" s="153">
        <f>VLOOKUP(AJ4,Y0_2!$A$59:$K$82,Y0_2!J$57,0)</f>
        <v>499871</v>
      </c>
      <c r="AK2" s="153">
        <f>VLOOKUP(AK4,Y0_2!$A$59:$K$82,Y0_2!K$57,0)</f>
        <v>208</v>
      </c>
      <c r="AL2" s="153">
        <v>1000000</v>
      </c>
      <c r="AP2" s="153">
        <f>SUM(AB2:AK2)</f>
        <v>999905.5</v>
      </c>
    </row>
    <row r="3" spans="1:45" ht="15" thickBot="1" x14ac:dyDescent="0.35">
      <c r="B3" s="175" t="s">
        <v>242</v>
      </c>
      <c r="C3" s="175" t="s">
        <v>250</v>
      </c>
      <c r="D3" s="175" t="s">
        <v>262</v>
      </c>
      <c r="E3" s="175" t="s">
        <v>252</v>
      </c>
      <c r="F3" s="175" t="s">
        <v>253</v>
      </c>
      <c r="G3" s="181" t="s">
        <v>484</v>
      </c>
      <c r="I3" s="153" t="str">
        <f>B2</f>
        <v>X1</v>
      </c>
      <c r="J3" s="153" t="str">
        <f t="shared" ref="J3:N3" si="0">C2</f>
        <v>X2</v>
      </c>
      <c r="K3" s="153" t="str">
        <f t="shared" si="0"/>
        <v>X3</v>
      </c>
      <c r="L3" s="153" t="str">
        <f t="shared" si="0"/>
        <v>X4</v>
      </c>
      <c r="M3" s="153" t="str">
        <f t="shared" si="0"/>
        <v>X5</v>
      </c>
      <c r="N3" s="153" t="str">
        <f t="shared" si="0"/>
        <v>Y0</v>
      </c>
      <c r="P3" s="181" t="s">
        <v>485</v>
      </c>
      <c r="Q3" s="181" t="s">
        <v>486</v>
      </c>
      <c r="R3" s="181" t="s">
        <v>487</v>
      </c>
      <c r="S3" s="181" t="s">
        <v>488</v>
      </c>
      <c r="T3" s="181" t="s">
        <v>489</v>
      </c>
      <c r="U3" s="181" t="s">
        <v>490</v>
      </c>
      <c r="V3" s="181" t="s">
        <v>491</v>
      </c>
      <c r="W3" s="181" t="s">
        <v>492</v>
      </c>
      <c r="X3" s="181" t="s">
        <v>493</v>
      </c>
      <c r="Y3" s="181" t="s">
        <v>494</v>
      </c>
      <c r="Z3" s="181" t="s">
        <v>483</v>
      </c>
      <c r="AB3" s="153" t="str">
        <f>P3</f>
        <v>X1/X2</v>
      </c>
      <c r="AC3" s="153" t="str">
        <f t="shared" ref="AC1:AL18" si="1">Q3</f>
        <v>X1/X3</v>
      </c>
      <c r="AD3" s="153" t="str">
        <f t="shared" si="1"/>
        <v>X1/X4</v>
      </c>
      <c r="AE3" s="153" t="str">
        <f t="shared" si="1"/>
        <v>X1/X5</v>
      </c>
      <c r="AF3" s="153" t="str">
        <f t="shared" si="1"/>
        <v>X2/X3</v>
      </c>
      <c r="AG3" s="153" t="str">
        <f t="shared" si="1"/>
        <v>X2/X4</v>
      </c>
      <c r="AH3" s="153" t="str">
        <f t="shared" si="1"/>
        <v>X2/X5</v>
      </c>
      <c r="AI3" s="153" t="str">
        <f t="shared" si="1"/>
        <v>X3/X4</v>
      </c>
      <c r="AJ3" s="153" t="str">
        <f t="shared" si="1"/>
        <v>X3/X5</v>
      </c>
      <c r="AK3" s="153" t="str">
        <f t="shared" si="1"/>
        <v>X4/X5</v>
      </c>
      <c r="AL3" s="153" t="str">
        <f t="shared" si="1"/>
        <v>Y0</v>
      </c>
      <c r="AM3" s="153" t="str">
        <f>y0!L85</f>
        <v>Becslés</v>
      </c>
      <c r="AN3" s="153" t="str">
        <f>y0!N85</f>
        <v>Delta</v>
      </c>
      <c r="AO3" s="181" t="s">
        <v>641</v>
      </c>
      <c r="AP3" s="153" t="str">
        <f>Y0_2!L84</f>
        <v>Becslés</v>
      </c>
      <c r="AQ3" s="153" t="str">
        <f>Y0_2!N84</f>
        <v>Delta</v>
      </c>
      <c r="AR3" s="181" t="s">
        <v>754</v>
      </c>
    </row>
    <row r="4" spans="1:45" ht="15" thickBot="1" x14ac:dyDescent="0.35">
      <c r="A4" s="173" t="str">
        <f>konklúzió!A5</f>
        <v>Előrejelzés 2022-re</v>
      </c>
      <c r="B4" s="157">
        <f>konklúzió!B5</f>
        <v>7717.5999999999995</v>
      </c>
      <c r="C4" s="158">
        <f>konklúzió!C5</f>
        <v>4644.6000000000004</v>
      </c>
      <c r="D4" s="159">
        <f>konklúzió!D5</f>
        <v>4667</v>
      </c>
      <c r="E4" s="159">
        <f>konklúzió!E5</f>
        <v>3586</v>
      </c>
      <c r="F4" s="160">
        <f>konklúzió!F5</f>
        <v>2689.1</v>
      </c>
      <c r="G4" s="153">
        <v>1000000</v>
      </c>
      <c r="H4" s="170"/>
      <c r="I4" s="153">
        <f>RANK(B4,B$4:B$27,I$2)</f>
        <v>6</v>
      </c>
      <c r="J4" s="153">
        <f t="shared" ref="J4:J27" si="2">RANK(C4,C$4:C$27,J$2)</f>
        <v>11</v>
      </c>
      <c r="K4" s="153">
        <f t="shared" ref="K4:K27" si="3">RANK(D4,D$4:D$27,K$2)</f>
        <v>9</v>
      </c>
      <c r="L4" s="153">
        <f t="shared" ref="L4:L27" si="4">RANK(E4,E$4:E$27,L$2)</f>
        <v>1</v>
      </c>
      <c r="M4" s="153">
        <f t="shared" ref="M4:M27" si="5">RANK(F4,F$4:F$27,M$2)</f>
        <v>8</v>
      </c>
      <c r="N4" s="153">
        <f>G4</f>
        <v>1000000</v>
      </c>
      <c r="P4" s="182">
        <f>$B4/C4</f>
        <v>1.6616285578951899</v>
      </c>
      <c r="Q4" s="182">
        <f t="shared" ref="Q4:S4" si="6">$B4/D4</f>
        <v>1.6536533104778228</v>
      </c>
      <c r="R4" s="182">
        <f t="shared" si="6"/>
        <v>2.1521472392638037</v>
      </c>
      <c r="S4" s="182">
        <f t="shared" si="6"/>
        <v>2.8699564910193001</v>
      </c>
      <c r="T4" s="182">
        <f>$C4/D4</f>
        <v>0.99520034283265491</v>
      </c>
      <c r="U4" s="182">
        <f t="shared" ref="U4:V4" si="7">$C4/E4</f>
        <v>1.2952035694366983</v>
      </c>
      <c r="V4" s="182">
        <f t="shared" si="7"/>
        <v>1.7271949722955637</v>
      </c>
      <c r="W4" s="182">
        <f>$D4/E4</f>
        <v>1.3014500836586727</v>
      </c>
      <c r="X4" s="182">
        <f>$D4/F4</f>
        <v>1.7355248968056227</v>
      </c>
      <c r="Y4" s="182">
        <f>E4/F4</f>
        <v>1.3335316648692872</v>
      </c>
      <c r="Z4" s="153">
        <f>N4</f>
        <v>1000000</v>
      </c>
      <c r="AB4" s="153">
        <f>RANK(P4,P$4:P$27,P$2)</f>
        <v>4</v>
      </c>
      <c r="AC4" s="153">
        <f t="shared" ref="AC4:AC27" si="8">RANK(Q4,Q$4:Q$27,Q$2)</f>
        <v>13</v>
      </c>
      <c r="AD4" s="153">
        <f t="shared" ref="AD4:AD27" si="9">RANK(R4,R$4:R$27,R$2)</f>
        <v>16</v>
      </c>
      <c r="AE4" s="153">
        <f t="shared" ref="AE4:AE27" si="10">RANK(S4,S$4:S$27,S$2)</f>
        <v>6</v>
      </c>
      <c r="AF4" s="153">
        <f t="shared" ref="AF4:AF27" si="11">RANK(T4,T$4:T$27,T$2)</f>
        <v>20</v>
      </c>
      <c r="AG4" s="153">
        <f t="shared" ref="AG4:AG27" si="12">RANK(U4,U$4:U$27,U$2)</f>
        <v>24</v>
      </c>
      <c r="AH4" s="153">
        <f t="shared" ref="AH4:AH27" si="13">RANK(V4,V$4:V$27,V$2)</f>
        <v>16</v>
      </c>
      <c r="AI4" s="153">
        <f t="shared" ref="AI4:AI27" si="14">RANK(W4,W$4:W$27,W$2)</f>
        <v>24</v>
      </c>
      <c r="AJ4" s="153">
        <f t="shared" ref="AJ4:AJ27" si="15">RANK(X4,X$4:X$27,X$2)</f>
        <v>7</v>
      </c>
      <c r="AK4" s="153">
        <f t="shared" ref="AK4:AK27" si="16">RANK(Y4,Y$4:Y$27,Y$2)</f>
        <v>1</v>
      </c>
      <c r="AL4" s="153">
        <f t="shared" si="1"/>
        <v>1000000</v>
      </c>
      <c r="AM4" s="153">
        <f>y0!L86</f>
        <v>999993.2</v>
      </c>
      <c r="AN4" s="153">
        <f>y0!N86</f>
        <v>6.8</v>
      </c>
      <c r="AO4" s="153">
        <f>RANK(AN4,AN$4:AN$27,0)</f>
        <v>8</v>
      </c>
      <c r="AP4" s="192">
        <f>AP2</f>
        <v>999905.5</v>
      </c>
      <c r="AQ4" s="193">
        <f>AL4-AP4</f>
        <v>94.5</v>
      </c>
      <c r="AR4" s="194">
        <f>ABS(AN4-AQ4)</f>
        <v>87.7</v>
      </c>
      <c r="AS4" s="181" t="s">
        <v>755</v>
      </c>
    </row>
    <row r="5" spans="1:45" x14ac:dyDescent="0.3">
      <c r="A5" s="174" t="str">
        <f>konklúzió!A6</f>
        <v>Valós számok 2022-re</v>
      </c>
      <c r="B5" s="161">
        <f>konklúzió!B6</f>
        <v>3420</v>
      </c>
      <c r="C5" s="162">
        <f>konklúzió!C6</f>
        <v>4400</v>
      </c>
      <c r="D5" s="162">
        <f>konklúzió!D6</f>
        <v>4800</v>
      </c>
      <c r="E5" s="162">
        <f>konklúzió!E6</f>
        <v>3010</v>
      </c>
      <c r="F5" s="163">
        <f>konklúzió!F6</f>
        <v>2380</v>
      </c>
      <c r="G5" s="153">
        <v>1000000</v>
      </c>
      <c r="I5" s="153">
        <f t="shared" ref="I5:I27" si="17">RANK(B5,B$4:B$27,I$2)</f>
        <v>24</v>
      </c>
      <c r="J5" s="153">
        <f t="shared" si="2"/>
        <v>14</v>
      </c>
      <c r="K5" s="153">
        <f t="shared" si="3"/>
        <v>6</v>
      </c>
      <c r="L5" s="153">
        <f t="shared" si="4"/>
        <v>9</v>
      </c>
      <c r="M5" s="153">
        <f t="shared" si="5"/>
        <v>18</v>
      </c>
      <c r="N5" s="153">
        <f t="shared" ref="N5:N27" si="18">G5</f>
        <v>1000000</v>
      </c>
      <c r="P5" s="182">
        <f t="shared" ref="P5:P27" si="19">$B5/C5</f>
        <v>0.77727272727272723</v>
      </c>
      <c r="Q5" s="182">
        <f t="shared" ref="Q5:Q27" si="20">$B5/D5</f>
        <v>0.71250000000000002</v>
      </c>
      <c r="R5" s="182">
        <f t="shared" ref="R5:R27" si="21">$B5/E5</f>
        <v>1.1362126245847175</v>
      </c>
      <c r="S5" s="182">
        <f t="shared" ref="S5:S27" si="22">$B5/F5</f>
        <v>1.4369747899159664</v>
      </c>
      <c r="T5" s="182">
        <f t="shared" ref="T5:T27" si="23">$C5/D5</f>
        <v>0.91666666666666663</v>
      </c>
      <c r="U5" s="182">
        <f t="shared" ref="U5:U27" si="24">$C5/E5</f>
        <v>1.4617940199335548</v>
      </c>
      <c r="V5" s="182">
        <f t="shared" ref="V5:V27" si="25">$C5/F5</f>
        <v>1.8487394957983194</v>
      </c>
      <c r="W5" s="182">
        <f t="shared" ref="W5:W27" si="26">$D5/E5</f>
        <v>1.5946843853820598</v>
      </c>
      <c r="X5" s="182">
        <f t="shared" ref="X5:X27" si="27">$D5/F5</f>
        <v>2.0168067226890756</v>
      </c>
      <c r="Y5" s="182">
        <f t="shared" ref="Y5:Y27" si="28">E5/F5</f>
        <v>1.2647058823529411</v>
      </c>
      <c r="Z5" s="153">
        <f t="shared" ref="Z5:Z27" si="29">N5</f>
        <v>1000000</v>
      </c>
      <c r="AB5" s="153">
        <f t="shared" ref="AB5:AB27" si="30">RANK(P5,P$4:P$27,P$2)</f>
        <v>24</v>
      </c>
      <c r="AC5" s="153">
        <f t="shared" si="8"/>
        <v>24</v>
      </c>
      <c r="AD5" s="153">
        <f t="shared" si="9"/>
        <v>24</v>
      </c>
      <c r="AE5" s="153">
        <f t="shared" si="10"/>
        <v>24</v>
      </c>
      <c r="AF5" s="153">
        <f t="shared" si="11"/>
        <v>24</v>
      </c>
      <c r="AG5" s="153">
        <f t="shared" si="12"/>
        <v>23</v>
      </c>
      <c r="AH5" s="153">
        <f t="shared" si="13"/>
        <v>6</v>
      </c>
      <c r="AI5" s="153">
        <f t="shared" si="14"/>
        <v>12</v>
      </c>
      <c r="AJ5" s="153">
        <f t="shared" si="15"/>
        <v>3</v>
      </c>
      <c r="AK5" s="153">
        <f t="shared" si="16"/>
        <v>4</v>
      </c>
      <c r="AL5" s="153">
        <f t="shared" si="1"/>
        <v>1000000</v>
      </c>
      <c r="AM5" s="153">
        <f>y0!L87</f>
        <v>999968.2</v>
      </c>
      <c r="AN5" s="153">
        <f>y0!N87</f>
        <v>31.8</v>
      </c>
      <c r="AO5" s="153">
        <f t="shared" ref="AO5:AO27" si="31">RANK(AN5,AN$4:AN$27,0)</f>
        <v>5</v>
      </c>
      <c r="AP5" s="153">
        <f>Y0_2!L85</f>
        <v>999967.9</v>
      </c>
      <c r="AQ5" s="153">
        <f>Y0_2!N85</f>
        <v>32.1</v>
      </c>
      <c r="AR5" s="153">
        <f>ABS(AN5-AQ5)</f>
        <v>0.30000000000000071</v>
      </c>
    </row>
    <row r="6" spans="1:45" x14ac:dyDescent="0.3">
      <c r="A6" s="154">
        <v>2021</v>
      </c>
      <c r="B6" s="164">
        <f>'kukorica termelés'!K108</f>
        <v>6130</v>
      </c>
      <c r="C6" s="165">
        <f>'b,á,r,z termésátlg'!H4</f>
        <v>5930</v>
      </c>
      <c r="D6" s="165">
        <f>'b,á,r,z termésátlg'!I4</f>
        <v>6370</v>
      </c>
      <c r="E6" s="165">
        <f>'b,á,r,z termésátlg'!J4</f>
        <v>3310</v>
      </c>
      <c r="F6" s="166">
        <f>'b,á,r,z termésátlg'!K4</f>
        <v>3060</v>
      </c>
      <c r="G6" s="153">
        <v>1000000</v>
      </c>
      <c r="I6" s="153">
        <f t="shared" si="17"/>
        <v>16</v>
      </c>
      <c r="J6" s="153">
        <f t="shared" si="2"/>
        <v>1</v>
      </c>
      <c r="K6" s="153">
        <f t="shared" si="3"/>
        <v>1</v>
      </c>
      <c r="L6" s="153">
        <f t="shared" si="4"/>
        <v>4</v>
      </c>
      <c r="M6" s="153">
        <f t="shared" si="5"/>
        <v>3</v>
      </c>
      <c r="N6" s="153">
        <f t="shared" si="18"/>
        <v>1000000</v>
      </c>
      <c r="P6" s="182">
        <f t="shared" si="19"/>
        <v>1.0337268128161889</v>
      </c>
      <c r="Q6" s="182">
        <f t="shared" si="20"/>
        <v>0.96232339089481944</v>
      </c>
      <c r="R6" s="182">
        <f t="shared" si="21"/>
        <v>1.851963746223565</v>
      </c>
      <c r="S6" s="182">
        <f t="shared" si="22"/>
        <v>2.0032679738562091</v>
      </c>
      <c r="T6" s="182">
        <f t="shared" si="23"/>
        <v>0.93092621664050235</v>
      </c>
      <c r="U6" s="182">
        <f t="shared" si="24"/>
        <v>1.7915407854984895</v>
      </c>
      <c r="V6" s="182">
        <f t="shared" si="25"/>
        <v>1.9379084967320261</v>
      </c>
      <c r="W6" s="182">
        <f t="shared" si="26"/>
        <v>1.9244712990936557</v>
      </c>
      <c r="X6" s="182">
        <f t="shared" si="27"/>
        <v>2.0816993464052289</v>
      </c>
      <c r="Y6" s="182">
        <f t="shared" si="28"/>
        <v>1.0816993464052287</v>
      </c>
      <c r="Z6" s="153">
        <f t="shared" si="29"/>
        <v>1000000</v>
      </c>
      <c r="AB6" s="153">
        <f t="shared" si="30"/>
        <v>23</v>
      </c>
      <c r="AC6" s="153">
        <f t="shared" si="8"/>
        <v>23</v>
      </c>
      <c r="AD6" s="153">
        <f t="shared" si="9"/>
        <v>20</v>
      </c>
      <c r="AE6" s="153">
        <f t="shared" si="10"/>
        <v>21</v>
      </c>
      <c r="AF6" s="153">
        <f t="shared" si="11"/>
        <v>23</v>
      </c>
      <c r="AG6" s="153">
        <f t="shared" si="12"/>
        <v>9</v>
      </c>
      <c r="AH6" s="153">
        <f t="shared" si="13"/>
        <v>4</v>
      </c>
      <c r="AI6" s="153">
        <f t="shared" si="14"/>
        <v>1</v>
      </c>
      <c r="AJ6" s="153">
        <f t="shared" si="15"/>
        <v>1</v>
      </c>
      <c r="AK6" s="153">
        <f t="shared" si="16"/>
        <v>8</v>
      </c>
      <c r="AL6" s="153">
        <f t="shared" si="1"/>
        <v>1000000</v>
      </c>
      <c r="AM6" s="153">
        <f>y0!L88</f>
        <v>999993.2</v>
      </c>
      <c r="AN6" s="153">
        <f>y0!N88</f>
        <v>6.8</v>
      </c>
      <c r="AO6" s="153">
        <f t="shared" si="31"/>
        <v>8</v>
      </c>
      <c r="AP6" s="153">
        <f>Y0_2!L86</f>
        <v>1000000.9</v>
      </c>
      <c r="AQ6" s="153">
        <f>Y0_2!N86</f>
        <v>-0.9</v>
      </c>
      <c r="AR6" s="153">
        <f t="shared" ref="AR6:AR27" si="32">ABS(AN6-AQ6)</f>
        <v>7.7</v>
      </c>
    </row>
    <row r="7" spans="1:45" x14ac:dyDescent="0.3">
      <c r="A7" s="154">
        <v>2020</v>
      </c>
      <c r="B7" s="164">
        <f>'kukorica termelés'!K109</f>
        <v>8580</v>
      </c>
      <c r="C7" s="165">
        <f>'b,á,r,z termésátlg'!H5</f>
        <v>5470</v>
      </c>
      <c r="D7" s="165">
        <f>'b,á,r,z termésátlg'!I5</f>
        <v>5680</v>
      </c>
      <c r="E7" s="165">
        <f>'b,á,r,z termésátlg'!J5</f>
        <v>3200</v>
      </c>
      <c r="F7" s="166">
        <f>'b,á,r,z termésátlg'!K5</f>
        <v>2990</v>
      </c>
      <c r="G7" s="153">
        <v>1000000</v>
      </c>
      <c r="I7" s="153">
        <f t="shared" si="17"/>
        <v>2</v>
      </c>
      <c r="J7" s="153">
        <f t="shared" si="2"/>
        <v>2</v>
      </c>
      <c r="K7" s="153">
        <f t="shared" si="3"/>
        <v>2</v>
      </c>
      <c r="L7" s="153">
        <f t="shared" si="4"/>
        <v>6</v>
      </c>
      <c r="M7" s="153">
        <f t="shared" si="5"/>
        <v>4</v>
      </c>
      <c r="N7" s="153">
        <f t="shared" si="18"/>
        <v>1000000</v>
      </c>
      <c r="P7" s="182">
        <f t="shared" si="19"/>
        <v>1.5685557586837295</v>
      </c>
      <c r="Q7" s="182">
        <f t="shared" si="20"/>
        <v>1.5105633802816902</v>
      </c>
      <c r="R7" s="182">
        <f t="shared" si="21"/>
        <v>2.6812499999999999</v>
      </c>
      <c r="S7" s="182">
        <f t="shared" si="22"/>
        <v>2.8695652173913042</v>
      </c>
      <c r="T7" s="182">
        <f t="shared" si="23"/>
        <v>0.9630281690140845</v>
      </c>
      <c r="U7" s="182">
        <f t="shared" si="24"/>
        <v>1.7093750000000001</v>
      </c>
      <c r="V7" s="182">
        <f t="shared" si="25"/>
        <v>1.8294314381270902</v>
      </c>
      <c r="W7" s="182">
        <f t="shared" si="26"/>
        <v>1.7749999999999999</v>
      </c>
      <c r="X7" s="182">
        <f t="shared" si="27"/>
        <v>1.8996655518394649</v>
      </c>
      <c r="Y7" s="182">
        <f t="shared" si="28"/>
        <v>1.0702341137123745</v>
      </c>
      <c r="Z7" s="153">
        <f t="shared" si="29"/>
        <v>1000000</v>
      </c>
      <c r="AB7" s="153">
        <f t="shared" si="30"/>
        <v>9</v>
      </c>
      <c r="AC7" s="153">
        <f t="shared" si="8"/>
        <v>15</v>
      </c>
      <c r="AD7" s="153">
        <f t="shared" si="9"/>
        <v>10</v>
      </c>
      <c r="AE7" s="153">
        <f t="shared" si="10"/>
        <v>7</v>
      </c>
      <c r="AF7" s="153">
        <f t="shared" si="11"/>
        <v>21</v>
      </c>
      <c r="AG7" s="153">
        <f t="shared" si="12"/>
        <v>15</v>
      </c>
      <c r="AH7" s="153">
        <f t="shared" si="13"/>
        <v>8</v>
      </c>
      <c r="AI7" s="153">
        <f t="shared" si="14"/>
        <v>3</v>
      </c>
      <c r="AJ7" s="153">
        <f t="shared" si="15"/>
        <v>4</v>
      </c>
      <c r="AK7" s="153">
        <f t="shared" si="16"/>
        <v>11</v>
      </c>
      <c r="AL7" s="153">
        <f t="shared" si="1"/>
        <v>1000000</v>
      </c>
      <c r="AM7" s="153">
        <f>y0!L89</f>
        <v>999993.2</v>
      </c>
      <c r="AN7" s="153">
        <f>y0!N89</f>
        <v>6.8</v>
      </c>
      <c r="AO7" s="153">
        <f t="shared" si="31"/>
        <v>8</v>
      </c>
      <c r="AP7" s="153">
        <f>Y0_2!L87</f>
        <v>999992.9</v>
      </c>
      <c r="AQ7" s="153">
        <f>Y0_2!N87</f>
        <v>7.1</v>
      </c>
      <c r="AR7" s="153">
        <f t="shared" si="32"/>
        <v>0.29999999999999982</v>
      </c>
    </row>
    <row r="8" spans="1:45" x14ac:dyDescent="0.3">
      <c r="A8" s="154">
        <v>2019</v>
      </c>
      <c r="B8" s="164">
        <f>'kukorica termelés'!K110</f>
        <v>8060</v>
      </c>
      <c r="C8" s="165">
        <f>'b,á,r,z termésátlg'!H6</f>
        <v>5290</v>
      </c>
      <c r="D8" s="165">
        <f>'b,á,r,z termésátlg'!I6</f>
        <v>5590</v>
      </c>
      <c r="E8" s="165">
        <f>'b,á,r,z termésátlg'!J6</f>
        <v>3490</v>
      </c>
      <c r="F8" s="166">
        <f>'b,á,r,z termésátlg'!K6</f>
        <v>3230</v>
      </c>
      <c r="G8" s="153">
        <v>1000000</v>
      </c>
      <c r="I8" s="153">
        <f t="shared" si="17"/>
        <v>4</v>
      </c>
      <c r="J8" s="153">
        <f t="shared" si="2"/>
        <v>5</v>
      </c>
      <c r="K8" s="153">
        <f t="shared" si="3"/>
        <v>3</v>
      </c>
      <c r="L8" s="153">
        <f t="shared" si="4"/>
        <v>2</v>
      </c>
      <c r="M8" s="153">
        <f t="shared" si="5"/>
        <v>1</v>
      </c>
      <c r="N8" s="153">
        <f t="shared" si="18"/>
        <v>1000000</v>
      </c>
      <c r="P8" s="182">
        <f t="shared" si="19"/>
        <v>1.5236294896030245</v>
      </c>
      <c r="Q8" s="182">
        <f t="shared" si="20"/>
        <v>1.441860465116279</v>
      </c>
      <c r="R8" s="182">
        <f t="shared" si="21"/>
        <v>2.30945558739255</v>
      </c>
      <c r="S8" s="182">
        <f t="shared" si="22"/>
        <v>2.4953560371517027</v>
      </c>
      <c r="T8" s="182">
        <f t="shared" si="23"/>
        <v>0.94633273703041143</v>
      </c>
      <c r="U8" s="182">
        <f t="shared" si="24"/>
        <v>1.515759312320917</v>
      </c>
      <c r="V8" s="182">
        <f t="shared" si="25"/>
        <v>1.6377708978328174</v>
      </c>
      <c r="W8" s="182">
        <f t="shared" si="26"/>
        <v>1.6017191977077363</v>
      </c>
      <c r="X8" s="182">
        <f t="shared" si="27"/>
        <v>1.7306501547987616</v>
      </c>
      <c r="Y8" s="182">
        <f t="shared" si="28"/>
        <v>1.0804953560371517</v>
      </c>
      <c r="Z8" s="153">
        <f t="shared" si="29"/>
        <v>1000000</v>
      </c>
      <c r="AB8" s="153">
        <f t="shared" si="30"/>
        <v>11</v>
      </c>
      <c r="AC8" s="153">
        <f t="shared" si="8"/>
        <v>17</v>
      </c>
      <c r="AD8" s="153">
        <f t="shared" si="9"/>
        <v>15</v>
      </c>
      <c r="AE8" s="153">
        <f t="shared" si="10"/>
        <v>15</v>
      </c>
      <c r="AF8" s="153">
        <f t="shared" si="11"/>
        <v>22</v>
      </c>
      <c r="AG8" s="153">
        <f t="shared" si="12"/>
        <v>21</v>
      </c>
      <c r="AH8" s="153">
        <f t="shared" si="13"/>
        <v>20</v>
      </c>
      <c r="AI8" s="153">
        <f t="shared" si="14"/>
        <v>11</v>
      </c>
      <c r="AJ8" s="153">
        <f t="shared" si="15"/>
        <v>8</v>
      </c>
      <c r="AK8" s="153">
        <f t="shared" si="16"/>
        <v>9</v>
      </c>
      <c r="AL8" s="153">
        <f t="shared" si="1"/>
        <v>1000000</v>
      </c>
      <c r="AM8" s="153">
        <f>y0!L90</f>
        <v>999959.2</v>
      </c>
      <c r="AN8" s="153">
        <f>y0!N90</f>
        <v>40.799999999999997</v>
      </c>
      <c r="AO8" s="153">
        <f t="shared" si="31"/>
        <v>3</v>
      </c>
      <c r="AP8" s="153">
        <f>Y0_2!L88</f>
        <v>999958.9</v>
      </c>
      <c r="AQ8" s="153">
        <f>Y0_2!N88</f>
        <v>41.1</v>
      </c>
      <c r="AR8" s="153">
        <f t="shared" si="32"/>
        <v>0.30000000000000426</v>
      </c>
    </row>
    <row r="9" spans="1:45" x14ac:dyDescent="0.3">
      <c r="A9" s="154">
        <v>2018</v>
      </c>
      <c r="B9" s="164">
        <f>'kukorica termelés'!K111</f>
        <v>8490</v>
      </c>
      <c r="C9" s="165">
        <f>'b,á,r,z termésátlg'!H7</f>
        <v>5120</v>
      </c>
      <c r="D9" s="165">
        <f>'b,á,r,z termésátlg'!I7</f>
        <v>4690</v>
      </c>
      <c r="E9" s="165">
        <f>'b,á,r,z termésátlg'!J7</f>
        <v>3370</v>
      </c>
      <c r="F9" s="166">
        <f>'b,á,r,z termésátlg'!K7</f>
        <v>2620</v>
      </c>
      <c r="G9" s="153">
        <v>1000000</v>
      </c>
      <c r="I9" s="153">
        <f t="shared" si="17"/>
        <v>3</v>
      </c>
      <c r="J9" s="153">
        <f t="shared" si="2"/>
        <v>7</v>
      </c>
      <c r="K9" s="153">
        <f t="shared" si="3"/>
        <v>8</v>
      </c>
      <c r="L9" s="153">
        <f t="shared" si="4"/>
        <v>3</v>
      </c>
      <c r="M9" s="153">
        <f t="shared" si="5"/>
        <v>10</v>
      </c>
      <c r="N9" s="153">
        <f t="shared" si="18"/>
        <v>1000000</v>
      </c>
      <c r="P9" s="182">
        <f t="shared" si="19"/>
        <v>1.658203125</v>
      </c>
      <c r="Q9" s="182">
        <f t="shared" si="20"/>
        <v>1.8102345415778252</v>
      </c>
      <c r="R9" s="182">
        <f t="shared" si="21"/>
        <v>2.5192878338278932</v>
      </c>
      <c r="S9" s="182">
        <f t="shared" si="22"/>
        <v>3.2404580152671754</v>
      </c>
      <c r="T9" s="182">
        <f t="shared" si="23"/>
        <v>1.091684434968017</v>
      </c>
      <c r="U9" s="182">
        <f t="shared" si="24"/>
        <v>1.5192878338278932</v>
      </c>
      <c r="V9" s="182">
        <f t="shared" si="25"/>
        <v>1.9541984732824427</v>
      </c>
      <c r="W9" s="182">
        <f t="shared" si="26"/>
        <v>1.3916913946587537</v>
      </c>
      <c r="X9" s="182">
        <f t="shared" si="27"/>
        <v>1.7900763358778626</v>
      </c>
      <c r="Y9" s="182">
        <f t="shared" si="28"/>
        <v>1.2862595419847329</v>
      </c>
      <c r="Z9" s="153">
        <f t="shared" si="29"/>
        <v>1000000</v>
      </c>
      <c r="AB9" s="153">
        <f t="shared" si="30"/>
        <v>6</v>
      </c>
      <c r="AC9" s="153">
        <f t="shared" si="8"/>
        <v>5</v>
      </c>
      <c r="AD9" s="153">
        <f t="shared" si="9"/>
        <v>14</v>
      </c>
      <c r="AE9" s="153">
        <f t="shared" si="10"/>
        <v>1</v>
      </c>
      <c r="AF9" s="153">
        <f t="shared" si="11"/>
        <v>14</v>
      </c>
      <c r="AG9" s="153">
        <f t="shared" si="12"/>
        <v>20</v>
      </c>
      <c r="AH9" s="153">
        <f t="shared" si="13"/>
        <v>3</v>
      </c>
      <c r="AI9" s="153">
        <f t="shared" si="14"/>
        <v>21</v>
      </c>
      <c r="AJ9" s="153">
        <f t="shared" si="15"/>
        <v>5</v>
      </c>
      <c r="AK9" s="153">
        <f t="shared" si="16"/>
        <v>3</v>
      </c>
      <c r="AL9" s="153">
        <f t="shared" si="1"/>
        <v>1000000</v>
      </c>
      <c r="AM9" s="153">
        <f>y0!L91</f>
        <v>999993.2</v>
      </c>
      <c r="AN9" s="153">
        <f>y0!N91</f>
        <v>6.8</v>
      </c>
      <c r="AO9" s="153">
        <f t="shared" si="31"/>
        <v>8</v>
      </c>
      <c r="AP9" s="153">
        <f>Y0_2!L89</f>
        <v>1000006.9</v>
      </c>
      <c r="AQ9" s="153">
        <f>Y0_2!N89</f>
        <v>-6.9</v>
      </c>
      <c r="AR9" s="153">
        <f t="shared" si="32"/>
        <v>13.7</v>
      </c>
    </row>
    <row r="10" spans="1:45" x14ac:dyDescent="0.3">
      <c r="A10" s="154">
        <v>2017</v>
      </c>
      <c r="B10" s="164">
        <f>'kukorica termelés'!K112</f>
        <v>6820</v>
      </c>
      <c r="C10" s="165">
        <f>'b,á,r,z termésátlg'!H8</f>
        <v>5430</v>
      </c>
      <c r="D10" s="165">
        <f>'b,á,r,z termésátlg'!I8</f>
        <v>5280</v>
      </c>
      <c r="E10" s="165">
        <f>'b,á,r,z termésátlg'!J8</f>
        <v>3290</v>
      </c>
      <c r="F10" s="166">
        <f>'b,á,r,z termésátlg'!K8</f>
        <v>2540</v>
      </c>
      <c r="G10" s="153">
        <v>1000000</v>
      </c>
      <c r="I10" s="153">
        <f t="shared" si="17"/>
        <v>10</v>
      </c>
      <c r="J10" s="153">
        <f t="shared" si="2"/>
        <v>3</v>
      </c>
      <c r="K10" s="153">
        <f t="shared" si="3"/>
        <v>4</v>
      </c>
      <c r="L10" s="153">
        <f t="shared" si="4"/>
        <v>5</v>
      </c>
      <c r="M10" s="153">
        <f t="shared" si="5"/>
        <v>14</v>
      </c>
      <c r="N10" s="153">
        <f t="shared" si="18"/>
        <v>1000000</v>
      </c>
      <c r="P10" s="182">
        <f t="shared" si="19"/>
        <v>1.2559852670349907</v>
      </c>
      <c r="Q10" s="182">
        <f t="shared" si="20"/>
        <v>1.2916666666666667</v>
      </c>
      <c r="R10" s="182">
        <f t="shared" si="21"/>
        <v>2.072948328267477</v>
      </c>
      <c r="S10" s="182">
        <f t="shared" si="22"/>
        <v>2.6850393700787403</v>
      </c>
      <c r="T10" s="182">
        <f t="shared" si="23"/>
        <v>1.0284090909090908</v>
      </c>
      <c r="U10" s="182">
        <f t="shared" si="24"/>
        <v>1.6504559270516717</v>
      </c>
      <c r="V10" s="182">
        <f t="shared" si="25"/>
        <v>2.1377952755905514</v>
      </c>
      <c r="W10" s="182">
        <f t="shared" si="26"/>
        <v>1.6048632218844985</v>
      </c>
      <c r="X10" s="182">
        <f t="shared" si="27"/>
        <v>2.0787401574803148</v>
      </c>
      <c r="Y10" s="182">
        <f t="shared" si="28"/>
        <v>1.295275590551181</v>
      </c>
      <c r="Z10" s="153">
        <f t="shared" si="29"/>
        <v>1000000</v>
      </c>
      <c r="AB10" s="153">
        <f t="shared" si="30"/>
        <v>17</v>
      </c>
      <c r="AC10" s="153">
        <f t="shared" si="8"/>
        <v>19</v>
      </c>
      <c r="AD10" s="153">
        <f t="shared" si="9"/>
        <v>19</v>
      </c>
      <c r="AE10" s="153">
        <f t="shared" si="10"/>
        <v>10</v>
      </c>
      <c r="AF10" s="153">
        <f t="shared" si="11"/>
        <v>19</v>
      </c>
      <c r="AG10" s="153">
        <f t="shared" si="12"/>
        <v>18</v>
      </c>
      <c r="AH10" s="153">
        <f t="shared" si="13"/>
        <v>2</v>
      </c>
      <c r="AI10" s="153">
        <f t="shared" si="14"/>
        <v>10</v>
      </c>
      <c r="AJ10" s="153">
        <f t="shared" si="15"/>
        <v>2</v>
      </c>
      <c r="AK10" s="153">
        <f t="shared" si="16"/>
        <v>2</v>
      </c>
      <c r="AL10" s="153">
        <f t="shared" si="1"/>
        <v>1000000</v>
      </c>
      <c r="AM10" s="153">
        <f>y0!L92</f>
        <v>1000026.2</v>
      </c>
      <c r="AN10" s="153">
        <f>y0!N92</f>
        <v>-26.2</v>
      </c>
      <c r="AO10" s="153">
        <f t="shared" si="31"/>
        <v>18</v>
      </c>
      <c r="AP10" s="153">
        <f>Y0_2!L90</f>
        <v>1000017.9</v>
      </c>
      <c r="AQ10" s="153">
        <f>Y0_2!N90</f>
        <v>-17.899999999999999</v>
      </c>
      <c r="AR10" s="153">
        <f t="shared" si="32"/>
        <v>8.3000000000000007</v>
      </c>
    </row>
    <row r="11" spans="1:45" x14ac:dyDescent="0.3">
      <c r="A11" s="154">
        <v>2016</v>
      </c>
      <c r="B11" s="164">
        <f>'kukorica termelés'!K113</f>
        <v>8630</v>
      </c>
      <c r="C11" s="165">
        <f>'b,á,r,z termésátlg'!H9</f>
        <v>5370</v>
      </c>
      <c r="D11" s="165">
        <f>'b,á,r,z termésátlg'!I9</f>
        <v>5090</v>
      </c>
      <c r="E11" s="165">
        <f>'b,á,r,z termésátlg'!J9</f>
        <v>3090</v>
      </c>
      <c r="F11" s="166">
        <f>'b,á,r,z termésátlg'!K9</f>
        <v>2850</v>
      </c>
      <c r="G11" s="153">
        <v>1000000</v>
      </c>
      <c r="I11" s="153">
        <f t="shared" si="17"/>
        <v>1</v>
      </c>
      <c r="J11" s="153">
        <f t="shared" si="2"/>
        <v>4</v>
      </c>
      <c r="K11" s="153">
        <f t="shared" si="3"/>
        <v>5</v>
      </c>
      <c r="L11" s="153">
        <f t="shared" si="4"/>
        <v>7</v>
      </c>
      <c r="M11" s="153">
        <f t="shared" si="5"/>
        <v>6</v>
      </c>
      <c r="N11" s="153">
        <f t="shared" si="18"/>
        <v>1000000</v>
      </c>
      <c r="P11" s="182">
        <f t="shared" si="19"/>
        <v>1.6070763500931098</v>
      </c>
      <c r="Q11" s="182">
        <f t="shared" si="20"/>
        <v>1.6954813359528487</v>
      </c>
      <c r="R11" s="182">
        <f t="shared" si="21"/>
        <v>2.7928802588996762</v>
      </c>
      <c r="S11" s="182">
        <f t="shared" si="22"/>
        <v>3.0280701754385966</v>
      </c>
      <c r="T11" s="182">
        <f t="shared" si="23"/>
        <v>1.0550098231827112</v>
      </c>
      <c r="U11" s="182">
        <f t="shared" si="24"/>
        <v>1.7378640776699028</v>
      </c>
      <c r="V11" s="182">
        <f t="shared" si="25"/>
        <v>1.8842105263157896</v>
      </c>
      <c r="W11" s="182">
        <f t="shared" si="26"/>
        <v>1.6472491909385114</v>
      </c>
      <c r="X11" s="182">
        <f t="shared" si="27"/>
        <v>1.7859649122807018</v>
      </c>
      <c r="Y11" s="182">
        <f t="shared" si="28"/>
        <v>1.0842105263157895</v>
      </c>
      <c r="Z11" s="153">
        <f t="shared" si="29"/>
        <v>1000000</v>
      </c>
      <c r="AB11" s="153">
        <f t="shared" si="30"/>
        <v>8</v>
      </c>
      <c r="AC11" s="153">
        <f t="shared" si="8"/>
        <v>10</v>
      </c>
      <c r="AD11" s="153">
        <f t="shared" si="9"/>
        <v>6</v>
      </c>
      <c r="AE11" s="153">
        <f t="shared" si="10"/>
        <v>2</v>
      </c>
      <c r="AF11" s="153">
        <f t="shared" si="11"/>
        <v>17</v>
      </c>
      <c r="AG11" s="153">
        <f t="shared" si="12"/>
        <v>14</v>
      </c>
      <c r="AH11" s="153">
        <f t="shared" si="13"/>
        <v>5</v>
      </c>
      <c r="AI11" s="153">
        <f t="shared" si="14"/>
        <v>6</v>
      </c>
      <c r="AJ11" s="153">
        <f t="shared" si="15"/>
        <v>6</v>
      </c>
      <c r="AK11" s="153">
        <f t="shared" si="16"/>
        <v>7</v>
      </c>
      <c r="AL11" s="153">
        <f t="shared" si="1"/>
        <v>1000000</v>
      </c>
      <c r="AM11" s="153">
        <f>y0!L93</f>
        <v>1000090.2</v>
      </c>
      <c r="AN11" s="153">
        <f>y0!N93</f>
        <v>-90.2</v>
      </c>
      <c r="AO11" s="153">
        <f t="shared" si="31"/>
        <v>24</v>
      </c>
      <c r="AP11" s="153">
        <f>Y0_2!L91</f>
        <v>1000075.4</v>
      </c>
      <c r="AQ11" s="153">
        <f>Y0_2!N91</f>
        <v>-75.400000000000006</v>
      </c>
      <c r="AR11" s="153">
        <f t="shared" si="32"/>
        <v>14.799999999999997</v>
      </c>
    </row>
    <row r="12" spans="1:45" x14ac:dyDescent="0.3">
      <c r="A12" s="154">
        <v>2015</v>
      </c>
      <c r="B12" s="164">
        <f>'kukorica termelés'!K114</f>
        <v>5790</v>
      </c>
      <c r="C12" s="165">
        <f>'b,á,r,z termésátlg'!H10</f>
        <v>5180</v>
      </c>
      <c r="D12" s="165">
        <f>'b,á,r,z termésátlg'!I10</f>
        <v>4760</v>
      </c>
      <c r="E12" s="165">
        <f>'b,á,r,z termésátlg'!J10</f>
        <v>2760</v>
      </c>
      <c r="F12" s="166">
        <f>'b,á,r,z termésátlg'!K10</f>
        <v>2830</v>
      </c>
      <c r="G12" s="153">
        <v>1000000</v>
      </c>
      <c r="I12" s="153">
        <f t="shared" si="17"/>
        <v>17</v>
      </c>
      <c r="J12" s="153">
        <f t="shared" si="2"/>
        <v>6</v>
      </c>
      <c r="K12" s="153">
        <f t="shared" si="3"/>
        <v>7</v>
      </c>
      <c r="L12" s="153">
        <f t="shared" si="4"/>
        <v>11</v>
      </c>
      <c r="M12" s="153">
        <f t="shared" si="5"/>
        <v>7</v>
      </c>
      <c r="N12" s="153">
        <f t="shared" si="18"/>
        <v>1000000</v>
      </c>
      <c r="P12" s="182">
        <f t="shared" si="19"/>
        <v>1.1177606177606179</v>
      </c>
      <c r="Q12" s="182">
        <f t="shared" si="20"/>
        <v>1.2163865546218486</v>
      </c>
      <c r="R12" s="182">
        <f t="shared" si="21"/>
        <v>2.097826086956522</v>
      </c>
      <c r="S12" s="182">
        <f t="shared" si="22"/>
        <v>2.0459363957597172</v>
      </c>
      <c r="T12" s="182">
        <f t="shared" si="23"/>
        <v>1.088235294117647</v>
      </c>
      <c r="U12" s="182">
        <f t="shared" si="24"/>
        <v>1.8768115942028984</v>
      </c>
      <c r="V12" s="182">
        <f t="shared" si="25"/>
        <v>1.8303886925795052</v>
      </c>
      <c r="W12" s="182">
        <f t="shared" si="26"/>
        <v>1.7246376811594204</v>
      </c>
      <c r="X12" s="182">
        <f t="shared" si="27"/>
        <v>1.6819787985865724</v>
      </c>
      <c r="Y12" s="182">
        <f t="shared" si="28"/>
        <v>0.97526501766784457</v>
      </c>
      <c r="Z12" s="153">
        <f t="shared" si="29"/>
        <v>1000000</v>
      </c>
      <c r="AB12" s="153">
        <f t="shared" si="30"/>
        <v>20</v>
      </c>
      <c r="AC12" s="153">
        <f t="shared" si="8"/>
        <v>20</v>
      </c>
      <c r="AD12" s="153">
        <f t="shared" si="9"/>
        <v>17</v>
      </c>
      <c r="AE12" s="153">
        <f t="shared" si="10"/>
        <v>20</v>
      </c>
      <c r="AF12" s="153">
        <f t="shared" si="11"/>
        <v>15</v>
      </c>
      <c r="AG12" s="153">
        <f t="shared" si="12"/>
        <v>3</v>
      </c>
      <c r="AH12" s="153">
        <f t="shared" si="13"/>
        <v>7</v>
      </c>
      <c r="AI12" s="153">
        <f t="shared" si="14"/>
        <v>5</v>
      </c>
      <c r="AJ12" s="153">
        <f t="shared" si="15"/>
        <v>9</v>
      </c>
      <c r="AK12" s="153">
        <f t="shared" si="16"/>
        <v>16</v>
      </c>
      <c r="AL12" s="153">
        <f t="shared" si="1"/>
        <v>1000000</v>
      </c>
      <c r="AM12" s="153">
        <f>y0!L94</f>
        <v>1000027.2</v>
      </c>
      <c r="AN12" s="153">
        <f>y0!N94</f>
        <v>-27.2</v>
      </c>
      <c r="AO12" s="153">
        <f t="shared" si="31"/>
        <v>19</v>
      </c>
      <c r="AP12" s="153">
        <f>Y0_2!L92</f>
        <v>1000026.9</v>
      </c>
      <c r="AQ12" s="153">
        <f>Y0_2!N92</f>
        <v>-26.9</v>
      </c>
      <c r="AR12" s="153">
        <f t="shared" si="32"/>
        <v>0.30000000000000071</v>
      </c>
    </row>
    <row r="13" spans="1:45" x14ac:dyDescent="0.3">
      <c r="A13" s="154">
        <v>2014</v>
      </c>
      <c r="B13" s="164">
        <f>'kukorica termelés'!K115</f>
        <v>7820</v>
      </c>
      <c r="C13" s="165">
        <f>'b,á,r,z termésátlg'!H11</f>
        <v>4730</v>
      </c>
      <c r="D13" s="165">
        <f>'b,á,r,z termésátlg'!I11</f>
        <v>4420</v>
      </c>
      <c r="E13" s="165">
        <f>'b,á,r,z termésátlg'!J11</f>
        <v>2860</v>
      </c>
      <c r="F13" s="166">
        <f>'b,á,r,z termésátlg'!K11</f>
        <v>2670</v>
      </c>
      <c r="G13" s="153">
        <v>1000000</v>
      </c>
      <c r="I13" s="153">
        <f t="shared" si="17"/>
        <v>5</v>
      </c>
      <c r="J13" s="153">
        <f t="shared" si="2"/>
        <v>10</v>
      </c>
      <c r="K13" s="153">
        <f t="shared" si="3"/>
        <v>11</v>
      </c>
      <c r="L13" s="153">
        <f t="shared" si="4"/>
        <v>10</v>
      </c>
      <c r="M13" s="153">
        <f t="shared" si="5"/>
        <v>9</v>
      </c>
      <c r="N13" s="153">
        <f t="shared" si="18"/>
        <v>1000000</v>
      </c>
      <c r="P13" s="182">
        <f t="shared" si="19"/>
        <v>1.6532769556025371</v>
      </c>
      <c r="Q13" s="182">
        <f t="shared" si="20"/>
        <v>1.7692307692307692</v>
      </c>
      <c r="R13" s="182">
        <f t="shared" si="21"/>
        <v>2.7342657342657342</v>
      </c>
      <c r="S13" s="182">
        <f t="shared" si="22"/>
        <v>2.9288389513108615</v>
      </c>
      <c r="T13" s="182">
        <f t="shared" si="23"/>
        <v>1.0701357466063348</v>
      </c>
      <c r="U13" s="182">
        <f t="shared" si="24"/>
        <v>1.6538461538461537</v>
      </c>
      <c r="V13" s="182">
        <f t="shared" si="25"/>
        <v>1.7715355805243447</v>
      </c>
      <c r="W13" s="182">
        <f t="shared" si="26"/>
        <v>1.5454545454545454</v>
      </c>
      <c r="X13" s="182">
        <f t="shared" si="27"/>
        <v>1.6554307116104869</v>
      </c>
      <c r="Y13" s="182">
        <f t="shared" si="28"/>
        <v>1.0711610486891385</v>
      </c>
      <c r="Z13" s="153">
        <f t="shared" si="29"/>
        <v>1000000</v>
      </c>
      <c r="AB13" s="153">
        <f t="shared" si="30"/>
        <v>7</v>
      </c>
      <c r="AC13" s="153">
        <f t="shared" si="8"/>
        <v>7</v>
      </c>
      <c r="AD13" s="153">
        <f t="shared" si="9"/>
        <v>7</v>
      </c>
      <c r="AE13" s="153">
        <f t="shared" si="10"/>
        <v>5</v>
      </c>
      <c r="AF13" s="153">
        <f t="shared" si="11"/>
        <v>16</v>
      </c>
      <c r="AG13" s="153">
        <f t="shared" si="12"/>
        <v>17</v>
      </c>
      <c r="AH13" s="153">
        <f t="shared" si="13"/>
        <v>13</v>
      </c>
      <c r="AI13" s="153">
        <f t="shared" si="14"/>
        <v>16</v>
      </c>
      <c r="AJ13" s="153">
        <f t="shared" si="15"/>
        <v>11</v>
      </c>
      <c r="AK13" s="153">
        <f t="shared" si="16"/>
        <v>10</v>
      </c>
      <c r="AL13" s="153">
        <f t="shared" si="1"/>
        <v>1000000</v>
      </c>
      <c r="AM13" s="153">
        <f>y0!L95</f>
        <v>999993.2</v>
      </c>
      <c r="AN13" s="153">
        <f>y0!N95</f>
        <v>6.8</v>
      </c>
      <c r="AO13" s="153">
        <f t="shared" si="31"/>
        <v>8</v>
      </c>
      <c r="AP13" s="153">
        <f>Y0_2!L93</f>
        <v>999992.9</v>
      </c>
      <c r="AQ13" s="153">
        <f>Y0_2!N93</f>
        <v>7.1</v>
      </c>
      <c r="AR13" s="153">
        <f t="shared" si="32"/>
        <v>0.29999999999999982</v>
      </c>
    </row>
    <row r="14" spans="1:45" x14ac:dyDescent="0.3">
      <c r="A14" s="154">
        <v>2013</v>
      </c>
      <c r="B14" s="164">
        <f>'kukorica termelés'!K116</f>
        <v>5440</v>
      </c>
      <c r="C14" s="165">
        <f>'b,á,r,z termésátlg'!H12</f>
        <v>4640</v>
      </c>
      <c r="D14" s="165">
        <f>'b,á,r,z termésátlg'!I12</f>
        <v>4050</v>
      </c>
      <c r="E14" s="165">
        <f>'b,á,r,z termésátlg'!J12</f>
        <v>3070</v>
      </c>
      <c r="F14" s="166">
        <f>'b,á,r,z termésátlg'!K12</f>
        <v>2570</v>
      </c>
      <c r="G14" s="153">
        <v>1000000</v>
      </c>
      <c r="I14" s="153">
        <f t="shared" si="17"/>
        <v>18</v>
      </c>
      <c r="J14" s="153">
        <f t="shared" si="2"/>
        <v>12</v>
      </c>
      <c r="K14" s="153">
        <f t="shared" si="3"/>
        <v>13</v>
      </c>
      <c r="L14" s="153">
        <f t="shared" si="4"/>
        <v>8</v>
      </c>
      <c r="M14" s="153">
        <f t="shared" si="5"/>
        <v>12</v>
      </c>
      <c r="N14" s="153">
        <f t="shared" si="18"/>
        <v>1000000</v>
      </c>
      <c r="P14" s="182">
        <f t="shared" si="19"/>
        <v>1.1724137931034482</v>
      </c>
      <c r="Q14" s="182">
        <f t="shared" si="20"/>
        <v>1.3432098765432099</v>
      </c>
      <c r="R14" s="182">
        <f t="shared" si="21"/>
        <v>1.771986970684039</v>
      </c>
      <c r="S14" s="182">
        <f t="shared" si="22"/>
        <v>2.1167315175097277</v>
      </c>
      <c r="T14" s="182">
        <f t="shared" si="23"/>
        <v>1.145679012345679</v>
      </c>
      <c r="U14" s="182">
        <f t="shared" si="24"/>
        <v>1.5114006514657981</v>
      </c>
      <c r="V14" s="182">
        <f t="shared" si="25"/>
        <v>1.8054474708171206</v>
      </c>
      <c r="W14" s="182">
        <f t="shared" si="26"/>
        <v>1.3192182410423452</v>
      </c>
      <c r="X14" s="182">
        <f t="shared" si="27"/>
        <v>1.5758754863813229</v>
      </c>
      <c r="Y14" s="182">
        <f t="shared" si="28"/>
        <v>1.1945525291828794</v>
      </c>
      <c r="Z14" s="153">
        <f t="shared" si="29"/>
        <v>1000000</v>
      </c>
      <c r="AB14" s="153">
        <f t="shared" si="30"/>
        <v>18</v>
      </c>
      <c r="AC14" s="153">
        <f t="shared" si="8"/>
        <v>18</v>
      </c>
      <c r="AD14" s="153">
        <f t="shared" si="9"/>
        <v>23</v>
      </c>
      <c r="AE14" s="153">
        <f t="shared" si="10"/>
        <v>19</v>
      </c>
      <c r="AF14" s="153">
        <f t="shared" si="11"/>
        <v>7</v>
      </c>
      <c r="AG14" s="153">
        <f t="shared" si="12"/>
        <v>22</v>
      </c>
      <c r="AH14" s="153">
        <f t="shared" si="13"/>
        <v>10</v>
      </c>
      <c r="AI14" s="153">
        <f t="shared" si="14"/>
        <v>23</v>
      </c>
      <c r="AJ14" s="153">
        <f t="shared" si="15"/>
        <v>13</v>
      </c>
      <c r="AK14" s="153">
        <f t="shared" si="16"/>
        <v>6</v>
      </c>
      <c r="AL14" s="153">
        <f t="shared" si="1"/>
        <v>1000000</v>
      </c>
      <c r="AM14" s="153">
        <f>y0!L96</f>
        <v>999959.7</v>
      </c>
      <c r="AN14" s="153">
        <f>y0!N96</f>
        <v>40.299999999999997</v>
      </c>
      <c r="AO14" s="153">
        <f t="shared" si="31"/>
        <v>4</v>
      </c>
      <c r="AP14" s="153">
        <f>Y0_2!L94</f>
        <v>999970.9</v>
      </c>
      <c r="AQ14" s="153">
        <f>Y0_2!N94</f>
        <v>29.1</v>
      </c>
      <c r="AR14" s="153">
        <f t="shared" si="32"/>
        <v>11.199999999999996</v>
      </c>
    </row>
    <row r="15" spans="1:45" x14ac:dyDescent="0.3">
      <c r="A15" s="154">
        <v>2012</v>
      </c>
      <c r="B15" s="164">
        <f>'kukorica termelés'!K117</f>
        <v>4000</v>
      </c>
      <c r="C15" s="165">
        <f>'b,á,r,z termésátlg'!H13</f>
        <v>3750</v>
      </c>
      <c r="D15" s="165">
        <f>'b,á,r,z termésátlg'!I13</f>
        <v>3620</v>
      </c>
      <c r="E15" s="165">
        <f>'b,á,r,z termésátlg'!J13</f>
        <v>2240</v>
      </c>
      <c r="F15" s="166">
        <f>'b,á,r,z termésátlg'!K13</f>
        <v>2590</v>
      </c>
      <c r="G15" s="153">
        <v>1000000</v>
      </c>
      <c r="I15" s="153">
        <f t="shared" si="17"/>
        <v>21</v>
      </c>
      <c r="J15" s="153">
        <f t="shared" si="2"/>
        <v>19</v>
      </c>
      <c r="K15" s="153">
        <f t="shared" si="3"/>
        <v>17</v>
      </c>
      <c r="L15" s="153">
        <f t="shared" si="4"/>
        <v>18</v>
      </c>
      <c r="M15" s="153">
        <f t="shared" si="5"/>
        <v>11</v>
      </c>
      <c r="N15" s="153">
        <f t="shared" si="18"/>
        <v>1000000</v>
      </c>
      <c r="P15" s="182">
        <f t="shared" si="19"/>
        <v>1.0666666666666667</v>
      </c>
      <c r="Q15" s="182">
        <f t="shared" si="20"/>
        <v>1.1049723756906078</v>
      </c>
      <c r="R15" s="182">
        <f t="shared" si="21"/>
        <v>1.7857142857142858</v>
      </c>
      <c r="S15" s="182">
        <f t="shared" si="22"/>
        <v>1.5444015444015444</v>
      </c>
      <c r="T15" s="182">
        <f t="shared" si="23"/>
        <v>1.0359116022099448</v>
      </c>
      <c r="U15" s="182">
        <f t="shared" si="24"/>
        <v>1.6741071428571428</v>
      </c>
      <c r="V15" s="182">
        <f t="shared" si="25"/>
        <v>1.4478764478764479</v>
      </c>
      <c r="W15" s="182">
        <f t="shared" si="26"/>
        <v>1.6160714285714286</v>
      </c>
      <c r="X15" s="182">
        <f t="shared" si="27"/>
        <v>1.3976833976833978</v>
      </c>
      <c r="Y15" s="182">
        <f t="shared" si="28"/>
        <v>0.86486486486486491</v>
      </c>
      <c r="Z15" s="153">
        <f t="shared" si="29"/>
        <v>1000000</v>
      </c>
      <c r="AB15" s="153">
        <f t="shared" si="30"/>
        <v>21</v>
      </c>
      <c r="AC15" s="153">
        <f t="shared" si="8"/>
        <v>22</v>
      </c>
      <c r="AD15" s="153">
        <f t="shared" si="9"/>
        <v>22</v>
      </c>
      <c r="AE15" s="153">
        <f t="shared" si="10"/>
        <v>23</v>
      </c>
      <c r="AF15" s="153">
        <f t="shared" si="11"/>
        <v>18</v>
      </c>
      <c r="AG15" s="153">
        <f t="shared" si="12"/>
        <v>16</v>
      </c>
      <c r="AH15" s="153">
        <f t="shared" si="13"/>
        <v>24</v>
      </c>
      <c r="AI15" s="153">
        <f t="shared" si="14"/>
        <v>9</v>
      </c>
      <c r="AJ15" s="153">
        <f t="shared" si="15"/>
        <v>22</v>
      </c>
      <c r="AK15" s="153">
        <f t="shared" si="16"/>
        <v>23</v>
      </c>
      <c r="AL15" s="153">
        <f t="shared" si="1"/>
        <v>1000000</v>
      </c>
      <c r="AM15" s="153">
        <f>y0!L97</f>
        <v>999924.2</v>
      </c>
      <c r="AN15" s="153">
        <f>y0!N97</f>
        <v>75.8</v>
      </c>
      <c r="AO15" s="153">
        <f t="shared" si="31"/>
        <v>1</v>
      </c>
      <c r="AP15" s="153">
        <f>Y0_2!L95</f>
        <v>999923.9</v>
      </c>
      <c r="AQ15" s="153">
        <f>Y0_2!N95</f>
        <v>76.099999999999994</v>
      </c>
      <c r="AR15" s="153">
        <f t="shared" si="32"/>
        <v>0.29999999999999716</v>
      </c>
    </row>
    <row r="16" spans="1:45" x14ac:dyDescent="0.3">
      <c r="A16" s="154">
        <v>2011</v>
      </c>
      <c r="B16" s="164">
        <f>'kukorica termelés'!K118</f>
        <v>6500</v>
      </c>
      <c r="C16" s="165">
        <f>'b,á,r,z termésátlg'!H14</f>
        <v>4200</v>
      </c>
      <c r="D16" s="165">
        <f>'b,á,r,z termésátlg'!I14</f>
        <v>3780</v>
      </c>
      <c r="E16" s="165">
        <f>'b,á,r,z termésátlg'!J14</f>
        <v>2300</v>
      </c>
      <c r="F16" s="166">
        <f>'b,á,r,z termésátlg'!K14</f>
        <v>2410</v>
      </c>
      <c r="G16" s="153">
        <v>1000000</v>
      </c>
      <c r="I16" s="153">
        <f t="shared" si="17"/>
        <v>12</v>
      </c>
      <c r="J16" s="153">
        <f t="shared" si="2"/>
        <v>16</v>
      </c>
      <c r="K16" s="153">
        <f t="shared" si="3"/>
        <v>14</v>
      </c>
      <c r="L16" s="153">
        <f t="shared" si="4"/>
        <v>17</v>
      </c>
      <c r="M16" s="153">
        <f t="shared" si="5"/>
        <v>17</v>
      </c>
      <c r="N16" s="153">
        <f t="shared" si="18"/>
        <v>1000000</v>
      </c>
      <c r="P16" s="182">
        <f t="shared" si="19"/>
        <v>1.5476190476190477</v>
      </c>
      <c r="Q16" s="182">
        <f t="shared" si="20"/>
        <v>1.7195767195767195</v>
      </c>
      <c r="R16" s="182">
        <f t="shared" si="21"/>
        <v>2.8260869565217392</v>
      </c>
      <c r="S16" s="182">
        <f t="shared" si="22"/>
        <v>2.6970954356846475</v>
      </c>
      <c r="T16" s="182">
        <f t="shared" si="23"/>
        <v>1.1111111111111112</v>
      </c>
      <c r="U16" s="182">
        <f t="shared" si="24"/>
        <v>1.826086956521739</v>
      </c>
      <c r="V16" s="182">
        <f t="shared" si="25"/>
        <v>1.7427385892116183</v>
      </c>
      <c r="W16" s="182">
        <f t="shared" si="26"/>
        <v>1.6434782608695653</v>
      </c>
      <c r="X16" s="182">
        <f t="shared" si="27"/>
        <v>1.5684647302904564</v>
      </c>
      <c r="Y16" s="182">
        <f t="shared" si="28"/>
        <v>0.9543568464730291</v>
      </c>
      <c r="Z16" s="153">
        <f t="shared" si="29"/>
        <v>1000000</v>
      </c>
      <c r="AB16" s="153">
        <f t="shared" si="30"/>
        <v>10</v>
      </c>
      <c r="AC16" s="153">
        <f t="shared" si="8"/>
        <v>9</v>
      </c>
      <c r="AD16" s="153">
        <f t="shared" si="9"/>
        <v>5</v>
      </c>
      <c r="AE16" s="153">
        <f t="shared" si="10"/>
        <v>9</v>
      </c>
      <c r="AF16" s="153">
        <f t="shared" si="11"/>
        <v>10</v>
      </c>
      <c r="AG16" s="153">
        <f t="shared" si="12"/>
        <v>5</v>
      </c>
      <c r="AH16" s="153">
        <f t="shared" si="13"/>
        <v>15</v>
      </c>
      <c r="AI16" s="153">
        <f t="shared" si="14"/>
        <v>7</v>
      </c>
      <c r="AJ16" s="153">
        <f t="shared" si="15"/>
        <v>14</v>
      </c>
      <c r="AK16" s="153">
        <f t="shared" si="16"/>
        <v>18</v>
      </c>
      <c r="AL16" s="153">
        <f t="shared" si="1"/>
        <v>1000000</v>
      </c>
      <c r="AM16" s="153">
        <f>y0!L98</f>
        <v>1000042.2</v>
      </c>
      <c r="AN16" s="153">
        <f>y0!N98</f>
        <v>-42.2</v>
      </c>
      <c r="AO16" s="153">
        <f t="shared" si="31"/>
        <v>21</v>
      </c>
      <c r="AP16" s="153">
        <f>Y0_2!L96</f>
        <v>1000041.9</v>
      </c>
      <c r="AQ16" s="153">
        <f>Y0_2!N96</f>
        <v>-41.9</v>
      </c>
      <c r="AR16" s="153">
        <f t="shared" si="32"/>
        <v>0.30000000000000426</v>
      </c>
    </row>
    <row r="17" spans="1:44" x14ac:dyDescent="0.3">
      <c r="A17" s="154">
        <v>2010</v>
      </c>
      <c r="B17" s="164">
        <f>'kukorica termelés'!K119</f>
        <v>6470</v>
      </c>
      <c r="C17" s="165">
        <f>'b,á,r,z termésátlg'!H15</f>
        <v>3710</v>
      </c>
      <c r="D17" s="165">
        <f>'b,á,r,z termésátlg'!I15</f>
        <v>3360</v>
      </c>
      <c r="E17" s="165">
        <f>'b,á,r,z termésátlg'!J15</f>
        <v>2110</v>
      </c>
      <c r="F17" s="166">
        <f>'b,á,r,z termésátlg'!K15</f>
        <v>2320</v>
      </c>
      <c r="G17" s="153">
        <v>1000000</v>
      </c>
      <c r="I17" s="153">
        <f t="shared" si="17"/>
        <v>13</v>
      </c>
      <c r="J17" s="153">
        <f t="shared" si="2"/>
        <v>20</v>
      </c>
      <c r="K17" s="153">
        <f t="shared" si="3"/>
        <v>19</v>
      </c>
      <c r="L17" s="153">
        <f t="shared" si="4"/>
        <v>19</v>
      </c>
      <c r="M17" s="153">
        <f t="shared" si="5"/>
        <v>19</v>
      </c>
      <c r="N17" s="153">
        <f t="shared" si="18"/>
        <v>1000000</v>
      </c>
      <c r="P17" s="182">
        <f t="shared" si="19"/>
        <v>1.7439353099730459</v>
      </c>
      <c r="Q17" s="182">
        <f t="shared" si="20"/>
        <v>1.9255952380952381</v>
      </c>
      <c r="R17" s="182">
        <f t="shared" si="21"/>
        <v>3.066350710900474</v>
      </c>
      <c r="S17" s="182">
        <f t="shared" si="22"/>
        <v>2.7887931034482758</v>
      </c>
      <c r="T17" s="182">
        <f t="shared" si="23"/>
        <v>1.1041666666666667</v>
      </c>
      <c r="U17" s="182">
        <f t="shared" si="24"/>
        <v>1.7582938388625593</v>
      </c>
      <c r="V17" s="182">
        <f t="shared" si="25"/>
        <v>1.5991379310344827</v>
      </c>
      <c r="W17" s="182">
        <f t="shared" si="26"/>
        <v>1.5924170616113744</v>
      </c>
      <c r="X17" s="182">
        <f t="shared" si="27"/>
        <v>1.4482758620689655</v>
      </c>
      <c r="Y17" s="182">
        <f t="shared" si="28"/>
        <v>0.90948275862068961</v>
      </c>
      <c r="Z17" s="153">
        <f t="shared" si="29"/>
        <v>1000000</v>
      </c>
      <c r="AB17" s="153">
        <f t="shared" si="30"/>
        <v>1</v>
      </c>
      <c r="AC17" s="153">
        <f t="shared" si="8"/>
        <v>2</v>
      </c>
      <c r="AD17" s="153">
        <f t="shared" si="9"/>
        <v>2</v>
      </c>
      <c r="AE17" s="153">
        <f t="shared" si="10"/>
        <v>8</v>
      </c>
      <c r="AF17" s="153">
        <f t="shared" si="11"/>
        <v>13</v>
      </c>
      <c r="AG17" s="153">
        <f t="shared" si="12"/>
        <v>12</v>
      </c>
      <c r="AH17" s="153">
        <f t="shared" si="13"/>
        <v>22</v>
      </c>
      <c r="AI17" s="153">
        <f t="shared" si="14"/>
        <v>13</v>
      </c>
      <c r="AJ17" s="153">
        <f t="shared" si="15"/>
        <v>19</v>
      </c>
      <c r="AK17" s="153">
        <f t="shared" si="16"/>
        <v>19</v>
      </c>
      <c r="AL17" s="153">
        <f t="shared" si="1"/>
        <v>1000000</v>
      </c>
      <c r="AM17" s="153">
        <f>y0!L99</f>
        <v>999993.2</v>
      </c>
      <c r="AN17" s="153">
        <f>y0!N99</f>
        <v>6.8</v>
      </c>
      <c r="AO17" s="153">
        <f t="shared" si="31"/>
        <v>8</v>
      </c>
      <c r="AP17" s="153">
        <f>Y0_2!L97</f>
        <v>1000013.9</v>
      </c>
      <c r="AQ17" s="153">
        <f>Y0_2!N97</f>
        <v>-13.9</v>
      </c>
      <c r="AR17" s="153">
        <f t="shared" si="32"/>
        <v>20.7</v>
      </c>
    </row>
    <row r="18" spans="1:44" x14ac:dyDescent="0.3">
      <c r="A18" s="154">
        <v>2009</v>
      </c>
      <c r="B18" s="164">
        <f>'kukorica termelés'!K120</f>
        <v>6390</v>
      </c>
      <c r="C18" s="165">
        <f>'b,á,r,z termésátlg'!H16</f>
        <v>3850</v>
      </c>
      <c r="D18" s="165">
        <f>'b,á,r,z termésátlg'!I16</f>
        <v>3320</v>
      </c>
      <c r="E18" s="165">
        <f>'b,á,r,z termésátlg'!J16</f>
        <v>1810</v>
      </c>
      <c r="F18" s="166">
        <f>'b,á,r,z termésátlg'!K16</f>
        <v>2130</v>
      </c>
      <c r="G18" s="153">
        <v>1000000</v>
      </c>
      <c r="I18" s="153">
        <f t="shared" si="17"/>
        <v>14</v>
      </c>
      <c r="J18" s="153">
        <f t="shared" si="2"/>
        <v>18</v>
      </c>
      <c r="K18" s="153">
        <f t="shared" si="3"/>
        <v>20</v>
      </c>
      <c r="L18" s="153">
        <f t="shared" si="4"/>
        <v>23</v>
      </c>
      <c r="M18" s="153">
        <f t="shared" si="5"/>
        <v>21</v>
      </c>
      <c r="N18" s="153">
        <f t="shared" si="18"/>
        <v>1000000</v>
      </c>
      <c r="P18" s="182">
        <f t="shared" si="19"/>
        <v>1.6597402597402597</v>
      </c>
      <c r="Q18" s="182">
        <f t="shared" si="20"/>
        <v>1.9246987951807228</v>
      </c>
      <c r="R18" s="182">
        <f t="shared" si="21"/>
        <v>3.5303867403314917</v>
      </c>
      <c r="S18" s="182">
        <f t="shared" si="22"/>
        <v>3</v>
      </c>
      <c r="T18" s="182">
        <f t="shared" si="23"/>
        <v>1.1596385542168675</v>
      </c>
      <c r="U18" s="182">
        <f t="shared" si="24"/>
        <v>2.1270718232044197</v>
      </c>
      <c r="V18" s="182">
        <f t="shared" si="25"/>
        <v>1.807511737089202</v>
      </c>
      <c r="W18" s="182">
        <f t="shared" si="26"/>
        <v>1.8342541436464088</v>
      </c>
      <c r="X18" s="182">
        <f t="shared" si="27"/>
        <v>1.5586854460093897</v>
      </c>
      <c r="Y18" s="182">
        <f t="shared" si="28"/>
        <v>0.84976525821596249</v>
      </c>
      <c r="Z18" s="153">
        <f t="shared" si="29"/>
        <v>1000000</v>
      </c>
      <c r="AB18" s="153">
        <f t="shared" si="30"/>
        <v>5</v>
      </c>
      <c r="AC18" s="153">
        <f t="shared" si="8"/>
        <v>3</v>
      </c>
      <c r="AD18" s="153">
        <f t="shared" si="9"/>
        <v>1</v>
      </c>
      <c r="AE18" s="153">
        <f t="shared" si="10"/>
        <v>3</v>
      </c>
      <c r="AF18" s="153">
        <f t="shared" si="11"/>
        <v>6</v>
      </c>
      <c r="AG18" s="153">
        <f t="shared" si="12"/>
        <v>1</v>
      </c>
      <c r="AH18" s="153">
        <f t="shared" si="13"/>
        <v>9</v>
      </c>
      <c r="AI18" s="153">
        <f t="shared" si="14"/>
        <v>2</v>
      </c>
      <c r="AJ18" s="153">
        <f t="shared" si="15"/>
        <v>15</v>
      </c>
      <c r="AK18" s="153">
        <f t="shared" si="16"/>
        <v>24</v>
      </c>
      <c r="AL18" s="153">
        <f t="shared" si="1"/>
        <v>1000000</v>
      </c>
      <c r="AM18" s="153">
        <f>y0!L100</f>
        <v>999993.2</v>
      </c>
      <c r="AN18" s="153">
        <f>y0!N100</f>
        <v>6.8</v>
      </c>
      <c r="AO18" s="153">
        <f t="shared" si="31"/>
        <v>8</v>
      </c>
      <c r="AP18" s="153">
        <f>Y0_2!L98</f>
        <v>999992.9</v>
      </c>
      <c r="AQ18" s="153">
        <f>Y0_2!N98</f>
        <v>7.1</v>
      </c>
      <c r="AR18" s="153">
        <f t="shared" si="32"/>
        <v>0.29999999999999982</v>
      </c>
    </row>
    <row r="19" spans="1:44" x14ac:dyDescent="0.3">
      <c r="A19" s="154">
        <v>2008</v>
      </c>
      <c r="B19" s="164">
        <f>'kukorica termelés'!K121</f>
        <v>7470</v>
      </c>
      <c r="C19" s="165">
        <f>'b,á,r,z termésátlg'!H17</f>
        <v>4980</v>
      </c>
      <c r="D19" s="165">
        <f>'b,á,r,z termésátlg'!I17</f>
        <v>4450</v>
      </c>
      <c r="E19" s="165">
        <f>'b,á,r,z termésátlg'!J17</f>
        <v>2580</v>
      </c>
      <c r="F19" s="166">
        <f>'b,á,r,z termésátlg'!K17</f>
        <v>2970</v>
      </c>
      <c r="G19" s="153">
        <v>1000000</v>
      </c>
      <c r="I19" s="153">
        <f t="shared" si="17"/>
        <v>8</v>
      </c>
      <c r="J19" s="153">
        <f t="shared" si="2"/>
        <v>9</v>
      </c>
      <c r="K19" s="153">
        <f t="shared" si="3"/>
        <v>10</v>
      </c>
      <c r="L19" s="153">
        <f t="shared" si="4"/>
        <v>13</v>
      </c>
      <c r="M19" s="153">
        <f t="shared" si="5"/>
        <v>5</v>
      </c>
      <c r="N19" s="153">
        <f t="shared" si="18"/>
        <v>1000000</v>
      </c>
      <c r="P19" s="182">
        <f t="shared" si="19"/>
        <v>1.5</v>
      </c>
      <c r="Q19" s="182">
        <f t="shared" si="20"/>
        <v>1.6786516853932585</v>
      </c>
      <c r="R19" s="182">
        <f t="shared" si="21"/>
        <v>2.8953488372093021</v>
      </c>
      <c r="S19" s="182">
        <f t="shared" si="22"/>
        <v>2.5151515151515151</v>
      </c>
      <c r="T19" s="182">
        <f t="shared" si="23"/>
        <v>1.1191011235955055</v>
      </c>
      <c r="U19" s="182">
        <f t="shared" si="24"/>
        <v>1.930232558139535</v>
      </c>
      <c r="V19" s="182">
        <f t="shared" si="25"/>
        <v>1.6767676767676767</v>
      </c>
      <c r="W19" s="182">
        <f t="shared" si="26"/>
        <v>1.7248062015503876</v>
      </c>
      <c r="X19" s="182">
        <f t="shared" si="27"/>
        <v>1.4983164983164983</v>
      </c>
      <c r="Y19" s="182">
        <f t="shared" si="28"/>
        <v>0.86868686868686873</v>
      </c>
      <c r="Z19" s="153">
        <f t="shared" si="29"/>
        <v>1000000</v>
      </c>
      <c r="AB19" s="153">
        <f t="shared" si="30"/>
        <v>12</v>
      </c>
      <c r="AC19" s="153">
        <f t="shared" si="8"/>
        <v>11</v>
      </c>
      <c r="AD19" s="153">
        <f t="shared" si="9"/>
        <v>4</v>
      </c>
      <c r="AE19" s="153">
        <f t="shared" si="10"/>
        <v>14</v>
      </c>
      <c r="AF19" s="153">
        <f t="shared" si="11"/>
        <v>9</v>
      </c>
      <c r="AG19" s="153">
        <f t="shared" si="12"/>
        <v>2</v>
      </c>
      <c r="AH19" s="153">
        <f t="shared" si="13"/>
        <v>18</v>
      </c>
      <c r="AI19" s="153">
        <f t="shared" si="14"/>
        <v>4</v>
      </c>
      <c r="AJ19" s="153">
        <f t="shared" si="15"/>
        <v>17</v>
      </c>
      <c r="AK19" s="153">
        <f t="shared" si="16"/>
        <v>22</v>
      </c>
      <c r="AL19" s="153">
        <f t="shared" ref="AL19:AL27" si="33">Z19</f>
        <v>1000000</v>
      </c>
      <c r="AM19" s="153">
        <f>y0!L101</f>
        <v>1000036.7</v>
      </c>
      <c r="AN19" s="153">
        <f>y0!N101</f>
        <v>-36.700000000000003</v>
      </c>
      <c r="AO19" s="153">
        <f t="shared" si="31"/>
        <v>20</v>
      </c>
      <c r="AP19" s="153">
        <f>Y0_2!L99</f>
        <v>1000036.4</v>
      </c>
      <c r="AQ19" s="153">
        <f>Y0_2!N99</f>
        <v>-36.4</v>
      </c>
      <c r="AR19" s="153">
        <f t="shared" si="32"/>
        <v>0.30000000000000426</v>
      </c>
    </row>
    <row r="20" spans="1:44" x14ac:dyDescent="0.3">
      <c r="A20" s="154">
        <v>2007</v>
      </c>
      <c r="B20" s="164">
        <f>'kukorica termelés'!K122</f>
        <v>3730</v>
      </c>
      <c r="C20" s="165">
        <f>'b,á,r,z termésátlg'!H18</f>
        <v>3590</v>
      </c>
      <c r="D20" s="165">
        <f>'b,á,r,z termésátlg'!I18</f>
        <v>3170</v>
      </c>
      <c r="E20" s="165">
        <f>'b,á,r,z termésátlg'!J18</f>
        <v>2040</v>
      </c>
      <c r="F20" s="166">
        <f>'b,á,r,z termésátlg'!K18</f>
        <v>2090</v>
      </c>
      <c r="G20" s="153">
        <v>1000000</v>
      </c>
      <c r="I20" s="153">
        <f t="shared" si="17"/>
        <v>23</v>
      </c>
      <c r="J20" s="153">
        <f t="shared" si="2"/>
        <v>22</v>
      </c>
      <c r="K20" s="153">
        <f t="shared" si="3"/>
        <v>21</v>
      </c>
      <c r="L20" s="153">
        <f t="shared" si="4"/>
        <v>20</v>
      </c>
      <c r="M20" s="153">
        <f t="shared" si="5"/>
        <v>22</v>
      </c>
      <c r="N20" s="153">
        <f t="shared" si="18"/>
        <v>1000000</v>
      </c>
      <c r="P20" s="182">
        <f t="shared" si="19"/>
        <v>1.0389972144846797</v>
      </c>
      <c r="Q20" s="182">
        <f t="shared" si="20"/>
        <v>1.1766561514195584</v>
      </c>
      <c r="R20" s="182">
        <f t="shared" si="21"/>
        <v>1.8284313725490196</v>
      </c>
      <c r="S20" s="182">
        <f t="shared" si="22"/>
        <v>1.7846889952153111</v>
      </c>
      <c r="T20" s="182">
        <f t="shared" si="23"/>
        <v>1.1324921135646688</v>
      </c>
      <c r="U20" s="182">
        <f t="shared" si="24"/>
        <v>1.7598039215686274</v>
      </c>
      <c r="V20" s="182">
        <f t="shared" si="25"/>
        <v>1.7177033492822966</v>
      </c>
      <c r="W20" s="182">
        <f t="shared" si="26"/>
        <v>1.553921568627451</v>
      </c>
      <c r="X20" s="182">
        <f t="shared" si="27"/>
        <v>1.5167464114832536</v>
      </c>
      <c r="Y20" s="182">
        <f t="shared" si="28"/>
        <v>0.97607655502392343</v>
      </c>
      <c r="Z20" s="153">
        <f t="shared" si="29"/>
        <v>1000000</v>
      </c>
      <c r="AB20" s="153">
        <f t="shared" si="30"/>
        <v>22</v>
      </c>
      <c r="AC20" s="153">
        <f t="shared" si="8"/>
        <v>21</v>
      </c>
      <c r="AD20" s="153">
        <f t="shared" si="9"/>
        <v>21</v>
      </c>
      <c r="AE20" s="153">
        <f t="shared" si="10"/>
        <v>22</v>
      </c>
      <c r="AF20" s="153">
        <f t="shared" si="11"/>
        <v>8</v>
      </c>
      <c r="AG20" s="153">
        <f t="shared" si="12"/>
        <v>11</v>
      </c>
      <c r="AH20" s="153">
        <f t="shared" si="13"/>
        <v>17</v>
      </c>
      <c r="AI20" s="153">
        <f t="shared" si="14"/>
        <v>14</v>
      </c>
      <c r="AJ20" s="153">
        <f t="shared" si="15"/>
        <v>16</v>
      </c>
      <c r="AK20" s="153">
        <f t="shared" si="16"/>
        <v>15</v>
      </c>
      <c r="AL20" s="153">
        <f t="shared" si="33"/>
        <v>1000000</v>
      </c>
      <c r="AM20" s="153">
        <f>y0!L102</f>
        <v>999972.2</v>
      </c>
      <c r="AN20" s="153">
        <f>y0!N102</f>
        <v>27.8</v>
      </c>
      <c r="AO20" s="153">
        <f t="shared" si="31"/>
        <v>6</v>
      </c>
      <c r="AP20" s="153">
        <f>Y0_2!L100</f>
        <v>999971.9</v>
      </c>
      <c r="AQ20" s="153">
        <f>Y0_2!N100</f>
        <v>28.1</v>
      </c>
      <c r="AR20" s="153">
        <f t="shared" si="32"/>
        <v>0.30000000000000071</v>
      </c>
    </row>
    <row r="21" spans="1:44" x14ac:dyDescent="0.3">
      <c r="A21" s="154">
        <v>2006</v>
      </c>
      <c r="B21" s="164">
        <f>'kukorica termelés'!K123</f>
        <v>6820</v>
      </c>
      <c r="C21" s="165">
        <f>'b,á,r,z termésátlg'!H19</f>
        <v>4070</v>
      </c>
      <c r="D21" s="165">
        <f>'b,á,r,z termésátlg'!I19</f>
        <v>3670</v>
      </c>
      <c r="E21" s="165">
        <f>'b,á,r,z termésátlg'!J19</f>
        <v>2540</v>
      </c>
      <c r="F21" s="166">
        <f>'b,á,r,z termésátlg'!K19</f>
        <v>2550</v>
      </c>
      <c r="G21" s="153">
        <v>1000000</v>
      </c>
      <c r="I21" s="153">
        <f t="shared" si="17"/>
        <v>10</v>
      </c>
      <c r="J21" s="153">
        <f t="shared" si="2"/>
        <v>17</v>
      </c>
      <c r="K21" s="153">
        <f t="shared" si="3"/>
        <v>16</v>
      </c>
      <c r="L21" s="153">
        <f t="shared" si="4"/>
        <v>15</v>
      </c>
      <c r="M21" s="153">
        <f t="shared" si="5"/>
        <v>13</v>
      </c>
      <c r="N21" s="153">
        <f t="shared" si="18"/>
        <v>1000000</v>
      </c>
      <c r="P21" s="182">
        <f t="shared" si="19"/>
        <v>1.6756756756756757</v>
      </c>
      <c r="Q21" s="182">
        <f t="shared" si="20"/>
        <v>1.8583106267029972</v>
      </c>
      <c r="R21" s="182">
        <f t="shared" si="21"/>
        <v>2.6850393700787403</v>
      </c>
      <c r="S21" s="182">
        <f t="shared" si="22"/>
        <v>2.6745098039215685</v>
      </c>
      <c r="T21" s="182">
        <f t="shared" si="23"/>
        <v>1.1089918256130791</v>
      </c>
      <c r="U21" s="182">
        <f t="shared" si="24"/>
        <v>1.6023622047244095</v>
      </c>
      <c r="V21" s="182">
        <f t="shared" si="25"/>
        <v>1.5960784313725491</v>
      </c>
      <c r="W21" s="182">
        <f t="shared" si="26"/>
        <v>1.4448818897637796</v>
      </c>
      <c r="X21" s="182">
        <f t="shared" si="27"/>
        <v>1.4392156862745098</v>
      </c>
      <c r="Y21" s="182">
        <f t="shared" si="28"/>
        <v>0.99607843137254903</v>
      </c>
      <c r="Z21" s="153">
        <f t="shared" si="29"/>
        <v>1000000</v>
      </c>
      <c r="AB21" s="153">
        <f t="shared" si="30"/>
        <v>3</v>
      </c>
      <c r="AC21" s="153">
        <f t="shared" si="8"/>
        <v>4</v>
      </c>
      <c r="AD21" s="153">
        <f t="shared" si="9"/>
        <v>9</v>
      </c>
      <c r="AE21" s="153">
        <f t="shared" si="10"/>
        <v>11</v>
      </c>
      <c r="AF21" s="153">
        <f t="shared" si="11"/>
        <v>12</v>
      </c>
      <c r="AG21" s="153">
        <f t="shared" si="12"/>
        <v>19</v>
      </c>
      <c r="AH21" s="153">
        <f t="shared" si="13"/>
        <v>23</v>
      </c>
      <c r="AI21" s="153">
        <f t="shared" si="14"/>
        <v>19</v>
      </c>
      <c r="AJ21" s="153">
        <f t="shared" si="15"/>
        <v>21</v>
      </c>
      <c r="AK21" s="153">
        <f t="shared" si="16"/>
        <v>13</v>
      </c>
      <c r="AL21" s="153">
        <f t="shared" si="33"/>
        <v>1000000</v>
      </c>
      <c r="AM21" s="153">
        <f>y0!L103</f>
        <v>999957.2</v>
      </c>
      <c r="AN21" s="153">
        <f>y0!N103</f>
        <v>42.8</v>
      </c>
      <c r="AO21" s="153">
        <f t="shared" si="31"/>
        <v>2</v>
      </c>
      <c r="AP21" s="153">
        <f>Y0_2!L101</f>
        <v>999956.9</v>
      </c>
      <c r="AQ21" s="153">
        <f>Y0_2!N101</f>
        <v>43.1</v>
      </c>
      <c r="AR21" s="153">
        <f t="shared" si="32"/>
        <v>0.30000000000000426</v>
      </c>
    </row>
    <row r="22" spans="1:44" x14ac:dyDescent="0.3">
      <c r="A22" s="154">
        <v>2005</v>
      </c>
      <c r="B22" s="164">
        <f>'kukorica termelés'!K124</f>
        <v>7560</v>
      </c>
      <c r="C22" s="165">
        <f>'b,á,r,z termésátlg'!H20</f>
        <v>4500</v>
      </c>
      <c r="D22" s="165">
        <f>'b,á,r,z termésátlg'!I20</f>
        <v>3750</v>
      </c>
      <c r="E22" s="165">
        <f>'b,á,r,z termésátlg'!J20</f>
        <v>2570</v>
      </c>
      <c r="F22" s="166">
        <f>'b,á,r,z termésátlg'!K20</f>
        <v>2520</v>
      </c>
      <c r="G22" s="153">
        <v>1000000</v>
      </c>
      <c r="I22" s="153">
        <f t="shared" si="17"/>
        <v>7</v>
      </c>
      <c r="J22" s="153">
        <f t="shared" si="2"/>
        <v>13</v>
      </c>
      <c r="K22" s="153">
        <f t="shared" si="3"/>
        <v>15</v>
      </c>
      <c r="L22" s="153">
        <f t="shared" si="4"/>
        <v>14</v>
      </c>
      <c r="M22" s="153">
        <f t="shared" si="5"/>
        <v>15</v>
      </c>
      <c r="N22" s="153">
        <f t="shared" si="18"/>
        <v>1000000</v>
      </c>
      <c r="P22" s="182">
        <f t="shared" si="19"/>
        <v>1.68</v>
      </c>
      <c r="Q22" s="182">
        <f t="shared" si="20"/>
        <v>2.016</v>
      </c>
      <c r="R22" s="182">
        <f t="shared" si="21"/>
        <v>2.9416342412451364</v>
      </c>
      <c r="S22" s="182">
        <f t="shared" si="22"/>
        <v>3</v>
      </c>
      <c r="T22" s="182">
        <f t="shared" si="23"/>
        <v>1.2</v>
      </c>
      <c r="U22" s="182">
        <f t="shared" si="24"/>
        <v>1.7509727626459144</v>
      </c>
      <c r="V22" s="182">
        <f t="shared" si="25"/>
        <v>1.7857142857142858</v>
      </c>
      <c r="W22" s="182">
        <f t="shared" si="26"/>
        <v>1.4591439688715953</v>
      </c>
      <c r="X22" s="182">
        <f t="shared" si="27"/>
        <v>1.4880952380952381</v>
      </c>
      <c r="Y22" s="182">
        <f t="shared" si="28"/>
        <v>1.0198412698412698</v>
      </c>
      <c r="Z22" s="153">
        <f t="shared" si="29"/>
        <v>1000000</v>
      </c>
      <c r="AB22" s="153">
        <f t="shared" si="30"/>
        <v>2</v>
      </c>
      <c r="AC22" s="153">
        <f t="shared" si="8"/>
        <v>1</v>
      </c>
      <c r="AD22" s="153">
        <f t="shared" si="9"/>
        <v>3</v>
      </c>
      <c r="AE22" s="153">
        <f t="shared" si="10"/>
        <v>3</v>
      </c>
      <c r="AF22" s="153">
        <f t="shared" si="11"/>
        <v>4</v>
      </c>
      <c r="AG22" s="153">
        <f t="shared" si="12"/>
        <v>13</v>
      </c>
      <c r="AH22" s="153">
        <f t="shared" si="13"/>
        <v>11</v>
      </c>
      <c r="AI22" s="153">
        <f t="shared" si="14"/>
        <v>18</v>
      </c>
      <c r="AJ22" s="153">
        <f t="shared" si="15"/>
        <v>18</v>
      </c>
      <c r="AK22" s="153">
        <f t="shared" si="16"/>
        <v>12</v>
      </c>
      <c r="AL22" s="153">
        <f t="shared" si="33"/>
        <v>1000000</v>
      </c>
      <c r="AM22" s="153">
        <f>y0!L104</f>
        <v>1000051.2</v>
      </c>
      <c r="AN22" s="153">
        <f>y0!N104</f>
        <v>-51.2</v>
      </c>
      <c r="AO22" s="153">
        <f t="shared" si="31"/>
        <v>23</v>
      </c>
      <c r="AP22" s="153">
        <f>Y0_2!L102</f>
        <v>1000036.9</v>
      </c>
      <c r="AQ22" s="153">
        <f>Y0_2!N102</f>
        <v>-36.9</v>
      </c>
      <c r="AR22" s="153">
        <f t="shared" si="32"/>
        <v>14.300000000000004</v>
      </c>
    </row>
    <row r="23" spans="1:44" x14ac:dyDescent="0.3">
      <c r="A23" s="154">
        <v>2004</v>
      </c>
      <c r="B23" s="164">
        <f>'kukorica termelés'!K125</f>
        <v>7000</v>
      </c>
      <c r="C23" s="165">
        <f>'b,á,r,z termésátlg'!H21</f>
        <v>5120</v>
      </c>
      <c r="D23" s="165">
        <f>'b,á,r,z termésátlg'!I21</f>
        <v>4270</v>
      </c>
      <c r="E23" s="165">
        <f>'b,á,r,z termésátlg'!J21</f>
        <v>2750</v>
      </c>
      <c r="F23" s="166">
        <f>'b,á,r,z termésátlg'!K21</f>
        <v>3120</v>
      </c>
      <c r="G23" s="153">
        <v>1000000</v>
      </c>
      <c r="I23" s="153">
        <f t="shared" si="17"/>
        <v>9</v>
      </c>
      <c r="J23" s="153">
        <f t="shared" si="2"/>
        <v>7</v>
      </c>
      <c r="K23" s="153">
        <f t="shared" si="3"/>
        <v>12</v>
      </c>
      <c r="L23" s="153">
        <f t="shared" si="4"/>
        <v>12</v>
      </c>
      <c r="M23" s="153">
        <f t="shared" si="5"/>
        <v>2</v>
      </c>
      <c r="N23" s="153">
        <f t="shared" si="18"/>
        <v>1000000</v>
      </c>
      <c r="P23" s="182">
        <f t="shared" si="19"/>
        <v>1.3671875</v>
      </c>
      <c r="Q23" s="182">
        <f t="shared" si="20"/>
        <v>1.639344262295082</v>
      </c>
      <c r="R23" s="182">
        <f t="shared" si="21"/>
        <v>2.5454545454545454</v>
      </c>
      <c r="S23" s="182">
        <f t="shared" si="22"/>
        <v>2.2435897435897436</v>
      </c>
      <c r="T23" s="182">
        <f t="shared" si="23"/>
        <v>1.1990632318501171</v>
      </c>
      <c r="U23" s="182">
        <f t="shared" si="24"/>
        <v>1.8618181818181818</v>
      </c>
      <c r="V23" s="182">
        <f t="shared" si="25"/>
        <v>1.641025641025641</v>
      </c>
      <c r="W23" s="182">
        <f t="shared" si="26"/>
        <v>1.5527272727272727</v>
      </c>
      <c r="X23" s="182">
        <f t="shared" si="27"/>
        <v>1.3685897435897436</v>
      </c>
      <c r="Y23" s="182">
        <f t="shared" si="28"/>
        <v>0.88141025641025639</v>
      </c>
      <c r="Z23" s="153">
        <f t="shared" si="29"/>
        <v>1000000</v>
      </c>
      <c r="AB23" s="153">
        <f t="shared" si="30"/>
        <v>16</v>
      </c>
      <c r="AC23" s="153">
        <f t="shared" si="8"/>
        <v>14</v>
      </c>
      <c r="AD23" s="153">
        <f t="shared" si="9"/>
        <v>13</v>
      </c>
      <c r="AE23" s="153">
        <f t="shared" si="10"/>
        <v>18</v>
      </c>
      <c r="AF23" s="153">
        <f t="shared" si="11"/>
        <v>5</v>
      </c>
      <c r="AG23" s="153">
        <f t="shared" si="12"/>
        <v>4</v>
      </c>
      <c r="AH23" s="153">
        <f t="shared" si="13"/>
        <v>19</v>
      </c>
      <c r="AI23" s="153">
        <f t="shared" si="14"/>
        <v>15</v>
      </c>
      <c r="AJ23" s="153">
        <f t="shared" si="15"/>
        <v>23</v>
      </c>
      <c r="AK23" s="153">
        <f t="shared" si="16"/>
        <v>21</v>
      </c>
      <c r="AL23" s="153">
        <f t="shared" si="33"/>
        <v>1000000</v>
      </c>
      <c r="AM23" s="153">
        <f>y0!L105</f>
        <v>999993.2</v>
      </c>
      <c r="AN23" s="153">
        <f>y0!N105</f>
        <v>6.8</v>
      </c>
      <c r="AO23" s="153">
        <f t="shared" si="31"/>
        <v>8</v>
      </c>
      <c r="AP23" s="153">
        <f>Y0_2!L103</f>
        <v>999992.9</v>
      </c>
      <c r="AQ23" s="153">
        <f>Y0_2!N103</f>
        <v>7.1</v>
      </c>
      <c r="AR23" s="153">
        <f t="shared" si="32"/>
        <v>0.29999999999999982</v>
      </c>
    </row>
    <row r="24" spans="1:44" x14ac:dyDescent="0.3">
      <c r="A24" s="154">
        <v>2003</v>
      </c>
      <c r="B24" s="164">
        <f>'kukorica termelés'!K126</f>
        <v>3950</v>
      </c>
      <c r="C24" s="165">
        <f>'b,á,r,z termésátlg'!H22</f>
        <v>2640</v>
      </c>
      <c r="D24" s="165">
        <f>'b,á,r,z termésátlg'!I22</f>
        <v>2380</v>
      </c>
      <c r="E24" s="165">
        <f>'b,á,r,z termésátlg'!J22</f>
        <v>1460</v>
      </c>
      <c r="F24" s="166">
        <f>'b,á,r,z termésátlg'!K22</f>
        <v>1490</v>
      </c>
      <c r="G24" s="153">
        <v>1000000</v>
      </c>
      <c r="I24" s="153">
        <f t="shared" si="17"/>
        <v>22</v>
      </c>
      <c r="J24" s="153">
        <f t="shared" si="2"/>
        <v>24</v>
      </c>
      <c r="K24" s="153">
        <f t="shared" si="3"/>
        <v>24</v>
      </c>
      <c r="L24" s="153">
        <f t="shared" si="4"/>
        <v>24</v>
      </c>
      <c r="M24" s="153">
        <f t="shared" si="5"/>
        <v>24</v>
      </c>
      <c r="N24" s="153">
        <f t="shared" si="18"/>
        <v>1000000</v>
      </c>
      <c r="P24" s="182">
        <f t="shared" si="19"/>
        <v>1.4962121212121211</v>
      </c>
      <c r="Q24" s="182">
        <f t="shared" si="20"/>
        <v>1.6596638655462186</v>
      </c>
      <c r="R24" s="182">
        <f t="shared" si="21"/>
        <v>2.7054794520547945</v>
      </c>
      <c r="S24" s="182">
        <f t="shared" si="22"/>
        <v>2.651006711409396</v>
      </c>
      <c r="T24" s="182">
        <f t="shared" si="23"/>
        <v>1.1092436974789917</v>
      </c>
      <c r="U24" s="182">
        <f t="shared" si="24"/>
        <v>1.8082191780821917</v>
      </c>
      <c r="V24" s="182">
        <f t="shared" si="25"/>
        <v>1.7718120805369129</v>
      </c>
      <c r="W24" s="182">
        <f t="shared" si="26"/>
        <v>1.6301369863013699</v>
      </c>
      <c r="X24" s="182">
        <f t="shared" si="27"/>
        <v>1.5973154362416107</v>
      </c>
      <c r="Y24" s="182">
        <f t="shared" si="28"/>
        <v>0.97986577181208057</v>
      </c>
      <c r="Z24" s="153">
        <f t="shared" si="29"/>
        <v>1000000</v>
      </c>
      <c r="AB24" s="153">
        <f t="shared" si="30"/>
        <v>13</v>
      </c>
      <c r="AC24" s="153">
        <f t="shared" si="8"/>
        <v>12</v>
      </c>
      <c r="AD24" s="153">
        <f t="shared" si="9"/>
        <v>8</v>
      </c>
      <c r="AE24" s="153">
        <f t="shared" si="10"/>
        <v>12</v>
      </c>
      <c r="AF24" s="153">
        <f t="shared" si="11"/>
        <v>11</v>
      </c>
      <c r="AG24" s="153">
        <f t="shared" si="12"/>
        <v>7</v>
      </c>
      <c r="AH24" s="153">
        <f t="shared" si="13"/>
        <v>12</v>
      </c>
      <c r="AI24" s="153">
        <f t="shared" si="14"/>
        <v>8</v>
      </c>
      <c r="AJ24" s="153">
        <f t="shared" si="15"/>
        <v>12</v>
      </c>
      <c r="AK24" s="153">
        <f t="shared" si="16"/>
        <v>14</v>
      </c>
      <c r="AL24" s="153">
        <f t="shared" si="33"/>
        <v>1000000</v>
      </c>
      <c r="AM24" s="153">
        <f>y0!L106</f>
        <v>1000045.7</v>
      </c>
      <c r="AN24" s="153">
        <f>y0!N106</f>
        <v>-45.7</v>
      </c>
      <c r="AO24" s="153">
        <f t="shared" si="31"/>
        <v>22</v>
      </c>
      <c r="AP24" s="153">
        <f>Y0_2!L104</f>
        <v>1000038.4</v>
      </c>
      <c r="AQ24" s="153">
        <f>Y0_2!N104</f>
        <v>-38.4</v>
      </c>
      <c r="AR24" s="153">
        <f t="shared" si="32"/>
        <v>7.3000000000000043</v>
      </c>
    </row>
    <row r="25" spans="1:44" x14ac:dyDescent="0.3">
      <c r="A25" s="154">
        <v>2002</v>
      </c>
      <c r="B25" s="164">
        <f>'kukorica termelés'!K127</f>
        <v>5050</v>
      </c>
      <c r="C25" s="165">
        <f>'b,á,r,z termésátlg'!H23</f>
        <v>3510</v>
      </c>
      <c r="D25" s="165">
        <f>'b,á,r,z termésátlg'!I23</f>
        <v>2820</v>
      </c>
      <c r="E25" s="165">
        <f>'b,á,r,z termésátlg'!J23</f>
        <v>1960</v>
      </c>
      <c r="F25" s="166">
        <f>'b,á,r,z termésátlg'!K23</f>
        <v>2160</v>
      </c>
      <c r="G25" s="153">
        <v>1000000</v>
      </c>
      <c r="I25" s="153">
        <f t="shared" si="17"/>
        <v>19</v>
      </c>
      <c r="J25" s="153">
        <f t="shared" si="2"/>
        <v>23</v>
      </c>
      <c r="K25" s="153">
        <f t="shared" si="3"/>
        <v>22</v>
      </c>
      <c r="L25" s="153">
        <f t="shared" si="4"/>
        <v>22</v>
      </c>
      <c r="M25" s="153">
        <f t="shared" si="5"/>
        <v>20</v>
      </c>
      <c r="N25" s="153">
        <f t="shared" si="18"/>
        <v>1000000</v>
      </c>
      <c r="P25" s="182">
        <f t="shared" si="19"/>
        <v>1.4387464387464388</v>
      </c>
      <c r="Q25" s="182">
        <f t="shared" si="20"/>
        <v>1.7907801418439717</v>
      </c>
      <c r="R25" s="182">
        <f t="shared" si="21"/>
        <v>2.5765306122448979</v>
      </c>
      <c r="S25" s="182">
        <f t="shared" si="22"/>
        <v>2.3379629629629628</v>
      </c>
      <c r="T25" s="182">
        <f t="shared" si="23"/>
        <v>1.2446808510638299</v>
      </c>
      <c r="U25" s="182">
        <f t="shared" si="24"/>
        <v>1.7908163265306123</v>
      </c>
      <c r="V25" s="182">
        <f t="shared" si="25"/>
        <v>1.625</v>
      </c>
      <c r="W25" s="182">
        <f t="shared" si="26"/>
        <v>1.4387755102040816</v>
      </c>
      <c r="X25" s="182">
        <f t="shared" si="27"/>
        <v>1.3055555555555556</v>
      </c>
      <c r="Y25" s="182">
        <f t="shared" si="28"/>
        <v>0.90740740740740744</v>
      </c>
      <c r="Z25" s="153">
        <f t="shared" si="29"/>
        <v>1000000</v>
      </c>
      <c r="AB25" s="153">
        <f t="shared" si="30"/>
        <v>15</v>
      </c>
      <c r="AC25" s="153">
        <f t="shared" si="8"/>
        <v>6</v>
      </c>
      <c r="AD25" s="153">
        <f t="shared" si="9"/>
        <v>12</v>
      </c>
      <c r="AE25" s="153">
        <f t="shared" si="10"/>
        <v>17</v>
      </c>
      <c r="AF25" s="153">
        <f t="shared" si="11"/>
        <v>2</v>
      </c>
      <c r="AG25" s="153">
        <f t="shared" si="12"/>
        <v>10</v>
      </c>
      <c r="AH25" s="153">
        <f t="shared" si="13"/>
        <v>21</v>
      </c>
      <c r="AI25" s="153">
        <f t="shared" si="14"/>
        <v>20</v>
      </c>
      <c r="AJ25" s="153">
        <f t="shared" si="15"/>
        <v>24</v>
      </c>
      <c r="AK25" s="153">
        <f t="shared" si="16"/>
        <v>20</v>
      </c>
      <c r="AL25" s="153">
        <f t="shared" si="33"/>
        <v>1000000</v>
      </c>
      <c r="AM25" s="153">
        <f>y0!L107</f>
        <v>999974.2</v>
      </c>
      <c r="AN25" s="153">
        <f>y0!N107</f>
        <v>25.8</v>
      </c>
      <c r="AO25" s="153">
        <f t="shared" si="31"/>
        <v>7</v>
      </c>
      <c r="AP25" s="153">
        <f>Y0_2!L105</f>
        <v>999962.4</v>
      </c>
      <c r="AQ25" s="153">
        <f>Y0_2!N105</f>
        <v>37.6</v>
      </c>
      <c r="AR25" s="153">
        <f t="shared" si="32"/>
        <v>11.8</v>
      </c>
    </row>
    <row r="26" spans="1:44" x14ac:dyDescent="0.3">
      <c r="A26" s="154">
        <v>2001</v>
      </c>
      <c r="B26" s="164">
        <f>'kukorica termelés'!K128</f>
        <v>6220</v>
      </c>
      <c r="C26" s="165">
        <f>'b,á,r,z termésátlg'!H24</f>
        <v>4310</v>
      </c>
      <c r="D26" s="165">
        <f>'b,á,r,z termésátlg'!I24</f>
        <v>3530</v>
      </c>
      <c r="E26" s="165">
        <f>'b,á,r,z termésátlg'!J24</f>
        <v>2370</v>
      </c>
      <c r="F26" s="166">
        <f>'b,á,r,z termésátlg'!K24</f>
        <v>2450</v>
      </c>
      <c r="G26" s="153">
        <v>1000000</v>
      </c>
      <c r="I26" s="153">
        <f t="shared" si="17"/>
        <v>15</v>
      </c>
      <c r="J26" s="153">
        <f t="shared" si="2"/>
        <v>15</v>
      </c>
      <c r="K26" s="153">
        <f t="shared" si="3"/>
        <v>18</v>
      </c>
      <c r="L26" s="153">
        <f t="shared" si="4"/>
        <v>16</v>
      </c>
      <c r="M26" s="153">
        <f t="shared" si="5"/>
        <v>16</v>
      </c>
      <c r="N26" s="153">
        <f t="shared" si="18"/>
        <v>1000000</v>
      </c>
      <c r="P26" s="182">
        <f t="shared" si="19"/>
        <v>1.4431554524361949</v>
      </c>
      <c r="Q26" s="182">
        <f t="shared" si="20"/>
        <v>1.7620396600566572</v>
      </c>
      <c r="R26" s="182">
        <f t="shared" si="21"/>
        <v>2.6244725738396624</v>
      </c>
      <c r="S26" s="182">
        <f t="shared" si="22"/>
        <v>2.5387755102040814</v>
      </c>
      <c r="T26" s="182">
        <f t="shared" si="23"/>
        <v>1.2209631728045325</v>
      </c>
      <c r="U26" s="182">
        <f t="shared" si="24"/>
        <v>1.8185654008438819</v>
      </c>
      <c r="V26" s="182">
        <f t="shared" si="25"/>
        <v>1.7591836734693878</v>
      </c>
      <c r="W26" s="182">
        <f t="shared" si="26"/>
        <v>1.489451476793249</v>
      </c>
      <c r="X26" s="182">
        <f t="shared" si="27"/>
        <v>1.4408163265306122</v>
      </c>
      <c r="Y26" s="182">
        <f t="shared" si="28"/>
        <v>0.96734693877551026</v>
      </c>
      <c r="Z26" s="153">
        <f t="shared" si="29"/>
        <v>1000000</v>
      </c>
      <c r="AB26" s="153">
        <f t="shared" si="30"/>
        <v>14</v>
      </c>
      <c r="AC26" s="153">
        <f t="shared" si="8"/>
        <v>8</v>
      </c>
      <c r="AD26" s="153">
        <f t="shared" si="9"/>
        <v>11</v>
      </c>
      <c r="AE26" s="153">
        <f t="shared" si="10"/>
        <v>13</v>
      </c>
      <c r="AF26" s="153">
        <f t="shared" si="11"/>
        <v>3</v>
      </c>
      <c r="AG26" s="153">
        <f t="shared" si="12"/>
        <v>6</v>
      </c>
      <c r="AH26" s="153">
        <f t="shared" si="13"/>
        <v>14</v>
      </c>
      <c r="AI26" s="153">
        <f t="shared" si="14"/>
        <v>17</v>
      </c>
      <c r="AJ26" s="153">
        <f t="shared" si="15"/>
        <v>20</v>
      </c>
      <c r="AK26" s="153">
        <f t="shared" si="16"/>
        <v>17</v>
      </c>
      <c r="AL26" s="153">
        <f t="shared" si="33"/>
        <v>1000000</v>
      </c>
      <c r="AM26" s="153">
        <f>y0!L108</f>
        <v>1000005.2</v>
      </c>
      <c r="AN26" s="153">
        <f>y0!N108</f>
        <v>-5.2</v>
      </c>
      <c r="AO26" s="153">
        <f t="shared" si="31"/>
        <v>16</v>
      </c>
      <c r="AP26" s="153">
        <f>Y0_2!L106</f>
        <v>1000005.4</v>
      </c>
      <c r="AQ26" s="153">
        <f>Y0_2!N106</f>
        <v>-5.4</v>
      </c>
      <c r="AR26" s="153">
        <f t="shared" si="32"/>
        <v>0.20000000000000018</v>
      </c>
    </row>
    <row r="27" spans="1:44" x14ac:dyDescent="0.3">
      <c r="A27" s="154">
        <v>2000</v>
      </c>
      <c r="B27" s="167">
        <f>'kukorica termelés'!K129</f>
        <v>4150</v>
      </c>
      <c r="C27" s="168">
        <f>'b,á,r,z termésátlg'!H25</f>
        <v>3600</v>
      </c>
      <c r="D27" s="168">
        <f>'b,á,r,z termésátlg'!I25</f>
        <v>2770</v>
      </c>
      <c r="E27" s="168">
        <f>'b,á,r,z termésátlg'!J25</f>
        <v>2000</v>
      </c>
      <c r="F27" s="169">
        <f>'b,á,r,z termésátlg'!K25</f>
        <v>1670</v>
      </c>
      <c r="G27" s="153">
        <v>1000000</v>
      </c>
      <c r="I27" s="153">
        <f t="shared" si="17"/>
        <v>20</v>
      </c>
      <c r="J27" s="153">
        <f t="shared" si="2"/>
        <v>21</v>
      </c>
      <c r="K27" s="153">
        <f t="shared" si="3"/>
        <v>23</v>
      </c>
      <c r="L27" s="153">
        <f t="shared" si="4"/>
        <v>21</v>
      </c>
      <c r="M27" s="153">
        <f t="shared" si="5"/>
        <v>23</v>
      </c>
      <c r="N27" s="153">
        <f t="shared" si="18"/>
        <v>1000000</v>
      </c>
      <c r="P27" s="182">
        <f t="shared" si="19"/>
        <v>1.1527777777777777</v>
      </c>
      <c r="Q27" s="182">
        <f t="shared" si="20"/>
        <v>1.4981949458483754</v>
      </c>
      <c r="R27" s="182">
        <f t="shared" si="21"/>
        <v>2.0750000000000002</v>
      </c>
      <c r="S27" s="182">
        <f t="shared" si="22"/>
        <v>2.4850299401197606</v>
      </c>
      <c r="T27" s="182">
        <f t="shared" si="23"/>
        <v>1.2996389891696751</v>
      </c>
      <c r="U27" s="182">
        <f t="shared" si="24"/>
        <v>1.8</v>
      </c>
      <c r="V27" s="182">
        <f t="shared" si="25"/>
        <v>2.1556886227544911</v>
      </c>
      <c r="W27" s="182">
        <f t="shared" si="26"/>
        <v>1.385</v>
      </c>
      <c r="X27" s="182">
        <f t="shared" si="27"/>
        <v>1.658682634730539</v>
      </c>
      <c r="Y27" s="182">
        <f t="shared" si="28"/>
        <v>1.1976047904191616</v>
      </c>
      <c r="Z27" s="153">
        <f t="shared" si="29"/>
        <v>1000000</v>
      </c>
      <c r="AB27" s="153">
        <f t="shared" si="30"/>
        <v>19</v>
      </c>
      <c r="AC27" s="153">
        <f t="shared" si="8"/>
        <v>16</v>
      </c>
      <c r="AD27" s="153">
        <f t="shared" si="9"/>
        <v>18</v>
      </c>
      <c r="AE27" s="153">
        <f t="shared" si="10"/>
        <v>16</v>
      </c>
      <c r="AF27" s="153">
        <f t="shared" si="11"/>
        <v>1</v>
      </c>
      <c r="AG27" s="153">
        <f t="shared" si="12"/>
        <v>8</v>
      </c>
      <c r="AH27" s="153">
        <f t="shared" si="13"/>
        <v>1</v>
      </c>
      <c r="AI27" s="153">
        <f t="shared" si="14"/>
        <v>22</v>
      </c>
      <c r="AJ27" s="153">
        <f t="shared" si="15"/>
        <v>10</v>
      </c>
      <c r="AK27" s="153">
        <f t="shared" si="16"/>
        <v>5</v>
      </c>
      <c r="AL27" s="153">
        <f t="shared" si="33"/>
        <v>1000000</v>
      </c>
      <c r="AM27" s="153">
        <f>y0!L109</f>
        <v>1000014.7</v>
      </c>
      <c r="AN27" s="153">
        <f>y0!N109</f>
        <v>-14.7</v>
      </c>
      <c r="AO27" s="153">
        <f t="shared" si="31"/>
        <v>17</v>
      </c>
      <c r="AP27" s="153">
        <f>Y0_2!L107</f>
        <v>1000014.4</v>
      </c>
      <c r="AQ27" s="153">
        <f>Y0_2!N107</f>
        <v>-14.4</v>
      </c>
      <c r="AR27" s="153">
        <f t="shared" si="32"/>
        <v>0.29999999999999893</v>
      </c>
    </row>
    <row r="28" spans="1:44" x14ac:dyDescent="0.3">
      <c r="C28" s="155"/>
    </row>
    <row r="29" spans="1:44" x14ac:dyDescent="0.3">
      <c r="I29" s="183" t="s">
        <v>495</v>
      </c>
      <c r="J29" s="184"/>
      <c r="K29" s="184"/>
      <c r="L29" s="184"/>
      <c r="M29" s="184"/>
    </row>
    <row r="30" spans="1:44" x14ac:dyDescent="0.3">
      <c r="I30" s="184"/>
      <c r="J30" s="184"/>
      <c r="K30" s="184"/>
      <c r="L30" s="184"/>
      <c r="M30" s="184"/>
    </row>
    <row r="31" spans="1:44" x14ac:dyDescent="0.3">
      <c r="I31" s="184"/>
      <c r="J31" s="184"/>
      <c r="K31" s="184"/>
      <c r="L31" s="184"/>
      <c r="M31" s="184"/>
    </row>
    <row r="32" spans="1:44" x14ac:dyDescent="0.3">
      <c r="I32" s="184"/>
      <c r="J32" s="184"/>
      <c r="K32" s="184"/>
      <c r="L32" s="184"/>
      <c r="M32" s="184"/>
    </row>
  </sheetData>
  <mergeCells count="1">
    <mergeCell ref="I29:M32"/>
  </mergeCells>
  <phoneticPr fontId="58" type="noConversion"/>
  <conditionalFormatting sqref="I4:M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K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4:A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042B-9B04-49B9-A9E2-1DF0294D91A2}">
  <dimension ref="A1:O123"/>
  <sheetViews>
    <sheetView topLeftCell="A57" workbookViewId="0"/>
  </sheetViews>
  <sheetFormatPr baseColWidth="10" defaultRowHeight="13.8" x14ac:dyDescent="0.3"/>
  <sheetData>
    <row r="1" spans="1:12" ht="18" x14ac:dyDescent="0.3">
      <c r="A1" s="29"/>
    </row>
    <row r="2" spans="1:12" x14ac:dyDescent="0.3">
      <c r="A2" s="112"/>
    </row>
    <row r="5" spans="1:12" ht="18" x14ac:dyDescent="0.3">
      <c r="A5" s="185" t="s">
        <v>57</v>
      </c>
      <c r="B5" s="186">
        <v>9962486</v>
      </c>
      <c r="C5" s="185" t="s">
        <v>58</v>
      </c>
      <c r="D5" s="186">
        <v>24</v>
      </c>
      <c r="E5" s="185" t="s">
        <v>59</v>
      </c>
      <c r="F5" s="186">
        <v>10</v>
      </c>
      <c r="G5" s="185" t="s">
        <v>60</v>
      </c>
      <c r="H5" s="186">
        <v>24</v>
      </c>
      <c r="I5" s="185" t="s">
        <v>61</v>
      </c>
      <c r="J5" s="186">
        <v>0</v>
      </c>
      <c r="K5" s="185" t="s">
        <v>62</v>
      </c>
      <c r="L5" s="186" t="s">
        <v>496</v>
      </c>
    </row>
    <row r="6" spans="1:12" ht="18.600000000000001" thickBot="1" x14ac:dyDescent="0.35">
      <c r="A6" s="29"/>
    </row>
    <row r="7" spans="1:12" ht="14.4" thickBot="1" x14ac:dyDescent="0.35">
      <c r="A7" s="187" t="s">
        <v>63</v>
      </c>
      <c r="B7" s="187" t="s">
        <v>64</v>
      </c>
      <c r="C7" s="187" t="s">
        <v>65</v>
      </c>
      <c r="D7" s="187" t="s">
        <v>66</v>
      </c>
      <c r="E7" s="187" t="s">
        <v>67</v>
      </c>
      <c r="F7" s="187" t="s">
        <v>68</v>
      </c>
      <c r="G7" s="187" t="s">
        <v>69</v>
      </c>
      <c r="H7" s="187" t="s">
        <v>70</v>
      </c>
      <c r="I7" s="187" t="s">
        <v>71</v>
      </c>
      <c r="J7" s="187" t="s">
        <v>72</v>
      </c>
      <c r="K7" s="187" t="s">
        <v>73</v>
      </c>
      <c r="L7" s="187" t="s">
        <v>497</v>
      </c>
    </row>
    <row r="8" spans="1:12" ht="14.4" thickBot="1" x14ac:dyDescent="0.35">
      <c r="A8" s="187" t="s">
        <v>79</v>
      </c>
      <c r="B8" s="188">
        <v>4</v>
      </c>
      <c r="C8" s="188">
        <v>13</v>
      </c>
      <c r="D8" s="188">
        <v>16</v>
      </c>
      <c r="E8" s="188">
        <v>6</v>
      </c>
      <c r="F8" s="188">
        <v>20</v>
      </c>
      <c r="G8" s="188">
        <v>24</v>
      </c>
      <c r="H8" s="188">
        <v>16</v>
      </c>
      <c r="I8" s="188">
        <v>24</v>
      </c>
      <c r="J8" s="188">
        <v>7</v>
      </c>
      <c r="K8" s="188">
        <v>1</v>
      </c>
      <c r="L8" s="188">
        <v>1000000</v>
      </c>
    </row>
    <row r="9" spans="1:12" ht="14.4" thickBot="1" x14ac:dyDescent="0.35">
      <c r="A9" s="187" t="s">
        <v>80</v>
      </c>
      <c r="B9" s="188">
        <v>24</v>
      </c>
      <c r="C9" s="188">
        <v>24</v>
      </c>
      <c r="D9" s="188">
        <v>24</v>
      </c>
      <c r="E9" s="188">
        <v>24</v>
      </c>
      <c r="F9" s="188">
        <v>24</v>
      </c>
      <c r="G9" s="188">
        <v>23</v>
      </c>
      <c r="H9" s="188">
        <v>6</v>
      </c>
      <c r="I9" s="188">
        <v>12</v>
      </c>
      <c r="J9" s="188">
        <v>3</v>
      </c>
      <c r="K9" s="188">
        <v>4</v>
      </c>
      <c r="L9" s="188">
        <v>1000000</v>
      </c>
    </row>
    <row r="10" spans="1:12" ht="14.4" thickBot="1" x14ac:dyDescent="0.35">
      <c r="A10" s="187" t="s">
        <v>81</v>
      </c>
      <c r="B10" s="188">
        <v>23</v>
      </c>
      <c r="C10" s="188">
        <v>23</v>
      </c>
      <c r="D10" s="188">
        <v>20</v>
      </c>
      <c r="E10" s="188">
        <v>21</v>
      </c>
      <c r="F10" s="188">
        <v>23</v>
      </c>
      <c r="G10" s="188">
        <v>9</v>
      </c>
      <c r="H10" s="188">
        <v>4</v>
      </c>
      <c r="I10" s="188">
        <v>1</v>
      </c>
      <c r="J10" s="188">
        <v>1</v>
      </c>
      <c r="K10" s="188">
        <v>8</v>
      </c>
      <c r="L10" s="188">
        <v>1000000</v>
      </c>
    </row>
    <row r="11" spans="1:12" ht="14.4" thickBot="1" x14ac:dyDescent="0.35">
      <c r="A11" s="187" t="s">
        <v>82</v>
      </c>
      <c r="B11" s="188">
        <v>9</v>
      </c>
      <c r="C11" s="188">
        <v>15</v>
      </c>
      <c r="D11" s="188">
        <v>10</v>
      </c>
      <c r="E11" s="188">
        <v>7</v>
      </c>
      <c r="F11" s="188">
        <v>21</v>
      </c>
      <c r="G11" s="188">
        <v>15</v>
      </c>
      <c r="H11" s="188">
        <v>8</v>
      </c>
      <c r="I11" s="188">
        <v>3</v>
      </c>
      <c r="J11" s="188">
        <v>4</v>
      </c>
      <c r="K11" s="188">
        <v>11</v>
      </c>
      <c r="L11" s="188">
        <v>1000000</v>
      </c>
    </row>
    <row r="12" spans="1:12" ht="14.4" thickBot="1" x14ac:dyDescent="0.35">
      <c r="A12" s="187" t="s">
        <v>83</v>
      </c>
      <c r="B12" s="188">
        <v>11</v>
      </c>
      <c r="C12" s="188">
        <v>17</v>
      </c>
      <c r="D12" s="188">
        <v>15</v>
      </c>
      <c r="E12" s="188">
        <v>15</v>
      </c>
      <c r="F12" s="188">
        <v>22</v>
      </c>
      <c r="G12" s="188">
        <v>21</v>
      </c>
      <c r="H12" s="188">
        <v>20</v>
      </c>
      <c r="I12" s="188">
        <v>11</v>
      </c>
      <c r="J12" s="188">
        <v>8</v>
      </c>
      <c r="K12" s="188">
        <v>9</v>
      </c>
      <c r="L12" s="188">
        <v>1000000</v>
      </c>
    </row>
    <row r="13" spans="1:12" ht="14.4" thickBot="1" x14ac:dyDescent="0.35">
      <c r="A13" s="187" t="s">
        <v>84</v>
      </c>
      <c r="B13" s="188">
        <v>6</v>
      </c>
      <c r="C13" s="188">
        <v>5</v>
      </c>
      <c r="D13" s="188">
        <v>14</v>
      </c>
      <c r="E13" s="188">
        <v>1</v>
      </c>
      <c r="F13" s="188">
        <v>14</v>
      </c>
      <c r="G13" s="188">
        <v>20</v>
      </c>
      <c r="H13" s="188">
        <v>3</v>
      </c>
      <c r="I13" s="188">
        <v>21</v>
      </c>
      <c r="J13" s="188">
        <v>5</v>
      </c>
      <c r="K13" s="188">
        <v>3</v>
      </c>
      <c r="L13" s="188">
        <v>1000000</v>
      </c>
    </row>
    <row r="14" spans="1:12" ht="14.4" thickBot="1" x14ac:dyDescent="0.35">
      <c r="A14" s="187" t="s">
        <v>85</v>
      </c>
      <c r="B14" s="188">
        <v>17</v>
      </c>
      <c r="C14" s="188">
        <v>19</v>
      </c>
      <c r="D14" s="188">
        <v>19</v>
      </c>
      <c r="E14" s="188">
        <v>10</v>
      </c>
      <c r="F14" s="188">
        <v>19</v>
      </c>
      <c r="G14" s="188">
        <v>18</v>
      </c>
      <c r="H14" s="188">
        <v>2</v>
      </c>
      <c r="I14" s="188">
        <v>10</v>
      </c>
      <c r="J14" s="188">
        <v>2</v>
      </c>
      <c r="K14" s="188">
        <v>2</v>
      </c>
      <c r="L14" s="188">
        <v>1000000</v>
      </c>
    </row>
    <row r="15" spans="1:12" ht="14.4" thickBot="1" x14ac:dyDescent="0.35">
      <c r="A15" s="187" t="s">
        <v>86</v>
      </c>
      <c r="B15" s="188">
        <v>8</v>
      </c>
      <c r="C15" s="188">
        <v>10</v>
      </c>
      <c r="D15" s="188">
        <v>6</v>
      </c>
      <c r="E15" s="188">
        <v>2</v>
      </c>
      <c r="F15" s="188">
        <v>17</v>
      </c>
      <c r="G15" s="188">
        <v>14</v>
      </c>
      <c r="H15" s="188">
        <v>5</v>
      </c>
      <c r="I15" s="188">
        <v>6</v>
      </c>
      <c r="J15" s="188">
        <v>6</v>
      </c>
      <c r="K15" s="188">
        <v>7</v>
      </c>
      <c r="L15" s="188">
        <v>1000000</v>
      </c>
    </row>
    <row r="16" spans="1:12" ht="14.4" thickBot="1" x14ac:dyDescent="0.35">
      <c r="A16" s="187" t="s">
        <v>87</v>
      </c>
      <c r="B16" s="188">
        <v>20</v>
      </c>
      <c r="C16" s="188">
        <v>20</v>
      </c>
      <c r="D16" s="188">
        <v>17</v>
      </c>
      <c r="E16" s="188">
        <v>20</v>
      </c>
      <c r="F16" s="188">
        <v>15</v>
      </c>
      <c r="G16" s="188">
        <v>3</v>
      </c>
      <c r="H16" s="188">
        <v>7</v>
      </c>
      <c r="I16" s="188">
        <v>5</v>
      </c>
      <c r="J16" s="188">
        <v>9</v>
      </c>
      <c r="K16" s="188">
        <v>16</v>
      </c>
      <c r="L16" s="188">
        <v>1000000</v>
      </c>
    </row>
    <row r="17" spans="1:12" ht="14.4" thickBot="1" x14ac:dyDescent="0.35">
      <c r="A17" s="187" t="s">
        <v>88</v>
      </c>
      <c r="B17" s="188">
        <v>7</v>
      </c>
      <c r="C17" s="188">
        <v>7</v>
      </c>
      <c r="D17" s="188">
        <v>7</v>
      </c>
      <c r="E17" s="188">
        <v>5</v>
      </c>
      <c r="F17" s="188">
        <v>16</v>
      </c>
      <c r="G17" s="188">
        <v>17</v>
      </c>
      <c r="H17" s="188">
        <v>13</v>
      </c>
      <c r="I17" s="188">
        <v>16</v>
      </c>
      <c r="J17" s="188">
        <v>11</v>
      </c>
      <c r="K17" s="188">
        <v>10</v>
      </c>
      <c r="L17" s="188">
        <v>1000000</v>
      </c>
    </row>
    <row r="18" spans="1:12" ht="14.4" thickBot="1" x14ac:dyDescent="0.35">
      <c r="A18" s="187" t="s">
        <v>89</v>
      </c>
      <c r="B18" s="188">
        <v>18</v>
      </c>
      <c r="C18" s="188">
        <v>18</v>
      </c>
      <c r="D18" s="188">
        <v>23</v>
      </c>
      <c r="E18" s="188">
        <v>19</v>
      </c>
      <c r="F18" s="188">
        <v>7</v>
      </c>
      <c r="G18" s="188">
        <v>22</v>
      </c>
      <c r="H18" s="188">
        <v>10</v>
      </c>
      <c r="I18" s="188">
        <v>23</v>
      </c>
      <c r="J18" s="188">
        <v>13</v>
      </c>
      <c r="K18" s="188">
        <v>6</v>
      </c>
      <c r="L18" s="188">
        <v>1000000</v>
      </c>
    </row>
    <row r="19" spans="1:12" ht="14.4" thickBot="1" x14ac:dyDescent="0.35">
      <c r="A19" s="187" t="s">
        <v>90</v>
      </c>
      <c r="B19" s="188">
        <v>21</v>
      </c>
      <c r="C19" s="188">
        <v>22</v>
      </c>
      <c r="D19" s="188">
        <v>22</v>
      </c>
      <c r="E19" s="188">
        <v>23</v>
      </c>
      <c r="F19" s="188">
        <v>18</v>
      </c>
      <c r="G19" s="188">
        <v>16</v>
      </c>
      <c r="H19" s="188">
        <v>24</v>
      </c>
      <c r="I19" s="188">
        <v>9</v>
      </c>
      <c r="J19" s="188">
        <v>22</v>
      </c>
      <c r="K19" s="188">
        <v>23</v>
      </c>
      <c r="L19" s="188">
        <v>1000000</v>
      </c>
    </row>
    <row r="20" spans="1:12" ht="14.4" thickBot="1" x14ac:dyDescent="0.35">
      <c r="A20" s="187" t="s">
        <v>91</v>
      </c>
      <c r="B20" s="188">
        <v>10</v>
      </c>
      <c r="C20" s="188">
        <v>9</v>
      </c>
      <c r="D20" s="188">
        <v>5</v>
      </c>
      <c r="E20" s="188">
        <v>9</v>
      </c>
      <c r="F20" s="188">
        <v>10</v>
      </c>
      <c r="G20" s="188">
        <v>5</v>
      </c>
      <c r="H20" s="188">
        <v>15</v>
      </c>
      <c r="I20" s="188">
        <v>7</v>
      </c>
      <c r="J20" s="188">
        <v>14</v>
      </c>
      <c r="K20" s="188">
        <v>18</v>
      </c>
      <c r="L20" s="188">
        <v>1000000</v>
      </c>
    </row>
    <row r="21" spans="1:12" ht="14.4" thickBot="1" x14ac:dyDescent="0.35">
      <c r="A21" s="187" t="s">
        <v>92</v>
      </c>
      <c r="B21" s="188">
        <v>1</v>
      </c>
      <c r="C21" s="188">
        <v>2</v>
      </c>
      <c r="D21" s="188">
        <v>2</v>
      </c>
      <c r="E21" s="188">
        <v>8</v>
      </c>
      <c r="F21" s="188">
        <v>13</v>
      </c>
      <c r="G21" s="188">
        <v>12</v>
      </c>
      <c r="H21" s="188">
        <v>22</v>
      </c>
      <c r="I21" s="188">
        <v>13</v>
      </c>
      <c r="J21" s="188">
        <v>19</v>
      </c>
      <c r="K21" s="188">
        <v>19</v>
      </c>
      <c r="L21" s="188">
        <v>1000000</v>
      </c>
    </row>
    <row r="22" spans="1:12" ht="14.4" thickBot="1" x14ac:dyDescent="0.35">
      <c r="A22" s="187" t="s">
        <v>93</v>
      </c>
      <c r="B22" s="188">
        <v>5</v>
      </c>
      <c r="C22" s="188">
        <v>3</v>
      </c>
      <c r="D22" s="188">
        <v>1</v>
      </c>
      <c r="E22" s="188">
        <v>3</v>
      </c>
      <c r="F22" s="188">
        <v>6</v>
      </c>
      <c r="G22" s="188">
        <v>1</v>
      </c>
      <c r="H22" s="188">
        <v>9</v>
      </c>
      <c r="I22" s="188">
        <v>2</v>
      </c>
      <c r="J22" s="188">
        <v>15</v>
      </c>
      <c r="K22" s="188">
        <v>24</v>
      </c>
      <c r="L22" s="188">
        <v>1000000</v>
      </c>
    </row>
    <row r="23" spans="1:12" ht="14.4" thickBot="1" x14ac:dyDescent="0.35">
      <c r="A23" s="187" t="s">
        <v>94</v>
      </c>
      <c r="B23" s="188">
        <v>12</v>
      </c>
      <c r="C23" s="188">
        <v>11</v>
      </c>
      <c r="D23" s="188">
        <v>4</v>
      </c>
      <c r="E23" s="188">
        <v>14</v>
      </c>
      <c r="F23" s="188">
        <v>9</v>
      </c>
      <c r="G23" s="188">
        <v>2</v>
      </c>
      <c r="H23" s="188">
        <v>18</v>
      </c>
      <c r="I23" s="188">
        <v>4</v>
      </c>
      <c r="J23" s="188">
        <v>17</v>
      </c>
      <c r="K23" s="188">
        <v>22</v>
      </c>
      <c r="L23" s="188">
        <v>1000000</v>
      </c>
    </row>
    <row r="24" spans="1:12" ht="14.4" thickBot="1" x14ac:dyDescent="0.35">
      <c r="A24" s="187" t="s">
        <v>95</v>
      </c>
      <c r="B24" s="188">
        <v>22</v>
      </c>
      <c r="C24" s="188">
        <v>21</v>
      </c>
      <c r="D24" s="188">
        <v>21</v>
      </c>
      <c r="E24" s="188">
        <v>22</v>
      </c>
      <c r="F24" s="188">
        <v>8</v>
      </c>
      <c r="G24" s="188">
        <v>11</v>
      </c>
      <c r="H24" s="188">
        <v>17</v>
      </c>
      <c r="I24" s="188">
        <v>14</v>
      </c>
      <c r="J24" s="188">
        <v>16</v>
      </c>
      <c r="K24" s="188">
        <v>15</v>
      </c>
      <c r="L24" s="188">
        <v>1000000</v>
      </c>
    </row>
    <row r="25" spans="1:12" ht="14.4" thickBot="1" x14ac:dyDescent="0.35">
      <c r="A25" s="187" t="s">
        <v>96</v>
      </c>
      <c r="B25" s="188">
        <v>3</v>
      </c>
      <c r="C25" s="188">
        <v>4</v>
      </c>
      <c r="D25" s="188">
        <v>9</v>
      </c>
      <c r="E25" s="188">
        <v>11</v>
      </c>
      <c r="F25" s="188">
        <v>12</v>
      </c>
      <c r="G25" s="188">
        <v>19</v>
      </c>
      <c r="H25" s="188">
        <v>23</v>
      </c>
      <c r="I25" s="188">
        <v>19</v>
      </c>
      <c r="J25" s="188">
        <v>21</v>
      </c>
      <c r="K25" s="188">
        <v>13</v>
      </c>
      <c r="L25" s="188">
        <v>1000000</v>
      </c>
    </row>
    <row r="26" spans="1:12" ht="14.4" thickBot="1" x14ac:dyDescent="0.35">
      <c r="A26" s="187" t="s">
        <v>97</v>
      </c>
      <c r="B26" s="188">
        <v>2</v>
      </c>
      <c r="C26" s="188">
        <v>1</v>
      </c>
      <c r="D26" s="188">
        <v>3</v>
      </c>
      <c r="E26" s="188">
        <v>3</v>
      </c>
      <c r="F26" s="188">
        <v>4</v>
      </c>
      <c r="G26" s="188">
        <v>13</v>
      </c>
      <c r="H26" s="188">
        <v>11</v>
      </c>
      <c r="I26" s="188">
        <v>18</v>
      </c>
      <c r="J26" s="188">
        <v>18</v>
      </c>
      <c r="K26" s="188">
        <v>12</v>
      </c>
      <c r="L26" s="188">
        <v>1000000</v>
      </c>
    </row>
    <row r="27" spans="1:12" ht="14.4" thickBot="1" x14ac:dyDescent="0.35">
      <c r="A27" s="187" t="s">
        <v>98</v>
      </c>
      <c r="B27" s="188">
        <v>16</v>
      </c>
      <c r="C27" s="188">
        <v>14</v>
      </c>
      <c r="D27" s="188">
        <v>13</v>
      </c>
      <c r="E27" s="188">
        <v>18</v>
      </c>
      <c r="F27" s="188">
        <v>5</v>
      </c>
      <c r="G27" s="188">
        <v>4</v>
      </c>
      <c r="H27" s="188">
        <v>19</v>
      </c>
      <c r="I27" s="188">
        <v>15</v>
      </c>
      <c r="J27" s="188">
        <v>23</v>
      </c>
      <c r="K27" s="188">
        <v>21</v>
      </c>
      <c r="L27" s="188">
        <v>1000000</v>
      </c>
    </row>
    <row r="28" spans="1:12" ht="14.4" thickBot="1" x14ac:dyDescent="0.35">
      <c r="A28" s="187" t="s">
        <v>99</v>
      </c>
      <c r="B28" s="188">
        <v>13</v>
      </c>
      <c r="C28" s="188">
        <v>12</v>
      </c>
      <c r="D28" s="188">
        <v>8</v>
      </c>
      <c r="E28" s="188">
        <v>12</v>
      </c>
      <c r="F28" s="188">
        <v>11</v>
      </c>
      <c r="G28" s="188">
        <v>7</v>
      </c>
      <c r="H28" s="188">
        <v>12</v>
      </c>
      <c r="I28" s="188">
        <v>8</v>
      </c>
      <c r="J28" s="188">
        <v>12</v>
      </c>
      <c r="K28" s="188">
        <v>14</v>
      </c>
      <c r="L28" s="188">
        <v>1000000</v>
      </c>
    </row>
    <row r="29" spans="1:12" ht="14.4" thickBot="1" x14ac:dyDescent="0.35">
      <c r="A29" s="187" t="s">
        <v>100</v>
      </c>
      <c r="B29" s="188">
        <v>15</v>
      </c>
      <c r="C29" s="188">
        <v>6</v>
      </c>
      <c r="D29" s="188">
        <v>12</v>
      </c>
      <c r="E29" s="188">
        <v>17</v>
      </c>
      <c r="F29" s="188">
        <v>2</v>
      </c>
      <c r="G29" s="188">
        <v>10</v>
      </c>
      <c r="H29" s="188">
        <v>21</v>
      </c>
      <c r="I29" s="188">
        <v>20</v>
      </c>
      <c r="J29" s="188">
        <v>24</v>
      </c>
      <c r="K29" s="188">
        <v>20</v>
      </c>
      <c r="L29" s="188">
        <v>1000000</v>
      </c>
    </row>
    <row r="30" spans="1:12" ht="14.4" thickBot="1" x14ac:dyDescent="0.35">
      <c r="A30" s="187" t="s">
        <v>498</v>
      </c>
      <c r="B30" s="188">
        <v>14</v>
      </c>
      <c r="C30" s="188">
        <v>8</v>
      </c>
      <c r="D30" s="188">
        <v>11</v>
      </c>
      <c r="E30" s="188">
        <v>13</v>
      </c>
      <c r="F30" s="188">
        <v>3</v>
      </c>
      <c r="G30" s="188">
        <v>6</v>
      </c>
      <c r="H30" s="188">
        <v>14</v>
      </c>
      <c r="I30" s="188">
        <v>17</v>
      </c>
      <c r="J30" s="188">
        <v>20</v>
      </c>
      <c r="K30" s="188">
        <v>17</v>
      </c>
      <c r="L30" s="188">
        <v>1000000</v>
      </c>
    </row>
    <row r="31" spans="1:12" ht="14.4" thickBot="1" x14ac:dyDescent="0.35">
      <c r="A31" s="187" t="s">
        <v>499</v>
      </c>
      <c r="B31" s="188">
        <v>19</v>
      </c>
      <c r="C31" s="188">
        <v>16</v>
      </c>
      <c r="D31" s="188">
        <v>18</v>
      </c>
      <c r="E31" s="188">
        <v>16</v>
      </c>
      <c r="F31" s="188">
        <v>1</v>
      </c>
      <c r="G31" s="188">
        <v>8</v>
      </c>
      <c r="H31" s="188">
        <v>1</v>
      </c>
      <c r="I31" s="188">
        <v>22</v>
      </c>
      <c r="J31" s="188">
        <v>10</v>
      </c>
      <c r="K31" s="188">
        <v>5</v>
      </c>
      <c r="L31" s="188">
        <v>1000000</v>
      </c>
    </row>
    <row r="32" spans="1:12" ht="18.600000000000001" thickBot="1" x14ac:dyDescent="0.35">
      <c r="A32" s="29"/>
    </row>
    <row r="33" spans="1:11" ht="14.4" thickBot="1" x14ac:dyDescent="0.35">
      <c r="A33" s="187" t="s">
        <v>101</v>
      </c>
      <c r="B33" s="187" t="s">
        <v>64</v>
      </c>
      <c r="C33" s="187" t="s">
        <v>65</v>
      </c>
      <c r="D33" s="187" t="s">
        <v>66</v>
      </c>
      <c r="E33" s="187" t="s">
        <v>67</v>
      </c>
      <c r="F33" s="187" t="s">
        <v>68</v>
      </c>
      <c r="G33" s="187" t="s">
        <v>69</v>
      </c>
      <c r="H33" s="187" t="s">
        <v>70</v>
      </c>
      <c r="I33" s="187" t="s">
        <v>71</v>
      </c>
      <c r="J33" s="187" t="s">
        <v>72</v>
      </c>
      <c r="K33" s="187" t="s">
        <v>73</v>
      </c>
    </row>
    <row r="34" spans="1:11" ht="14.4" thickBot="1" x14ac:dyDescent="0.35">
      <c r="A34" s="187" t="s">
        <v>102</v>
      </c>
      <c r="B34" s="188" t="s">
        <v>500</v>
      </c>
      <c r="C34" s="188" t="s">
        <v>501</v>
      </c>
      <c r="D34" s="188" t="s">
        <v>502</v>
      </c>
      <c r="E34" s="188" t="s">
        <v>503</v>
      </c>
      <c r="F34" s="188" t="s">
        <v>504</v>
      </c>
      <c r="G34" s="188" t="s">
        <v>503</v>
      </c>
      <c r="H34" s="188" t="s">
        <v>502</v>
      </c>
      <c r="I34" s="188" t="s">
        <v>505</v>
      </c>
      <c r="J34" s="188" t="s">
        <v>506</v>
      </c>
      <c r="K34" s="188" t="s">
        <v>507</v>
      </c>
    </row>
    <row r="35" spans="1:11" ht="14.4" thickBot="1" x14ac:dyDescent="0.35">
      <c r="A35" s="187" t="s">
        <v>104</v>
      </c>
      <c r="B35" s="188" t="s">
        <v>508</v>
      </c>
      <c r="C35" s="188" t="s">
        <v>509</v>
      </c>
      <c r="D35" s="188" t="s">
        <v>510</v>
      </c>
      <c r="E35" s="188" t="s">
        <v>510</v>
      </c>
      <c r="F35" s="188" t="s">
        <v>511</v>
      </c>
      <c r="G35" s="188" t="s">
        <v>512</v>
      </c>
      <c r="H35" s="188" t="s">
        <v>510</v>
      </c>
      <c r="I35" s="188" t="s">
        <v>513</v>
      </c>
      <c r="J35" s="188" t="s">
        <v>514</v>
      </c>
      <c r="K35" s="188" t="s">
        <v>515</v>
      </c>
    </row>
    <row r="36" spans="1:11" ht="14.4" thickBot="1" x14ac:dyDescent="0.35">
      <c r="A36" s="187" t="s">
        <v>105</v>
      </c>
      <c r="B36" s="188" t="s">
        <v>516</v>
      </c>
      <c r="C36" s="188" t="s">
        <v>517</v>
      </c>
      <c r="D36" s="188" t="s">
        <v>518</v>
      </c>
      <c r="E36" s="188" t="s">
        <v>518</v>
      </c>
      <c r="F36" s="188" t="s">
        <v>519</v>
      </c>
      <c r="G36" s="188" t="s">
        <v>520</v>
      </c>
      <c r="H36" s="188" t="s">
        <v>518</v>
      </c>
      <c r="I36" s="188" t="s">
        <v>521</v>
      </c>
      <c r="J36" s="188" t="s">
        <v>522</v>
      </c>
      <c r="K36" s="188" t="s">
        <v>523</v>
      </c>
    </row>
    <row r="37" spans="1:11" ht="14.4" thickBot="1" x14ac:dyDescent="0.35">
      <c r="A37" s="187" t="s">
        <v>106</v>
      </c>
      <c r="B37" s="188" t="s">
        <v>524</v>
      </c>
      <c r="C37" s="188" t="s">
        <v>525</v>
      </c>
      <c r="D37" s="188" t="s">
        <v>526</v>
      </c>
      <c r="E37" s="188" t="s">
        <v>526</v>
      </c>
      <c r="F37" s="188" t="s">
        <v>527</v>
      </c>
      <c r="G37" s="188" t="s">
        <v>528</v>
      </c>
      <c r="H37" s="188" t="s">
        <v>526</v>
      </c>
      <c r="I37" s="188" t="s">
        <v>529</v>
      </c>
      <c r="J37" s="188" t="s">
        <v>530</v>
      </c>
      <c r="K37" s="188" t="s">
        <v>531</v>
      </c>
    </row>
    <row r="38" spans="1:11" ht="14.4" thickBot="1" x14ac:dyDescent="0.35">
      <c r="A38" s="187" t="s">
        <v>107</v>
      </c>
      <c r="B38" s="188" t="s">
        <v>532</v>
      </c>
      <c r="C38" s="188" t="s">
        <v>533</v>
      </c>
      <c r="D38" s="188" t="s">
        <v>533</v>
      </c>
      <c r="E38" s="188" t="s">
        <v>533</v>
      </c>
      <c r="F38" s="188" t="s">
        <v>534</v>
      </c>
      <c r="G38" s="188" t="s">
        <v>533</v>
      </c>
      <c r="H38" s="188" t="s">
        <v>533</v>
      </c>
      <c r="I38" s="188" t="s">
        <v>535</v>
      </c>
      <c r="J38" s="188" t="s">
        <v>536</v>
      </c>
      <c r="K38" s="188" t="s">
        <v>537</v>
      </c>
    </row>
    <row r="39" spans="1:11" ht="14.4" thickBot="1" x14ac:dyDescent="0.35">
      <c r="A39" s="187" t="s">
        <v>108</v>
      </c>
      <c r="B39" s="188" t="s">
        <v>538</v>
      </c>
      <c r="C39" s="188" t="s">
        <v>539</v>
      </c>
      <c r="D39" s="188" t="s">
        <v>539</v>
      </c>
      <c r="E39" s="188" t="s">
        <v>539</v>
      </c>
      <c r="F39" s="188" t="s">
        <v>540</v>
      </c>
      <c r="G39" s="188" t="s">
        <v>539</v>
      </c>
      <c r="H39" s="188" t="s">
        <v>539</v>
      </c>
      <c r="I39" s="188" t="s">
        <v>541</v>
      </c>
      <c r="J39" s="188" t="s">
        <v>542</v>
      </c>
      <c r="K39" s="188" t="s">
        <v>543</v>
      </c>
    </row>
    <row r="40" spans="1:11" ht="14.4" thickBot="1" x14ac:dyDescent="0.35">
      <c r="A40" s="187" t="s">
        <v>109</v>
      </c>
      <c r="B40" s="188" t="s">
        <v>544</v>
      </c>
      <c r="C40" s="188" t="s">
        <v>545</v>
      </c>
      <c r="D40" s="188" t="s">
        <v>545</v>
      </c>
      <c r="E40" s="188" t="s">
        <v>545</v>
      </c>
      <c r="F40" s="188" t="s">
        <v>546</v>
      </c>
      <c r="G40" s="188" t="s">
        <v>545</v>
      </c>
      <c r="H40" s="188" t="s">
        <v>545</v>
      </c>
      <c r="I40" s="188" t="s">
        <v>547</v>
      </c>
      <c r="J40" s="188" t="s">
        <v>548</v>
      </c>
      <c r="K40" s="188" t="s">
        <v>549</v>
      </c>
    </row>
    <row r="41" spans="1:11" ht="14.4" thickBot="1" x14ac:dyDescent="0.35">
      <c r="A41" s="187" t="s">
        <v>110</v>
      </c>
      <c r="B41" s="188" t="s">
        <v>550</v>
      </c>
      <c r="C41" s="188" t="s">
        <v>551</v>
      </c>
      <c r="D41" s="188" t="s">
        <v>551</v>
      </c>
      <c r="E41" s="188" t="s">
        <v>551</v>
      </c>
      <c r="F41" s="188" t="s">
        <v>552</v>
      </c>
      <c r="G41" s="188" t="s">
        <v>551</v>
      </c>
      <c r="H41" s="188" t="s">
        <v>551</v>
      </c>
      <c r="I41" s="188" t="s">
        <v>553</v>
      </c>
      <c r="J41" s="188" t="s">
        <v>554</v>
      </c>
      <c r="K41" s="188" t="s">
        <v>555</v>
      </c>
    </row>
    <row r="42" spans="1:11" ht="14.4" thickBot="1" x14ac:dyDescent="0.35">
      <c r="A42" s="187" t="s">
        <v>111</v>
      </c>
      <c r="B42" s="188" t="s">
        <v>556</v>
      </c>
      <c r="C42" s="188" t="s">
        <v>557</v>
      </c>
      <c r="D42" s="188" t="s">
        <v>557</v>
      </c>
      <c r="E42" s="188" t="s">
        <v>557</v>
      </c>
      <c r="F42" s="188" t="s">
        <v>558</v>
      </c>
      <c r="G42" s="188" t="s">
        <v>557</v>
      </c>
      <c r="H42" s="188" t="s">
        <v>557</v>
      </c>
      <c r="I42" s="188" t="s">
        <v>559</v>
      </c>
      <c r="J42" s="188" t="s">
        <v>560</v>
      </c>
      <c r="K42" s="188" t="s">
        <v>561</v>
      </c>
    </row>
    <row r="43" spans="1:11" ht="14.4" thickBot="1" x14ac:dyDescent="0.35">
      <c r="A43" s="187" t="s">
        <v>112</v>
      </c>
      <c r="B43" s="188" t="s">
        <v>562</v>
      </c>
      <c r="C43" s="188" t="s">
        <v>563</v>
      </c>
      <c r="D43" s="188" t="s">
        <v>563</v>
      </c>
      <c r="E43" s="188" t="s">
        <v>563</v>
      </c>
      <c r="F43" s="188" t="s">
        <v>564</v>
      </c>
      <c r="G43" s="188" t="s">
        <v>563</v>
      </c>
      <c r="H43" s="188" t="s">
        <v>563</v>
      </c>
      <c r="I43" s="188" t="s">
        <v>565</v>
      </c>
      <c r="J43" s="188" t="s">
        <v>566</v>
      </c>
      <c r="K43" s="188" t="s">
        <v>567</v>
      </c>
    </row>
    <row r="44" spans="1:11" ht="14.4" thickBot="1" x14ac:dyDescent="0.35">
      <c r="A44" s="187" t="s">
        <v>113</v>
      </c>
      <c r="B44" s="188" t="s">
        <v>568</v>
      </c>
      <c r="C44" s="188" t="s">
        <v>569</v>
      </c>
      <c r="D44" s="188" t="s">
        <v>569</v>
      </c>
      <c r="E44" s="188" t="s">
        <v>569</v>
      </c>
      <c r="F44" s="188" t="s">
        <v>570</v>
      </c>
      <c r="G44" s="188" t="s">
        <v>569</v>
      </c>
      <c r="H44" s="188" t="s">
        <v>569</v>
      </c>
      <c r="I44" s="188" t="s">
        <v>571</v>
      </c>
      <c r="J44" s="188" t="s">
        <v>572</v>
      </c>
      <c r="K44" s="188" t="s">
        <v>573</v>
      </c>
    </row>
    <row r="45" spans="1:11" ht="14.4" thickBot="1" x14ac:dyDescent="0.35">
      <c r="A45" s="187" t="s">
        <v>114</v>
      </c>
      <c r="B45" s="188" t="s">
        <v>574</v>
      </c>
      <c r="C45" s="188" t="s">
        <v>575</v>
      </c>
      <c r="D45" s="188" t="s">
        <v>575</v>
      </c>
      <c r="E45" s="188" t="s">
        <v>575</v>
      </c>
      <c r="F45" s="188" t="s">
        <v>576</v>
      </c>
      <c r="G45" s="188" t="s">
        <v>575</v>
      </c>
      <c r="H45" s="188" t="s">
        <v>575</v>
      </c>
      <c r="I45" s="188" t="s">
        <v>577</v>
      </c>
      <c r="J45" s="188" t="s">
        <v>578</v>
      </c>
      <c r="K45" s="188" t="s">
        <v>579</v>
      </c>
    </row>
    <row r="46" spans="1:11" ht="14.4" thickBot="1" x14ac:dyDescent="0.35">
      <c r="A46" s="187" t="s">
        <v>115</v>
      </c>
      <c r="B46" s="188" t="s">
        <v>580</v>
      </c>
      <c r="C46" s="188" t="s">
        <v>581</v>
      </c>
      <c r="D46" s="188" t="s">
        <v>581</v>
      </c>
      <c r="E46" s="188" t="s">
        <v>581</v>
      </c>
      <c r="F46" s="188" t="s">
        <v>582</v>
      </c>
      <c r="G46" s="188" t="s">
        <v>581</v>
      </c>
      <c r="H46" s="188" t="s">
        <v>581</v>
      </c>
      <c r="I46" s="188" t="s">
        <v>583</v>
      </c>
      <c r="J46" s="188" t="s">
        <v>584</v>
      </c>
      <c r="K46" s="188" t="s">
        <v>585</v>
      </c>
    </row>
    <row r="47" spans="1:11" ht="14.4" thickBot="1" x14ac:dyDescent="0.35">
      <c r="A47" s="187" t="s">
        <v>116</v>
      </c>
      <c r="B47" s="188" t="s">
        <v>586</v>
      </c>
      <c r="C47" s="188" t="s">
        <v>587</v>
      </c>
      <c r="D47" s="188" t="s">
        <v>587</v>
      </c>
      <c r="E47" s="188" t="s">
        <v>587</v>
      </c>
      <c r="F47" s="188" t="s">
        <v>588</v>
      </c>
      <c r="G47" s="188" t="s">
        <v>587</v>
      </c>
      <c r="H47" s="188" t="s">
        <v>587</v>
      </c>
      <c r="I47" s="188" t="s">
        <v>589</v>
      </c>
      <c r="J47" s="188" t="s">
        <v>587</v>
      </c>
      <c r="K47" s="188" t="s">
        <v>590</v>
      </c>
    </row>
    <row r="48" spans="1:11" ht="14.4" thickBot="1" x14ac:dyDescent="0.35">
      <c r="A48" s="187" t="s">
        <v>117</v>
      </c>
      <c r="B48" s="188" t="s">
        <v>591</v>
      </c>
      <c r="C48" s="188" t="s">
        <v>592</v>
      </c>
      <c r="D48" s="188" t="s">
        <v>592</v>
      </c>
      <c r="E48" s="188" t="s">
        <v>592</v>
      </c>
      <c r="F48" s="188" t="s">
        <v>593</v>
      </c>
      <c r="G48" s="188" t="s">
        <v>592</v>
      </c>
      <c r="H48" s="188" t="s">
        <v>592</v>
      </c>
      <c r="I48" s="188" t="s">
        <v>594</v>
      </c>
      <c r="J48" s="188" t="s">
        <v>592</v>
      </c>
      <c r="K48" s="188" t="s">
        <v>595</v>
      </c>
    </row>
    <row r="49" spans="1:11" ht="14.4" thickBot="1" x14ac:dyDescent="0.35">
      <c r="A49" s="187" t="s">
        <v>118</v>
      </c>
      <c r="B49" s="188" t="s">
        <v>596</v>
      </c>
      <c r="C49" s="188" t="s">
        <v>597</v>
      </c>
      <c r="D49" s="188" t="s">
        <v>597</v>
      </c>
      <c r="E49" s="188" t="s">
        <v>597</v>
      </c>
      <c r="F49" s="188" t="s">
        <v>598</v>
      </c>
      <c r="G49" s="188" t="s">
        <v>597</v>
      </c>
      <c r="H49" s="188" t="s">
        <v>597</v>
      </c>
      <c r="I49" s="188" t="s">
        <v>599</v>
      </c>
      <c r="J49" s="188" t="s">
        <v>597</v>
      </c>
      <c r="K49" s="188" t="s">
        <v>600</v>
      </c>
    </row>
    <row r="50" spans="1:11" ht="14.4" thickBot="1" x14ac:dyDescent="0.35">
      <c r="A50" s="187" t="s">
        <v>119</v>
      </c>
      <c r="B50" s="188" t="s">
        <v>601</v>
      </c>
      <c r="C50" s="188" t="s">
        <v>602</v>
      </c>
      <c r="D50" s="188" t="s">
        <v>602</v>
      </c>
      <c r="E50" s="188" t="s">
        <v>602</v>
      </c>
      <c r="F50" s="188" t="s">
        <v>603</v>
      </c>
      <c r="G50" s="188" t="s">
        <v>602</v>
      </c>
      <c r="H50" s="188" t="s">
        <v>602</v>
      </c>
      <c r="I50" s="188" t="s">
        <v>604</v>
      </c>
      <c r="J50" s="188" t="s">
        <v>602</v>
      </c>
      <c r="K50" s="188" t="s">
        <v>605</v>
      </c>
    </row>
    <row r="51" spans="1:11" ht="14.4" thickBot="1" x14ac:dyDescent="0.35">
      <c r="A51" s="187" t="s">
        <v>120</v>
      </c>
      <c r="B51" s="188" t="s">
        <v>606</v>
      </c>
      <c r="C51" s="188" t="s">
        <v>607</v>
      </c>
      <c r="D51" s="188" t="s">
        <v>607</v>
      </c>
      <c r="E51" s="188" t="s">
        <v>607</v>
      </c>
      <c r="F51" s="188" t="s">
        <v>608</v>
      </c>
      <c r="G51" s="188" t="s">
        <v>607</v>
      </c>
      <c r="H51" s="188" t="s">
        <v>607</v>
      </c>
      <c r="I51" s="188" t="s">
        <v>609</v>
      </c>
      <c r="J51" s="188" t="s">
        <v>607</v>
      </c>
      <c r="K51" s="188" t="s">
        <v>610</v>
      </c>
    </row>
    <row r="52" spans="1:11" ht="14.4" thickBot="1" x14ac:dyDescent="0.35">
      <c r="A52" s="187" t="s">
        <v>121</v>
      </c>
      <c r="B52" s="188" t="s">
        <v>611</v>
      </c>
      <c r="C52" s="188" t="s">
        <v>612</v>
      </c>
      <c r="D52" s="188" t="s">
        <v>612</v>
      </c>
      <c r="E52" s="188" t="s">
        <v>612</v>
      </c>
      <c r="F52" s="188" t="s">
        <v>613</v>
      </c>
      <c r="G52" s="188" t="s">
        <v>612</v>
      </c>
      <c r="H52" s="188" t="s">
        <v>612</v>
      </c>
      <c r="I52" s="188" t="s">
        <v>614</v>
      </c>
      <c r="J52" s="188" t="s">
        <v>612</v>
      </c>
      <c r="K52" s="188" t="s">
        <v>615</v>
      </c>
    </row>
    <row r="53" spans="1:11" ht="14.4" thickBot="1" x14ac:dyDescent="0.35">
      <c r="A53" s="187" t="s">
        <v>122</v>
      </c>
      <c r="B53" s="188" t="s">
        <v>616</v>
      </c>
      <c r="C53" s="188" t="s">
        <v>617</v>
      </c>
      <c r="D53" s="188" t="s">
        <v>617</v>
      </c>
      <c r="E53" s="188" t="s">
        <v>617</v>
      </c>
      <c r="F53" s="188" t="s">
        <v>618</v>
      </c>
      <c r="G53" s="188" t="s">
        <v>617</v>
      </c>
      <c r="H53" s="188" t="s">
        <v>617</v>
      </c>
      <c r="I53" s="188" t="s">
        <v>619</v>
      </c>
      <c r="J53" s="188" t="s">
        <v>617</v>
      </c>
      <c r="K53" s="188" t="s">
        <v>620</v>
      </c>
    </row>
    <row r="54" spans="1:11" ht="14.4" thickBot="1" x14ac:dyDescent="0.35">
      <c r="A54" s="187" t="s">
        <v>123</v>
      </c>
      <c r="B54" s="188" t="s">
        <v>621</v>
      </c>
      <c r="C54" s="188" t="s">
        <v>622</v>
      </c>
      <c r="D54" s="188" t="s">
        <v>622</v>
      </c>
      <c r="E54" s="188" t="s">
        <v>622</v>
      </c>
      <c r="F54" s="188" t="s">
        <v>623</v>
      </c>
      <c r="G54" s="188" t="s">
        <v>622</v>
      </c>
      <c r="H54" s="188" t="s">
        <v>622</v>
      </c>
      <c r="I54" s="188" t="s">
        <v>622</v>
      </c>
      <c r="J54" s="188" t="s">
        <v>622</v>
      </c>
      <c r="K54" s="188" t="s">
        <v>624</v>
      </c>
    </row>
    <row r="55" spans="1:11" ht="14.4" thickBot="1" x14ac:dyDescent="0.35">
      <c r="A55" s="187" t="s">
        <v>124</v>
      </c>
      <c r="B55" s="188" t="s">
        <v>625</v>
      </c>
      <c r="C55" s="188" t="s">
        <v>626</v>
      </c>
      <c r="D55" s="188" t="s">
        <v>626</v>
      </c>
      <c r="E55" s="188" t="s">
        <v>626</v>
      </c>
      <c r="F55" s="188" t="s">
        <v>627</v>
      </c>
      <c r="G55" s="188" t="s">
        <v>626</v>
      </c>
      <c r="H55" s="188" t="s">
        <v>626</v>
      </c>
      <c r="I55" s="188" t="s">
        <v>626</v>
      </c>
      <c r="J55" s="188" t="s">
        <v>626</v>
      </c>
      <c r="K55" s="188" t="s">
        <v>628</v>
      </c>
    </row>
    <row r="56" spans="1:11" ht="14.4" thickBot="1" x14ac:dyDescent="0.35">
      <c r="A56" s="187" t="s">
        <v>629</v>
      </c>
      <c r="B56" s="188" t="s">
        <v>630</v>
      </c>
      <c r="C56" s="188" t="s">
        <v>631</v>
      </c>
      <c r="D56" s="188" t="s">
        <v>631</v>
      </c>
      <c r="E56" s="188" t="s">
        <v>631</v>
      </c>
      <c r="F56" s="188" t="s">
        <v>632</v>
      </c>
      <c r="G56" s="188" t="s">
        <v>631</v>
      </c>
      <c r="H56" s="188" t="s">
        <v>631</v>
      </c>
      <c r="I56" s="188" t="s">
        <v>631</v>
      </c>
      <c r="J56" s="188" t="s">
        <v>631</v>
      </c>
      <c r="K56" s="188" t="s">
        <v>633</v>
      </c>
    </row>
    <row r="57" spans="1:11" ht="14.4" thickBot="1" x14ac:dyDescent="0.35">
      <c r="A57" s="187" t="s">
        <v>634</v>
      </c>
      <c r="B57" s="188" t="s">
        <v>635</v>
      </c>
      <c r="C57" s="188" t="s">
        <v>141</v>
      </c>
      <c r="D57" s="188" t="s">
        <v>141</v>
      </c>
      <c r="E57" s="188" t="s">
        <v>141</v>
      </c>
      <c r="F57" s="188" t="s">
        <v>636</v>
      </c>
      <c r="G57" s="188" t="s">
        <v>141</v>
      </c>
      <c r="H57" s="188" t="s">
        <v>141</v>
      </c>
      <c r="I57" s="188" t="s">
        <v>141</v>
      </c>
      <c r="J57" s="188" t="s">
        <v>141</v>
      </c>
      <c r="K57" s="188" t="s">
        <v>141</v>
      </c>
    </row>
    <row r="58" spans="1:11" ht="18.600000000000001" thickBot="1" x14ac:dyDescent="0.35">
      <c r="A58" s="29"/>
    </row>
    <row r="59" spans="1:11" ht="14.4" thickBot="1" x14ac:dyDescent="0.35">
      <c r="A59" s="187" t="s">
        <v>125</v>
      </c>
      <c r="B59" s="187" t="s">
        <v>64</v>
      </c>
      <c r="C59" s="187" t="s">
        <v>65</v>
      </c>
      <c r="D59" s="187" t="s">
        <v>66</v>
      </c>
      <c r="E59" s="187" t="s">
        <v>67</v>
      </c>
      <c r="F59" s="187" t="s">
        <v>68</v>
      </c>
      <c r="G59" s="187" t="s">
        <v>69</v>
      </c>
      <c r="H59" s="187" t="s">
        <v>70</v>
      </c>
      <c r="I59" s="187" t="s">
        <v>71</v>
      </c>
      <c r="J59" s="187" t="s">
        <v>72</v>
      </c>
      <c r="K59" s="187" t="s">
        <v>73</v>
      </c>
    </row>
    <row r="60" spans="1:11" ht="14.4" thickBot="1" x14ac:dyDescent="0.35">
      <c r="A60" s="187" t="s">
        <v>102</v>
      </c>
      <c r="B60" s="188">
        <v>499881.6</v>
      </c>
      <c r="C60" s="188">
        <v>35.5</v>
      </c>
      <c r="D60" s="188">
        <v>23</v>
      </c>
      <c r="E60" s="188">
        <v>34.5</v>
      </c>
      <c r="F60" s="188">
        <v>499850.1</v>
      </c>
      <c r="G60" s="188">
        <v>34.5</v>
      </c>
      <c r="H60" s="188">
        <v>23</v>
      </c>
      <c r="I60" s="188">
        <v>152</v>
      </c>
      <c r="J60" s="188">
        <v>52.5</v>
      </c>
      <c r="K60" s="188">
        <v>356.5</v>
      </c>
    </row>
    <row r="61" spans="1:11" ht="14.4" thickBot="1" x14ac:dyDescent="0.35">
      <c r="A61" s="187" t="s">
        <v>104</v>
      </c>
      <c r="B61" s="188">
        <v>499876.1</v>
      </c>
      <c r="C61" s="188">
        <v>34.5</v>
      </c>
      <c r="D61" s="188">
        <v>22</v>
      </c>
      <c r="E61" s="188">
        <v>22</v>
      </c>
      <c r="F61" s="188">
        <v>499849.1</v>
      </c>
      <c r="G61" s="188">
        <v>33.5</v>
      </c>
      <c r="H61" s="188">
        <v>22</v>
      </c>
      <c r="I61" s="188">
        <v>151</v>
      </c>
      <c r="J61" s="188">
        <v>44</v>
      </c>
      <c r="K61" s="188">
        <v>228</v>
      </c>
    </row>
    <row r="62" spans="1:11" ht="14.4" thickBot="1" x14ac:dyDescent="0.35">
      <c r="A62" s="187" t="s">
        <v>105</v>
      </c>
      <c r="B62" s="188">
        <v>499875.1</v>
      </c>
      <c r="C62" s="188">
        <v>33.5</v>
      </c>
      <c r="D62" s="188">
        <v>21</v>
      </c>
      <c r="E62" s="188">
        <v>21</v>
      </c>
      <c r="F62" s="188">
        <v>499836.1</v>
      </c>
      <c r="G62" s="188">
        <v>32.5</v>
      </c>
      <c r="H62" s="188">
        <v>21</v>
      </c>
      <c r="I62" s="188">
        <v>150</v>
      </c>
      <c r="J62" s="188">
        <v>43</v>
      </c>
      <c r="K62" s="188">
        <v>227</v>
      </c>
    </row>
    <row r="63" spans="1:11" ht="14.4" thickBot="1" x14ac:dyDescent="0.35">
      <c r="A63" s="187" t="s">
        <v>106</v>
      </c>
      <c r="B63" s="188">
        <v>499874.1</v>
      </c>
      <c r="C63" s="188">
        <v>32.5</v>
      </c>
      <c r="D63" s="188">
        <v>20</v>
      </c>
      <c r="E63" s="188">
        <v>20</v>
      </c>
      <c r="F63" s="188">
        <v>499835.1</v>
      </c>
      <c r="G63" s="188">
        <v>31.5</v>
      </c>
      <c r="H63" s="188">
        <v>20</v>
      </c>
      <c r="I63" s="188">
        <v>149</v>
      </c>
      <c r="J63" s="188">
        <v>34.5</v>
      </c>
      <c r="K63" s="188">
        <v>226</v>
      </c>
    </row>
    <row r="64" spans="1:11" ht="14.4" thickBot="1" x14ac:dyDescent="0.35">
      <c r="A64" s="187" t="s">
        <v>107</v>
      </c>
      <c r="B64" s="188">
        <v>499873.1</v>
      </c>
      <c r="C64" s="188">
        <v>19</v>
      </c>
      <c r="D64" s="188">
        <v>19</v>
      </c>
      <c r="E64" s="188">
        <v>19</v>
      </c>
      <c r="F64" s="188">
        <v>499834.1</v>
      </c>
      <c r="G64" s="188">
        <v>19</v>
      </c>
      <c r="H64" s="188">
        <v>19</v>
      </c>
      <c r="I64" s="188">
        <v>148</v>
      </c>
      <c r="J64" s="188">
        <v>22.5</v>
      </c>
      <c r="K64" s="188">
        <v>225</v>
      </c>
    </row>
    <row r="65" spans="1:11" ht="14.4" thickBot="1" x14ac:dyDescent="0.35">
      <c r="A65" s="187" t="s">
        <v>108</v>
      </c>
      <c r="B65" s="188">
        <v>499872.1</v>
      </c>
      <c r="C65" s="188">
        <v>18</v>
      </c>
      <c r="D65" s="188">
        <v>18</v>
      </c>
      <c r="E65" s="188">
        <v>18</v>
      </c>
      <c r="F65" s="188">
        <v>499833.1</v>
      </c>
      <c r="G65" s="188">
        <v>18</v>
      </c>
      <c r="H65" s="188">
        <v>18</v>
      </c>
      <c r="I65" s="188">
        <v>147</v>
      </c>
      <c r="J65" s="188">
        <v>21.5</v>
      </c>
      <c r="K65" s="188">
        <v>224</v>
      </c>
    </row>
    <row r="66" spans="1:11" ht="14.4" thickBot="1" x14ac:dyDescent="0.35">
      <c r="A66" s="187" t="s">
        <v>109</v>
      </c>
      <c r="B66" s="188">
        <v>499871.1</v>
      </c>
      <c r="C66" s="188">
        <v>17</v>
      </c>
      <c r="D66" s="188">
        <v>17</v>
      </c>
      <c r="E66" s="188">
        <v>17</v>
      </c>
      <c r="F66" s="188">
        <v>499832.1</v>
      </c>
      <c r="G66" s="188">
        <v>17</v>
      </c>
      <c r="H66" s="188">
        <v>17</v>
      </c>
      <c r="I66" s="188">
        <v>146</v>
      </c>
      <c r="J66" s="188">
        <v>20.5</v>
      </c>
      <c r="K66" s="188">
        <v>205.5</v>
      </c>
    </row>
    <row r="67" spans="1:11" ht="14.4" thickBot="1" x14ac:dyDescent="0.35">
      <c r="A67" s="187" t="s">
        <v>110</v>
      </c>
      <c r="B67" s="188">
        <v>499870.1</v>
      </c>
      <c r="C67" s="188">
        <v>16</v>
      </c>
      <c r="D67" s="188">
        <v>16</v>
      </c>
      <c r="E67" s="188">
        <v>16</v>
      </c>
      <c r="F67" s="188">
        <v>499831.1</v>
      </c>
      <c r="G67" s="188">
        <v>16</v>
      </c>
      <c r="H67" s="188">
        <v>16</v>
      </c>
      <c r="I67" s="188">
        <v>145</v>
      </c>
      <c r="J67" s="188">
        <v>19.5</v>
      </c>
      <c r="K67" s="188">
        <v>204.5</v>
      </c>
    </row>
    <row r="68" spans="1:11" ht="14.4" thickBot="1" x14ac:dyDescent="0.35">
      <c r="A68" s="187" t="s">
        <v>111</v>
      </c>
      <c r="B68" s="188">
        <v>499869.1</v>
      </c>
      <c r="C68" s="188">
        <v>15</v>
      </c>
      <c r="D68" s="188">
        <v>15</v>
      </c>
      <c r="E68" s="188">
        <v>15</v>
      </c>
      <c r="F68" s="188">
        <v>499785.1</v>
      </c>
      <c r="G68" s="188">
        <v>15</v>
      </c>
      <c r="H68" s="188">
        <v>15</v>
      </c>
      <c r="I68" s="188">
        <v>144</v>
      </c>
      <c r="J68" s="188">
        <v>18.5</v>
      </c>
      <c r="K68" s="188">
        <v>203.5</v>
      </c>
    </row>
    <row r="69" spans="1:11" ht="14.4" thickBot="1" x14ac:dyDescent="0.35">
      <c r="A69" s="187" t="s">
        <v>112</v>
      </c>
      <c r="B69" s="188">
        <v>499868.1</v>
      </c>
      <c r="C69" s="188">
        <v>14</v>
      </c>
      <c r="D69" s="188">
        <v>14</v>
      </c>
      <c r="E69" s="188">
        <v>14</v>
      </c>
      <c r="F69" s="188">
        <v>499784.1</v>
      </c>
      <c r="G69" s="188">
        <v>14</v>
      </c>
      <c r="H69" s="188">
        <v>14</v>
      </c>
      <c r="I69" s="188">
        <v>143</v>
      </c>
      <c r="J69" s="188">
        <v>17.5</v>
      </c>
      <c r="K69" s="188">
        <v>179.5</v>
      </c>
    </row>
    <row r="70" spans="1:11" ht="14.4" thickBot="1" x14ac:dyDescent="0.35">
      <c r="A70" s="187" t="s">
        <v>113</v>
      </c>
      <c r="B70" s="188">
        <v>499867.1</v>
      </c>
      <c r="C70" s="188">
        <v>13</v>
      </c>
      <c r="D70" s="188">
        <v>13</v>
      </c>
      <c r="E70" s="188">
        <v>13</v>
      </c>
      <c r="F70" s="188">
        <v>499783.1</v>
      </c>
      <c r="G70" s="188">
        <v>13</v>
      </c>
      <c r="H70" s="188">
        <v>13</v>
      </c>
      <c r="I70" s="188">
        <v>142</v>
      </c>
      <c r="J70" s="188">
        <v>16.5</v>
      </c>
      <c r="K70" s="188">
        <v>178.5</v>
      </c>
    </row>
    <row r="71" spans="1:11" ht="14.4" thickBot="1" x14ac:dyDescent="0.35">
      <c r="A71" s="187" t="s">
        <v>114</v>
      </c>
      <c r="B71" s="188">
        <v>499866.1</v>
      </c>
      <c r="C71" s="188">
        <v>12</v>
      </c>
      <c r="D71" s="188">
        <v>12</v>
      </c>
      <c r="E71" s="188">
        <v>12</v>
      </c>
      <c r="F71" s="188">
        <v>499782.1</v>
      </c>
      <c r="G71" s="188">
        <v>12</v>
      </c>
      <c r="H71" s="188">
        <v>12</v>
      </c>
      <c r="I71" s="188">
        <v>141</v>
      </c>
      <c r="J71" s="188">
        <v>15.5</v>
      </c>
      <c r="K71" s="188">
        <v>177.5</v>
      </c>
    </row>
    <row r="72" spans="1:11" ht="14.4" thickBot="1" x14ac:dyDescent="0.35">
      <c r="A72" s="187" t="s">
        <v>115</v>
      </c>
      <c r="B72" s="188">
        <v>499865.1</v>
      </c>
      <c r="C72" s="188">
        <v>11</v>
      </c>
      <c r="D72" s="188">
        <v>11</v>
      </c>
      <c r="E72" s="188">
        <v>11</v>
      </c>
      <c r="F72" s="188">
        <v>499781.1</v>
      </c>
      <c r="G72" s="188">
        <v>11</v>
      </c>
      <c r="H72" s="188">
        <v>11</v>
      </c>
      <c r="I72" s="188">
        <v>83</v>
      </c>
      <c r="J72" s="188">
        <v>14.5</v>
      </c>
      <c r="K72" s="188">
        <v>176.5</v>
      </c>
    </row>
    <row r="73" spans="1:11" ht="14.4" thickBot="1" x14ac:dyDescent="0.35">
      <c r="A73" s="187" t="s">
        <v>116</v>
      </c>
      <c r="B73" s="188">
        <v>499864.1</v>
      </c>
      <c r="C73" s="188">
        <v>10</v>
      </c>
      <c r="D73" s="188">
        <v>10</v>
      </c>
      <c r="E73" s="188">
        <v>10</v>
      </c>
      <c r="F73" s="188">
        <v>499780.1</v>
      </c>
      <c r="G73" s="188">
        <v>10</v>
      </c>
      <c r="H73" s="188">
        <v>10</v>
      </c>
      <c r="I73" s="188">
        <v>82</v>
      </c>
      <c r="J73" s="188">
        <v>10</v>
      </c>
      <c r="K73" s="188">
        <v>168</v>
      </c>
    </row>
    <row r="74" spans="1:11" ht="14.4" thickBot="1" x14ac:dyDescent="0.35">
      <c r="A74" s="187" t="s">
        <v>117</v>
      </c>
      <c r="B74" s="188">
        <v>499863.1</v>
      </c>
      <c r="C74" s="188">
        <v>9</v>
      </c>
      <c r="D74" s="188">
        <v>9</v>
      </c>
      <c r="E74" s="188">
        <v>9</v>
      </c>
      <c r="F74" s="188">
        <v>499779.1</v>
      </c>
      <c r="G74" s="188">
        <v>9</v>
      </c>
      <c r="H74" s="188">
        <v>9</v>
      </c>
      <c r="I74" s="188">
        <v>78.5</v>
      </c>
      <c r="J74" s="188">
        <v>9</v>
      </c>
      <c r="K74" s="188">
        <v>167</v>
      </c>
    </row>
    <row r="75" spans="1:11" ht="14.4" thickBot="1" x14ac:dyDescent="0.35">
      <c r="A75" s="187" t="s">
        <v>118</v>
      </c>
      <c r="B75" s="188">
        <v>499862.1</v>
      </c>
      <c r="C75" s="188">
        <v>8</v>
      </c>
      <c r="D75" s="188">
        <v>8</v>
      </c>
      <c r="E75" s="188">
        <v>8</v>
      </c>
      <c r="F75" s="188">
        <v>499778.1</v>
      </c>
      <c r="G75" s="188">
        <v>8</v>
      </c>
      <c r="H75" s="188">
        <v>8</v>
      </c>
      <c r="I75" s="188">
        <v>77</v>
      </c>
      <c r="J75" s="188">
        <v>8</v>
      </c>
      <c r="K75" s="188">
        <v>159</v>
      </c>
    </row>
    <row r="76" spans="1:11" ht="14.4" thickBot="1" x14ac:dyDescent="0.35">
      <c r="A76" s="187" t="s">
        <v>119</v>
      </c>
      <c r="B76" s="188">
        <v>499861.1</v>
      </c>
      <c r="C76" s="188">
        <v>7</v>
      </c>
      <c r="D76" s="188">
        <v>7</v>
      </c>
      <c r="E76" s="188">
        <v>7</v>
      </c>
      <c r="F76" s="188">
        <v>499763.1</v>
      </c>
      <c r="G76" s="188">
        <v>7</v>
      </c>
      <c r="H76" s="188">
        <v>7</v>
      </c>
      <c r="I76" s="188">
        <v>75</v>
      </c>
      <c r="J76" s="188">
        <v>7</v>
      </c>
      <c r="K76" s="188">
        <v>158</v>
      </c>
    </row>
    <row r="77" spans="1:11" ht="14.4" thickBot="1" x14ac:dyDescent="0.35">
      <c r="A77" s="187" t="s">
        <v>120</v>
      </c>
      <c r="B77" s="188">
        <v>499860.1</v>
      </c>
      <c r="C77" s="188">
        <v>6</v>
      </c>
      <c r="D77" s="188">
        <v>6</v>
      </c>
      <c r="E77" s="188">
        <v>6</v>
      </c>
      <c r="F77" s="188">
        <v>499762.1</v>
      </c>
      <c r="G77" s="188">
        <v>6</v>
      </c>
      <c r="H77" s="188">
        <v>6</v>
      </c>
      <c r="I77" s="188">
        <v>55</v>
      </c>
      <c r="J77" s="188">
        <v>6</v>
      </c>
      <c r="K77" s="188">
        <v>157</v>
      </c>
    </row>
    <row r="78" spans="1:11" ht="14.4" thickBot="1" x14ac:dyDescent="0.35">
      <c r="A78" s="187" t="s">
        <v>121</v>
      </c>
      <c r="B78" s="188">
        <v>499859.1</v>
      </c>
      <c r="C78" s="188">
        <v>5</v>
      </c>
      <c r="D78" s="188">
        <v>5</v>
      </c>
      <c r="E78" s="188">
        <v>5</v>
      </c>
      <c r="F78" s="188">
        <v>499698.1</v>
      </c>
      <c r="G78" s="188">
        <v>5</v>
      </c>
      <c r="H78" s="188">
        <v>5</v>
      </c>
      <c r="I78" s="188">
        <v>54</v>
      </c>
      <c r="J78" s="188">
        <v>5</v>
      </c>
      <c r="K78" s="188">
        <v>156</v>
      </c>
    </row>
    <row r="79" spans="1:11" ht="14.4" thickBot="1" x14ac:dyDescent="0.35">
      <c r="A79" s="187" t="s">
        <v>122</v>
      </c>
      <c r="B79" s="188">
        <v>499858.1</v>
      </c>
      <c r="C79" s="188">
        <v>4</v>
      </c>
      <c r="D79" s="188">
        <v>4</v>
      </c>
      <c r="E79" s="188">
        <v>4</v>
      </c>
      <c r="F79" s="188">
        <v>499697.1</v>
      </c>
      <c r="G79" s="188">
        <v>4</v>
      </c>
      <c r="H79" s="188">
        <v>4</v>
      </c>
      <c r="I79" s="188">
        <v>53</v>
      </c>
      <c r="J79" s="188">
        <v>4</v>
      </c>
      <c r="K79" s="188">
        <v>155</v>
      </c>
    </row>
    <row r="80" spans="1:11" ht="14.4" thickBot="1" x14ac:dyDescent="0.35">
      <c r="A80" s="187" t="s">
        <v>123</v>
      </c>
      <c r="B80" s="188">
        <v>499857.1</v>
      </c>
      <c r="C80" s="188">
        <v>3</v>
      </c>
      <c r="D80" s="188">
        <v>3</v>
      </c>
      <c r="E80" s="188">
        <v>3</v>
      </c>
      <c r="F80" s="188">
        <v>499696.1</v>
      </c>
      <c r="G80" s="188">
        <v>3</v>
      </c>
      <c r="H80" s="188">
        <v>3</v>
      </c>
      <c r="I80" s="188">
        <v>3</v>
      </c>
      <c r="J80" s="188">
        <v>3</v>
      </c>
      <c r="K80" s="188">
        <v>154</v>
      </c>
    </row>
    <row r="81" spans="1:15" ht="14.4" thickBot="1" x14ac:dyDescent="0.35">
      <c r="A81" s="187" t="s">
        <v>124</v>
      </c>
      <c r="B81" s="188">
        <v>499856.1</v>
      </c>
      <c r="C81" s="188">
        <v>2</v>
      </c>
      <c r="D81" s="188">
        <v>2</v>
      </c>
      <c r="E81" s="188">
        <v>2</v>
      </c>
      <c r="F81" s="188">
        <v>499695.1</v>
      </c>
      <c r="G81" s="188">
        <v>2</v>
      </c>
      <c r="H81" s="188">
        <v>2</v>
      </c>
      <c r="I81" s="188">
        <v>2</v>
      </c>
      <c r="J81" s="188">
        <v>2</v>
      </c>
      <c r="K81" s="188">
        <v>147</v>
      </c>
    </row>
    <row r="82" spans="1:15" ht="14.4" thickBot="1" x14ac:dyDescent="0.35">
      <c r="A82" s="187" t="s">
        <v>629</v>
      </c>
      <c r="B82" s="188">
        <v>499855.1</v>
      </c>
      <c r="C82" s="188">
        <v>1</v>
      </c>
      <c r="D82" s="188">
        <v>1</v>
      </c>
      <c r="E82" s="188">
        <v>1</v>
      </c>
      <c r="F82" s="188">
        <v>499686.1</v>
      </c>
      <c r="G82" s="188">
        <v>1</v>
      </c>
      <c r="H82" s="188">
        <v>1</v>
      </c>
      <c r="I82" s="188">
        <v>1</v>
      </c>
      <c r="J82" s="188">
        <v>1</v>
      </c>
      <c r="K82" s="188">
        <v>146</v>
      </c>
    </row>
    <row r="83" spans="1:15" ht="14.4" thickBot="1" x14ac:dyDescent="0.35">
      <c r="A83" s="187" t="s">
        <v>634</v>
      </c>
      <c r="B83" s="188">
        <v>499854.1</v>
      </c>
      <c r="C83" s="188">
        <v>0</v>
      </c>
      <c r="D83" s="188">
        <v>0</v>
      </c>
      <c r="E83" s="188">
        <v>0</v>
      </c>
      <c r="F83" s="188">
        <v>499685.1</v>
      </c>
      <c r="G83" s="188">
        <v>0</v>
      </c>
      <c r="H83" s="188">
        <v>0</v>
      </c>
      <c r="I83" s="188">
        <v>0</v>
      </c>
      <c r="J83" s="188">
        <v>0</v>
      </c>
      <c r="K83" s="188">
        <v>0</v>
      </c>
    </row>
    <row r="84" spans="1:15" ht="18.600000000000001" thickBot="1" x14ac:dyDescent="0.35">
      <c r="A84" s="29"/>
    </row>
    <row r="85" spans="1:15" ht="14.4" thickBot="1" x14ac:dyDescent="0.35">
      <c r="A85" s="187" t="s">
        <v>637</v>
      </c>
      <c r="B85" s="187" t="s">
        <v>64</v>
      </c>
      <c r="C85" s="187" t="s">
        <v>65</v>
      </c>
      <c r="D85" s="187" t="s">
        <v>66</v>
      </c>
      <c r="E85" s="187" t="s">
        <v>67</v>
      </c>
      <c r="F85" s="187" t="s">
        <v>68</v>
      </c>
      <c r="G85" s="187" t="s">
        <v>69</v>
      </c>
      <c r="H85" s="187" t="s">
        <v>70</v>
      </c>
      <c r="I85" s="187" t="s">
        <v>71</v>
      </c>
      <c r="J85" s="187" t="s">
        <v>72</v>
      </c>
      <c r="K85" s="187" t="s">
        <v>73</v>
      </c>
      <c r="L85" s="187" t="s">
        <v>127</v>
      </c>
      <c r="M85" s="187" t="s">
        <v>128</v>
      </c>
      <c r="N85" s="187" t="s">
        <v>129</v>
      </c>
      <c r="O85" s="187" t="s">
        <v>130</v>
      </c>
    </row>
    <row r="86" spans="1:15" ht="14.4" thickBot="1" x14ac:dyDescent="0.35">
      <c r="A86" s="187" t="s">
        <v>79</v>
      </c>
      <c r="B86" s="188">
        <v>499874.1</v>
      </c>
      <c r="C86" s="188">
        <v>11</v>
      </c>
      <c r="D86" s="188">
        <v>8</v>
      </c>
      <c r="E86" s="188">
        <v>18</v>
      </c>
      <c r="F86" s="188">
        <v>499697.1</v>
      </c>
      <c r="G86" s="188">
        <v>0</v>
      </c>
      <c r="H86" s="188">
        <v>8</v>
      </c>
      <c r="I86" s="188">
        <v>0</v>
      </c>
      <c r="J86" s="188">
        <v>20.5</v>
      </c>
      <c r="K86" s="188">
        <v>356.5</v>
      </c>
      <c r="L86" s="188">
        <v>999993.2</v>
      </c>
      <c r="M86" s="188">
        <v>1000000</v>
      </c>
      <c r="N86" s="188">
        <v>6.8</v>
      </c>
      <c r="O86" s="188">
        <v>0</v>
      </c>
    </row>
    <row r="87" spans="1:15" ht="14.4" thickBot="1" x14ac:dyDescent="0.35">
      <c r="A87" s="187" t="s">
        <v>80</v>
      </c>
      <c r="B87" s="188">
        <v>499854.1</v>
      </c>
      <c r="C87" s="188">
        <v>0</v>
      </c>
      <c r="D87" s="188">
        <v>0</v>
      </c>
      <c r="E87" s="188">
        <v>0</v>
      </c>
      <c r="F87" s="188">
        <v>499685.1</v>
      </c>
      <c r="G87" s="188">
        <v>1</v>
      </c>
      <c r="H87" s="188">
        <v>18</v>
      </c>
      <c r="I87" s="188">
        <v>141</v>
      </c>
      <c r="J87" s="188">
        <v>43</v>
      </c>
      <c r="K87" s="188">
        <v>226</v>
      </c>
      <c r="L87" s="188">
        <v>999968.2</v>
      </c>
      <c r="M87" s="188">
        <v>1000000</v>
      </c>
      <c r="N87" s="188">
        <v>31.8</v>
      </c>
      <c r="O87" s="188">
        <v>0</v>
      </c>
    </row>
    <row r="88" spans="1:15" ht="14.4" thickBot="1" x14ac:dyDescent="0.35">
      <c r="A88" s="187" t="s">
        <v>81</v>
      </c>
      <c r="B88" s="188">
        <v>499855.1</v>
      </c>
      <c r="C88" s="188">
        <v>1</v>
      </c>
      <c r="D88" s="188">
        <v>4</v>
      </c>
      <c r="E88" s="188">
        <v>3</v>
      </c>
      <c r="F88" s="188">
        <v>499686.1</v>
      </c>
      <c r="G88" s="188">
        <v>15</v>
      </c>
      <c r="H88" s="188">
        <v>20</v>
      </c>
      <c r="I88" s="188">
        <v>152</v>
      </c>
      <c r="J88" s="188">
        <v>52.5</v>
      </c>
      <c r="K88" s="188">
        <v>204.5</v>
      </c>
      <c r="L88" s="188">
        <v>999993.2</v>
      </c>
      <c r="M88" s="188">
        <v>1000000</v>
      </c>
      <c r="N88" s="188">
        <v>6.8</v>
      </c>
      <c r="O88" s="188">
        <v>0</v>
      </c>
    </row>
    <row r="89" spans="1:15" ht="14.4" thickBot="1" x14ac:dyDescent="0.35">
      <c r="A89" s="187" t="s">
        <v>82</v>
      </c>
      <c r="B89" s="188">
        <v>499869.1</v>
      </c>
      <c r="C89" s="188">
        <v>9</v>
      </c>
      <c r="D89" s="188">
        <v>14</v>
      </c>
      <c r="E89" s="188">
        <v>17</v>
      </c>
      <c r="F89" s="188">
        <v>499696.1</v>
      </c>
      <c r="G89" s="188">
        <v>9</v>
      </c>
      <c r="H89" s="188">
        <v>16</v>
      </c>
      <c r="I89" s="188">
        <v>150</v>
      </c>
      <c r="J89" s="188">
        <v>34.5</v>
      </c>
      <c r="K89" s="188">
        <v>178.5</v>
      </c>
      <c r="L89" s="188">
        <v>999993.2</v>
      </c>
      <c r="M89" s="188">
        <v>1000000</v>
      </c>
      <c r="N89" s="188">
        <v>6.8</v>
      </c>
      <c r="O89" s="188">
        <v>0</v>
      </c>
    </row>
    <row r="90" spans="1:15" ht="14.4" thickBot="1" x14ac:dyDescent="0.35">
      <c r="A90" s="187" t="s">
        <v>83</v>
      </c>
      <c r="B90" s="188">
        <v>499867.1</v>
      </c>
      <c r="C90" s="188">
        <v>7</v>
      </c>
      <c r="D90" s="188">
        <v>9</v>
      </c>
      <c r="E90" s="188">
        <v>9</v>
      </c>
      <c r="F90" s="188">
        <v>499695.1</v>
      </c>
      <c r="G90" s="188">
        <v>3</v>
      </c>
      <c r="H90" s="188">
        <v>4</v>
      </c>
      <c r="I90" s="188">
        <v>142</v>
      </c>
      <c r="J90" s="188">
        <v>19.5</v>
      </c>
      <c r="K90" s="188">
        <v>203.5</v>
      </c>
      <c r="L90" s="188">
        <v>999959.2</v>
      </c>
      <c r="M90" s="188">
        <v>1000000</v>
      </c>
      <c r="N90" s="188">
        <v>40.799999999999997</v>
      </c>
      <c r="O90" s="188">
        <v>0</v>
      </c>
    </row>
    <row r="91" spans="1:15" ht="14.4" thickBot="1" x14ac:dyDescent="0.35">
      <c r="A91" s="187" t="s">
        <v>84</v>
      </c>
      <c r="B91" s="188">
        <v>499872.1</v>
      </c>
      <c r="C91" s="188">
        <v>19</v>
      </c>
      <c r="D91" s="188">
        <v>10</v>
      </c>
      <c r="E91" s="188">
        <v>34.5</v>
      </c>
      <c r="F91" s="188">
        <v>499780.1</v>
      </c>
      <c r="G91" s="188">
        <v>4</v>
      </c>
      <c r="H91" s="188">
        <v>21</v>
      </c>
      <c r="I91" s="188">
        <v>3</v>
      </c>
      <c r="J91" s="188">
        <v>22.5</v>
      </c>
      <c r="K91" s="188">
        <v>227</v>
      </c>
      <c r="L91" s="188">
        <v>999993.2</v>
      </c>
      <c r="M91" s="188">
        <v>1000000</v>
      </c>
      <c r="N91" s="188">
        <v>6.8</v>
      </c>
      <c r="O91" s="188">
        <v>0</v>
      </c>
    </row>
    <row r="92" spans="1:15" ht="14.4" thickBot="1" x14ac:dyDescent="0.35">
      <c r="A92" s="187" t="s">
        <v>85</v>
      </c>
      <c r="B92" s="188">
        <v>499861.1</v>
      </c>
      <c r="C92" s="188">
        <v>5</v>
      </c>
      <c r="D92" s="188">
        <v>5</v>
      </c>
      <c r="E92" s="188">
        <v>14</v>
      </c>
      <c r="F92" s="188">
        <v>499698.1</v>
      </c>
      <c r="G92" s="188">
        <v>6</v>
      </c>
      <c r="H92" s="188">
        <v>22</v>
      </c>
      <c r="I92" s="188">
        <v>143</v>
      </c>
      <c r="J92" s="188">
        <v>44</v>
      </c>
      <c r="K92" s="188">
        <v>228</v>
      </c>
      <c r="L92" s="188">
        <v>1000026.2</v>
      </c>
      <c r="M92" s="188">
        <v>1000000</v>
      </c>
      <c r="N92" s="188">
        <v>-26.2</v>
      </c>
      <c r="O92" s="188">
        <v>0</v>
      </c>
    </row>
    <row r="93" spans="1:15" ht="14.4" thickBot="1" x14ac:dyDescent="0.35">
      <c r="A93" s="187" t="s">
        <v>86</v>
      </c>
      <c r="B93" s="188">
        <v>499870.1</v>
      </c>
      <c r="C93" s="188">
        <v>14</v>
      </c>
      <c r="D93" s="188">
        <v>18</v>
      </c>
      <c r="E93" s="188">
        <v>22</v>
      </c>
      <c r="F93" s="188">
        <v>499763.1</v>
      </c>
      <c r="G93" s="188">
        <v>10</v>
      </c>
      <c r="H93" s="188">
        <v>19</v>
      </c>
      <c r="I93" s="188">
        <v>147</v>
      </c>
      <c r="J93" s="188">
        <v>21.5</v>
      </c>
      <c r="K93" s="188">
        <v>205.5</v>
      </c>
      <c r="L93" s="188">
        <v>1000090.2</v>
      </c>
      <c r="M93" s="188">
        <v>1000000</v>
      </c>
      <c r="N93" s="188">
        <v>-90.2</v>
      </c>
      <c r="O93" s="188">
        <v>-0.01</v>
      </c>
    </row>
    <row r="94" spans="1:15" ht="14.4" thickBot="1" x14ac:dyDescent="0.35">
      <c r="A94" s="187" t="s">
        <v>87</v>
      </c>
      <c r="B94" s="188">
        <v>499858.1</v>
      </c>
      <c r="C94" s="188">
        <v>4</v>
      </c>
      <c r="D94" s="188">
        <v>7</v>
      </c>
      <c r="E94" s="188">
        <v>4</v>
      </c>
      <c r="F94" s="188">
        <v>499779.1</v>
      </c>
      <c r="G94" s="188">
        <v>32.5</v>
      </c>
      <c r="H94" s="188">
        <v>17</v>
      </c>
      <c r="I94" s="188">
        <v>148</v>
      </c>
      <c r="J94" s="188">
        <v>18.5</v>
      </c>
      <c r="K94" s="188">
        <v>159</v>
      </c>
      <c r="L94" s="188">
        <v>1000027.2</v>
      </c>
      <c r="M94" s="188">
        <v>1000000</v>
      </c>
      <c r="N94" s="188">
        <v>-27.2</v>
      </c>
      <c r="O94" s="188">
        <v>0</v>
      </c>
    </row>
    <row r="95" spans="1:15" ht="14.4" thickBot="1" x14ac:dyDescent="0.35">
      <c r="A95" s="187" t="s">
        <v>88</v>
      </c>
      <c r="B95" s="188">
        <v>499871.1</v>
      </c>
      <c r="C95" s="188">
        <v>17</v>
      </c>
      <c r="D95" s="188">
        <v>17</v>
      </c>
      <c r="E95" s="188">
        <v>19</v>
      </c>
      <c r="F95" s="188">
        <v>499778.1</v>
      </c>
      <c r="G95" s="188">
        <v>7</v>
      </c>
      <c r="H95" s="188">
        <v>11</v>
      </c>
      <c r="I95" s="188">
        <v>77</v>
      </c>
      <c r="J95" s="188">
        <v>16.5</v>
      </c>
      <c r="K95" s="188">
        <v>179.5</v>
      </c>
      <c r="L95" s="188">
        <v>999993.2</v>
      </c>
      <c r="M95" s="188">
        <v>1000000</v>
      </c>
      <c r="N95" s="188">
        <v>6.8</v>
      </c>
      <c r="O95" s="188">
        <v>0</v>
      </c>
    </row>
    <row r="96" spans="1:15" ht="14.4" thickBot="1" x14ac:dyDescent="0.35">
      <c r="A96" s="187" t="s">
        <v>89</v>
      </c>
      <c r="B96" s="188">
        <v>499860.1</v>
      </c>
      <c r="C96" s="188">
        <v>6</v>
      </c>
      <c r="D96" s="188">
        <v>1</v>
      </c>
      <c r="E96" s="188">
        <v>5</v>
      </c>
      <c r="F96" s="188">
        <v>499832.1</v>
      </c>
      <c r="G96" s="188">
        <v>2</v>
      </c>
      <c r="H96" s="188">
        <v>14</v>
      </c>
      <c r="I96" s="188">
        <v>1</v>
      </c>
      <c r="J96" s="188">
        <v>14.5</v>
      </c>
      <c r="K96" s="188">
        <v>224</v>
      </c>
      <c r="L96" s="188">
        <v>999959.7</v>
      </c>
      <c r="M96" s="188">
        <v>1000000</v>
      </c>
      <c r="N96" s="188">
        <v>40.299999999999997</v>
      </c>
      <c r="O96" s="188">
        <v>0</v>
      </c>
    </row>
    <row r="97" spans="1:15" ht="14.4" thickBot="1" x14ac:dyDescent="0.35">
      <c r="A97" s="187" t="s">
        <v>90</v>
      </c>
      <c r="B97" s="188">
        <v>499857.1</v>
      </c>
      <c r="C97" s="188">
        <v>2</v>
      </c>
      <c r="D97" s="188">
        <v>2</v>
      </c>
      <c r="E97" s="188">
        <v>1</v>
      </c>
      <c r="F97" s="188">
        <v>499762.1</v>
      </c>
      <c r="G97" s="188">
        <v>8</v>
      </c>
      <c r="H97" s="188">
        <v>0</v>
      </c>
      <c r="I97" s="188">
        <v>144</v>
      </c>
      <c r="J97" s="188">
        <v>2</v>
      </c>
      <c r="K97" s="188">
        <v>146</v>
      </c>
      <c r="L97" s="188">
        <v>999924.2</v>
      </c>
      <c r="M97" s="188">
        <v>1000000</v>
      </c>
      <c r="N97" s="188">
        <v>75.8</v>
      </c>
      <c r="O97" s="188">
        <v>0.01</v>
      </c>
    </row>
    <row r="98" spans="1:15" ht="14.4" thickBot="1" x14ac:dyDescent="0.35">
      <c r="A98" s="187" t="s">
        <v>91</v>
      </c>
      <c r="B98" s="188">
        <v>499868.1</v>
      </c>
      <c r="C98" s="188">
        <v>15</v>
      </c>
      <c r="D98" s="188">
        <v>19</v>
      </c>
      <c r="E98" s="188">
        <v>15</v>
      </c>
      <c r="F98" s="188">
        <v>499784.1</v>
      </c>
      <c r="G98" s="188">
        <v>19</v>
      </c>
      <c r="H98" s="188">
        <v>9</v>
      </c>
      <c r="I98" s="188">
        <v>146</v>
      </c>
      <c r="J98" s="188">
        <v>10</v>
      </c>
      <c r="K98" s="188">
        <v>157</v>
      </c>
      <c r="L98" s="188">
        <v>1000042.2</v>
      </c>
      <c r="M98" s="188">
        <v>1000000</v>
      </c>
      <c r="N98" s="188">
        <v>-42.2</v>
      </c>
      <c r="O98" s="188">
        <v>0</v>
      </c>
    </row>
    <row r="99" spans="1:15" ht="14.4" thickBot="1" x14ac:dyDescent="0.35">
      <c r="A99" s="187" t="s">
        <v>92</v>
      </c>
      <c r="B99" s="188">
        <v>499881.6</v>
      </c>
      <c r="C99" s="188">
        <v>34.5</v>
      </c>
      <c r="D99" s="188">
        <v>22</v>
      </c>
      <c r="E99" s="188">
        <v>16</v>
      </c>
      <c r="F99" s="188">
        <v>499781.1</v>
      </c>
      <c r="G99" s="188">
        <v>12</v>
      </c>
      <c r="H99" s="188">
        <v>2</v>
      </c>
      <c r="I99" s="188">
        <v>83</v>
      </c>
      <c r="J99" s="188">
        <v>5</v>
      </c>
      <c r="K99" s="188">
        <v>156</v>
      </c>
      <c r="L99" s="188">
        <v>999993.2</v>
      </c>
      <c r="M99" s="188">
        <v>1000000</v>
      </c>
      <c r="N99" s="188">
        <v>6.8</v>
      </c>
      <c r="O99" s="188">
        <v>0</v>
      </c>
    </row>
    <row r="100" spans="1:15" ht="14.4" thickBot="1" x14ac:dyDescent="0.35">
      <c r="A100" s="187" t="s">
        <v>93</v>
      </c>
      <c r="B100" s="188">
        <v>499873.1</v>
      </c>
      <c r="C100" s="188">
        <v>33.5</v>
      </c>
      <c r="D100" s="188">
        <v>23</v>
      </c>
      <c r="E100" s="188">
        <v>21</v>
      </c>
      <c r="F100" s="188">
        <v>499833.1</v>
      </c>
      <c r="G100" s="188">
        <v>34.5</v>
      </c>
      <c r="H100" s="188">
        <v>15</v>
      </c>
      <c r="I100" s="188">
        <v>151</v>
      </c>
      <c r="J100" s="188">
        <v>9</v>
      </c>
      <c r="K100" s="188">
        <v>0</v>
      </c>
      <c r="L100" s="188">
        <v>999993.2</v>
      </c>
      <c r="M100" s="188">
        <v>1000000</v>
      </c>
      <c r="N100" s="188">
        <v>6.8</v>
      </c>
      <c r="O100" s="188">
        <v>0</v>
      </c>
    </row>
    <row r="101" spans="1:15" ht="14.4" thickBot="1" x14ac:dyDescent="0.35">
      <c r="A101" s="187" t="s">
        <v>94</v>
      </c>
      <c r="B101" s="188">
        <v>499866.1</v>
      </c>
      <c r="C101" s="188">
        <v>13</v>
      </c>
      <c r="D101" s="188">
        <v>20</v>
      </c>
      <c r="E101" s="188">
        <v>10</v>
      </c>
      <c r="F101" s="188">
        <v>499785.1</v>
      </c>
      <c r="G101" s="188">
        <v>33.5</v>
      </c>
      <c r="H101" s="188">
        <v>6</v>
      </c>
      <c r="I101" s="188">
        <v>149</v>
      </c>
      <c r="J101" s="188">
        <v>7</v>
      </c>
      <c r="K101" s="188">
        <v>147</v>
      </c>
      <c r="L101" s="188">
        <v>1000036.7</v>
      </c>
      <c r="M101" s="188">
        <v>1000000</v>
      </c>
      <c r="N101" s="188">
        <v>-36.700000000000003</v>
      </c>
      <c r="O101" s="188">
        <v>0</v>
      </c>
    </row>
    <row r="102" spans="1:15" ht="14.4" thickBot="1" x14ac:dyDescent="0.35">
      <c r="A102" s="187" t="s">
        <v>95</v>
      </c>
      <c r="B102" s="188">
        <v>499856.1</v>
      </c>
      <c r="C102" s="188">
        <v>3</v>
      </c>
      <c r="D102" s="188">
        <v>3</v>
      </c>
      <c r="E102" s="188">
        <v>2</v>
      </c>
      <c r="F102" s="188">
        <v>499831.1</v>
      </c>
      <c r="G102" s="188">
        <v>13</v>
      </c>
      <c r="H102" s="188">
        <v>7</v>
      </c>
      <c r="I102" s="188">
        <v>82</v>
      </c>
      <c r="J102" s="188">
        <v>8</v>
      </c>
      <c r="K102" s="188">
        <v>167</v>
      </c>
      <c r="L102" s="188">
        <v>999972.2</v>
      </c>
      <c r="M102" s="188">
        <v>1000000</v>
      </c>
      <c r="N102" s="188">
        <v>27.8</v>
      </c>
      <c r="O102" s="188">
        <v>0</v>
      </c>
    </row>
    <row r="103" spans="1:15" ht="14.4" thickBot="1" x14ac:dyDescent="0.35">
      <c r="A103" s="187" t="s">
        <v>96</v>
      </c>
      <c r="B103" s="188">
        <v>499875.1</v>
      </c>
      <c r="C103" s="188">
        <v>32.5</v>
      </c>
      <c r="D103" s="188">
        <v>15</v>
      </c>
      <c r="E103" s="188">
        <v>13</v>
      </c>
      <c r="F103" s="188">
        <v>499782.1</v>
      </c>
      <c r="G103" s="188">
        <v>5</v>
      </c>
      <c r="H103" s="188">
        <v>1</v>
      </c>
      <c r="I103" s="188">
        <v>54</v>
      </c>
      <c r="J103" s="188">
        <v>3</v>
      </c>
      <c r="K103" s="188">
        <v>176.5</v>
      </c>
      <c r="L103" s="188">
        <v>999957.2</v>
      </c>
      <c r="M103" s="188">
        <v>1000000</v>
      </c>
      <c r="N103" s="188">
        <v>42.8</v>
      </c>
      <c r="O103" s="188">
        <v>0</v>
      </c>
    </row>
    <row r="104" spans="1:15" ht="14.4" thickBot="1" x14ac:dyDescent="0.35">
      <c r="A104" s="187" t="s">
        <v>97</v>
      </c>
      <c r="B104" s="188">
        <v>499876.1</v>
      </c>
      <c r="C104" s="188">
        <v>35.5</v>
      </c>
      <c r="D104" s="188">
        <v>21</v>
      </c>
      <c r="E104" s="188">
        <v>21</v>
      </c>
      <c r="F104" s="188">
        <v>499835.1</v>
      </c>
      <c r="G104" s="188">
        <v>11</v>
      </c>
      <c r="H104" s="188">
        <v>13</v>
      </c>
      <c r="I104" s="188">
        <v>55</v>
      </c>
      <c r="J104" s="188">
        <v>6</v>
      </c>
      <c r="K104" s="188">
        <v>177.5</v>
      </c>
      <c r="L104" s="188">
        <v>1000051.2</v>
      </c>
      <c r="M104" s="188">
        <v>1000000</v>
      </c>
      <c r="N104" s="188">
        <v>-51.2</v>
      </c>
      <c r="O104" s="188">
        <v>-0.01</v>
      </c>
    </row>
    <row r="105" spans="1:15" ht="14.4" thickBot="1" x14ac:dyDescent="0.35">
      <c r="A105" s="187" t="s">
        <v>98</v>
      </c>
      <c r="B105" s="188">
        <v>499862.1</v>
      </c>
      <c r="C105" s="188">
        <v>10</v>
      </c>
      <c r="D105" s="188">
        <v>11</v>
      </c>
      <c r="E105" s="188">
        <v>6</v>
      </c>
      <c r="F105" s="188">
        <v>499834.1</v>
      </c>
      <c r="G105" s="188">
        <v>31.5</v>
      </c>
      <c r="H105" s="188">
        <v>5</v>
      </c>
      <c r="I105" s="188">
        <v>78.5</v>
      </c>
      <c r="J105" s="188">
        <v>1</v>
      </c>
      <c r="K105" s="188">
        <v>154</v>
      </c>
      <c r="L105" s="188">
        <v>999993.2</v>
      </c>
      <c r="M105" s="188">
        <v>1000000</v>
      </c>
      <c r="N105" s="188">
        <v>6.8</v>
      </c>
      <c r="O105" s="188">
        <v>0</v>
      </c>
    </row>
    <row r="106" spans="1:15" ht="14.4" thickBot="1" x14ac:dyDescent="0.35">
      <c r="A106" s="187" t="s">
        <v>99</v>
      </c>
      <c r="B106" s="188">
        <v>499865.1</v>
      </c>
      <c r="C106" s="188">
        <v>12</v>
      </c>
      <c r="D106" s="188">
        <v>16</v>
      </c>
      <c r="E106" s="188">
        <v>12</v>
      </c>
      <c r="F106" s="188">
        <v>499783.1</v>
      </c>
      <c r="G106" s="188">
        <v>17</v>
      </c>
      <c r="H106" s="188">
        <v>12</v>
      </c>
      <c r="I106" s="188">
        <v>145</v>
      </c>
      <c r="J106" s="188">
        <v>15.5</v>
      </c>
      <c r="K106" s="188">
        <v>168</v>
      </c>
      <c r="L106" s="188">
        <v>1000045.7</v>
      </c>
      <c r="M106" s="188">
        <v>1000000</v>
      </c>
      <c r="N106" s="188">
        <v>-45.7</v>
      </c>
      <c r="O106" s="188">
        <v>0</v>
      </c>
    </row>
    <row r="107" spans="1:15" ht="14.4" thickBot="1" x14ac:dyDescent="0.35">
      <c r="A107" s="187" t="s">
        <v>100</v>
      </c>
      <c r="B107" s="188">
        <v>499863.1</v>
      </c>
      <c r="C107" s="188">
        <v>18</v>
      </c>
      <c r="D107" s="188">
        <v>12</v>
      </c>
      <c r="E107" s="188">
        <v>7</v>
      </c>
      <c r="F107" s="188">
        <v>499849.1</v>
      </c>
      <c r="G107" s="188">
        <v>14</v>
      </c>
      <c r="H107" s="188">
        <v>3</v>
      </c>
      <c r="I107" s="188">
        <v>53</v>
      </c>
      <c r="J107" s="188">
        <v>0</v>
      </c>
      <c r="K107" s="188">
        <v>155</v>
      </c>
      <c r="L107" s="188">
        <v>999974.2</v>
      </c>
      <c r="M107" s="188">
        <v>1000000</v>
      </c>
      <c r="N107" s="188">
        <v>25.8</v>
      </c>
      <c r="O107" s="188">
        <v>0</v>
      </c>
    </row>
    <row r="108" spans="1:15" ht="14.4" thickBot="1" x14ac:dyDescent="0.35">
      <c r="A108" s="187" t="s">
        <v>498</v>
      </c>
      <c r="B108" s="188">
        <v>499864.1</v>
      </c>
      <c r="C108" s="188">
        <v>16</v>
      </c>
      <c r="D108" s="188">
        <v>13</v>
      </c>
      <c r="E108" s="188">
        <v>11</v>
      </c>
      <c r="F108" s="188">
        <v>499836.1</v>
      </c>
      <c r="G108" s="188">
        <v>18</v>
      </c>
      <c r="H108" s="188">
        <v>10</v>
      </c>
      <c r="I108" s="188">
        <v>75</v>
      </c>
      <c r="J108" s="188">
        <v>4</v>
      </c>
      <c r="K108" s="188">
        <v>158</v>
      </c>
      <c r="L108" s="188">
        <v>1000005.2</v>
      </c>
      <c r="M108" s="188">
        <v>1000000</v>
      </c>
      <c r="N108" s="188">
        <v>-5.2</v>
      </c>
      <c r="O108" s="188">
        <v>0</v>
      </c>
    </row>
    <row r="109" spans="1:15" ht="14.4" thickBot="1" x14ac:dyDescent="0.35">
      <c r="A109" s="187" t="s">
        <v>499</v>
      </c>
      <c r="B109" s="188">
        <v>499859.1</v>
      </c>
      <c r="C109" s="188">
        <v>8</v>
      </c>
      <c r="D109" s="188">
        <v>6</v>
      </c>
      <c r="E109" s="188">
        <v>8</v>
      </c>
      <c r="F109" s="188">
        <v>499850.1</v>
      </c>
      <c r="G109" s="188">
        <v>16</v>
      </c>
      <c r="H109" s="188">
        <v>23</v>
      </c>
      <c r="I109" s="188">
        <v>2</v>
      </c>
      <c r="J109" s="188">
        <v>17.5</v>
      </c>
      <c r="K109" s="188">
        <v>225</v>
      </c>
      <c r="L109" s="188">
        <v>1000014.7</v>
      </c>
      <c r="M109" s="188">
        <v>1000000</v>
      </c>
      <c r="N109" s="188">
        <v>-14.7</v>
      </c>
      <c r="O109" s="188">
        <v>0</v>
      </c>
    </row>
    <row r="110" spans="1:15" ht="14.4" thickBot="1" x14ac:dyDescent="0.35"/>
    <row r="111" spans="1:15" ht="14.4" thickBot="1" x14ac:dyDescent="0.35">
      <c r="A111" s="189" t="s">
        <v>131</v>
      </c>
      <c r="B111" s="190">
        <v>1000443.2</v>
      </c>
    </row>
    <row r="112" spans="1:15" ht="14.4" thickBot="1" x14ac:dyDescent="0.35">
      <c r="A112" s="189" t="s">
        <v>638</v>
      </c>
      <c r="B112" s="190">
        <v>999539.19999999995</v>
      </c>
    </row>
    <row r="113" spans="1:2" ht="14.4" thickBot="1" x14ac:dyDescent="0.35">
      <c r="A113" s="189" t="s">
        <v>133</v>
      </c>
      <c r="B113" s="190">
        <v>23999999.800000001</v>
      </c>
    </row>
    <row r="114" spans="1:2" ht="14.4" thickBot="1" x14ac:dyDescent="0.35">
      <c r="A114" s="189" t="s">
        <v>134</v>
      </c>
      <c r="B114" s="190">
        <v>24000000</v>
      </c>
    </row>
    <row r="115" spans="1:2" ht="14.4" thickBot="1" x14ac:dyDescent="0.35">
      <c r="A115" s="189" t="s">
        <v>135</v>
      </c>
      <c r="B115" s="190">
        <v>-0.2</v>
      </c>
    </row>
    <row r="116" spans="1:2" ht="14.4" thickBot="1" x14ac:dyDescent="0.35">
      <c r="A116" s="189" t="s">
        <v>136</v>
      </c>
      <c r="B116" s="190"/>
    </row>
    <row r="117" spans="1:2" ht="14.4" thickBot="1" x14ac:dyDescent="0.35">
      <c r="A117" s="189" t="s">
        <v>137</v>
      </c>
      <c r="B117" s="190"/>
    </row>
    <row r="118" spans="1:2" ht="14.4" thickBot="1" x14ac:dyDescent="0.35">
      <c r="A118" s="189" t="s">
        <v>138</v>
      </c>
      <c r="B118" s="190">
        <v>0</v>
      </c>
    </row>
    <row r="120" spans="1:2" x14ac:dyDescent="0.3">
      <c r="A120" s="93" t="s">
        <v>139</v>
      </c>
    </row>
    <row r="122" spans="1:2" x14ac:dyDescent="0.3">
      <c r="A122" s="191" t="s">
        <v>639</v>
      </c>
    </row>
    <row r="123" spans="1:2" x14ac:dyDescent="0.3">
      <c r="A123" s="191" t="s">
        <v>640</v>
      </c>
    </row>
  </sheetData>
  <hyperlinks>
    <hyperlink ref="A120" r:id="rId1" display="https://miau.my-x.hu/myx-free/coco/test/996248620230419210352.html" xr:uid="{30ECE8F9-14AA-49A2-A46C-005B888E76A1}"/>
  </hyperlinks>
  <pageMargins left="0.7" right="0.7" top="0.78740157499999996" bottom="0.78740157499999996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EDEB-28FD-44ED-9DEB-9E2F051C8926}">
  <dimension ref="A1:O121"/>
  <sheetViews>
    <sheetView topLeftCell="A57" workbookViewId="0">
      <selection activeCell="K58" sqref="K58"/>
    </sheetView>
  </sheetViews>
  <sheetFormatPr baseColWidth="10" defaultRowHeight="13.8" x14ac:dyDescent="0.3"/>
  <sheetData>
    <row r="1" spans="1:12" ht="18" x14ac:dyDescent="0.3">
      <c r="A1" s="29"/>
    </row>
    <row r="2" spans="1:12" x14ac:dyDescent="0.3">
      <c r="A2" s="112"/>
    </row>
    <row r="5" spans="1:12" ht="18" x14ac:dyDescent="0.3">
      <c r="A5" s="185" t="s">
        <v>57</v>
      </c>
      <c r="B5" s="186">
        <v>2869018</v>
      </c>
      <c r="C5" s="185" t="s">
        <v>58</v>
      </c>
      <c r="D5" s="186">
        <v>23</v>
      </c>
      <c r="E5" s="185" t="s">
        <v>59</v>
      </c>
      <c r="F5" s="186">
        <v>10</v>
      </c>
      <c r="G5" s="185" t="s">
        <v>60</v>
      </c>
      <c r="H5" s="186">
        <v>24</v>
      </c>
      <c r="I5" s="185" t="s">
        <v>61</v>
      </c>
      <c r="J5" s="186">
        <v>0</v>
      </c>
      <c r="K5" s="185" t="s">
        <v>62</v>
      </c>
      <c r="L5" s="186" t="s">
        <v>642</v>
      </c>
    </row>
    <row r="6" spans="1:12" ht="18.600000000000001" thickBot="1" x14ac:dyDescent="0.35">
      <c r="A6" s="29"/>
    </row>
    <row r="7" spans="1:12" ht="14.4" thickBot="1" x14ac:dyDescent="0.35">
      <c r="A7" s="187" t="s">
        <v>63</v>
      </c>
      <c r="B7" s="187" t="s">
        <v>64</v>
      </c>
      <c r="C7" s="187" t="s">
        <v>65</v>
      </c>
      <c r="D7" s="187" t="s">
        <v>66</v>
      </c>
      <c r="E7" s="187" t="s">
        <v>67</v>
      </c>
      <c r="F7" s="187" t="s">
        <v>68</v>
      </c>
      <c r="G7" s="187" t="s">
        <v>69</v>
      </c>
      <c r="H7" s="187" t="s">
        <v>70</v>
      </c>
      <c r="I7" s="187" t="s">
        <v>71</v>
      </c>
      <c r="J7" s="187" t="s">
        <v>72</v>
      </c>
      <c r="K7" s="187" t="s">
        <v>73</v>
      </c>
      <c r="L7" s="187" t="s">
        <v>497</v>
      </c>
    </row>
    <row r="8" spans="1:12" ht="14.4" thickBot="1" x14ac:dyDescent="0.35">
      <c r="A8" s="187" t="s">
        <v>79</v>
      </c>
      <c r="B8" s="188">
        <v>24</v>
      </c>
      <c r="C8" s="188">
        <v>24</v>
      </c>
      <c r="D8" s="188">
        <v>24</v>
      </c>
      <c r="E8" s="188">
        <v>24</v>
      </c>
      <c r="F8" s="188">
        <v>24</v>
      </c>
      <c r="G8" s="188">
        <v>23</v>
      </c>
      <c r="H8" s="188">
        <v>6</v>
      </c>
      <c r="I8" s="188">
        <v>12</v>
      </c>
      <c r="J8" s="188">
        <v>3</v>
      </c>
      <c r="K8" s="188">
        <v>4</v>
      </c>
      <c r="L8" s="188">
        <v>1000000</v>
      </c>
    </row>
    <row r="9" spans="1:12" ht="14.4" thickBot="1" x14ac:dyDescent="0.35">
      <c r="A9" s="187" t="s">
        <v>80</v>
      </c>
      <c r="B9" s="188">
        <v>23</v>
      </c>
      <c r="C9" s="188">
        <v>23</v>
      </c>
      <c r="D9" s="188">
        <v>20</v>
      </c>
      <c r="E9" s="188">
        <v>21</v>
      </c>
      <c r="F9" s="188">
        <v>23</v>
      </c>
      <c r="G9" s="188">
        <v>9</v>
      </c>
      <c r="H9" s="188">
        <v>4</v>
      </c>
      <c r="I9" s="188">
        <v>1</v>
      </c>
      <c r="J9" s="188">
        <v>1</v>
      </c>
      <c r="K9" s="188">
        <v>8</v>
      </c>
      <c r="L9" s="188">
        <v>1000000</v>
      </c>
    </row>
    <row r="10" spans="1:12" ht="14.4" thickBot="1" x14ac:dyDescent="0.35">
      <c r="A10" s="187" t="s">
        <v>81</v>
      </c>
      <c r="B10" s="188">
        <v>9</v>
      </c>
      <c r="C10" s="188">
        <v>15</v>
      </c>
      <c r="D10" s="188">
        <v>10</v>
      </c>
      <c r="E10" s="188">
        <v>7</v>
      </c>
      <c r="F10" s="188">
        <v>21</v>
      </c>
      <c r="G10" s="188">
        <v>15</v>
      </c>
      <c r="H10" s="188">
        <v>8</v>
      </c>
      <c r="I10" s="188">
        <v>3</v>
      </c>
      <c r="J10" s="188">
        <v>4</v>
      </c>
      <c r="K10" s="188">
        <v>11</v>
      </c>
      <c r="L10" s="188">
        <v>1000000</v>
      </c>
    </row>
    <row r="11" spans="1:12" ht="14.4" thickBot="1" x14ac:dyDescent="0.35">
      <c r="A11" s="187" t="s">
        <v>82</v>
      </c>
      <c r="B11" s="188">
        <v>11</v>
      </c>
      <c r="C11" s="188">
        <v>17</v>
      </c>
      <c r="D11" s="188">
        <v>15</v>
      </c>
      <c r="E11" s="188">
        <v>15</v>
      </c>
      <c r="F11" s="188">
        <v>22</v>
      </c>
      <c r="G11" s="188">
        <v>21</v>
      </c>
      <c r="H11" s="188">
        <v>20</v>
      </c>
      <c r="I11" s="188">
        <v>11</v>
      </c>
      <c r="J11" s="188">
        <v>8</v>
      </c>
      <c r="K11" s="188">
        <v>9</v>
      </c>
      <c r="L11" s="188">
        <v>1000000</v>
      </c>
    </row>
    <row r="12" spans="1:12" ht="14.4" thickBot="1" x14ac:dyDescent="0.35">
      <c r="A12" s="187" t="s">
        <v>83</v>
      </c>
      <c r="B12" s="188">
        <v>6</v>
      </c>
      <c r="C12" s="188">
        <v>5</v>
      </c>
      <c r="D12" s="188">
        <v>14</v>
      </c>
      <c r="E12" s="188">
        <v>1</v>
      </c>
      <c r="F12" s="188">
        <v>14</v>
      </c>
      <c r="G12" s="188">
        <v>20</v>
      </c>
      <c r="H12" s="188">
        <v>3</v>
      </c>
      <c r="I12" s="188">
        <v>21</v>
      </c>
      <c r="J12" s="188">
        <v>5</v>
      </c>
      <c r="K12" s="188">
        <v>3</v>
      </c>
      <c r="L12" s="188">
        <v>1000000</v>
      </c>
    </row>
    <row r="13" spans="1:12" ht="14.4" thickBot="1" x14ac:dyDescent="0.35">
      <c r="A13" s="187" t="s">
        <v>84</v>
      </c>
      <c r="B13" s="188">
        <v>17</v>
      </c>
      <c r="C13" s="188">
        <v>19</v>
      </c>
      <c r="D13" s="188">
        <v>19</v>
      </c>
      <c r="E13" s="188">
        <v>10</v>
      </c>
      <c r="F13" s="188">
        <v>19</v>
      </c>
      <c r="G13" s="188">
        <v>18</v>
      </c>
      <c r="H13" s="188">
        <v>2</v>
      </c>
      <c r="I13" s="188">
        <v>10</v>
      </c>
      <c r="J13" s="188">
        <v>2</v>
      </c>
      <c r="K13" s="188">
        <v>2</v>
      </c>
      <c r="L13" s="188">
        <v>1000000</v>
      </c>
    </row>
    <row r="14" spans="1:12" ht="14.4" thickBot="1" x14ac:dyDescent="0.35">
      <c r="A14" s="187" t="s">
        <v>85</v>
      </c>
      <c r="B14" s="188">
        <v>8</v>
      </c>
      <c r="C14" s="188">
        <v>10</v>
      </c>
      <c r="D14" s="188">
        <v>6</v>
      </c>
      <c r="E14" s="188">
        <v>2</v>
      </c>
      <c r="F14" s="188">
        <v>17</v>
      </c>
      <c r="G14" s="188">
        <v>14</v>
      </c>
      <c r="H14" s="188">
        <v>5</v>
      </c>
      <c r="I14" s="188">
        <v>6</v>
      </c>
      <c r="J14" s="188">
        <v>6</v>
      </c>
      <c r="K14" s="188">
        <v>7</v>
      </c>
      <c r="L14" s="188">
        <v>1000000</v>
      </c>
    </row>
    <row r="15" spans="1:12" ht="14.4" thickBot="1" x14ac:dyDescent="0.35">
      <c r="A15" s="187" t="s">
        <v>86</v>
      </c>
      <c r="B15" s="188">
        <v>20</v>
      </c>
      <c r="C15" s="188">
        <v>20</v>
      </c>
      <c r="D15" s="188">
        <v>17</v>
      </c>
      <c r="E15" s="188">
        <v>20</v>
      </c>
      <c r="F15" s="188">
        <v>15</v>
      </c>
      <c r="G15" s="188">
        <v>3</v>
      </c>
      <c r="H15" s="188">
        <v>7</v>
      </c>
      <c r="I15" s="188">
        <v>5</v>
      </c>
      <c r="J15" s="188">
        <v>9</v>
      </c>
      <c r="K15" s="188">
        <v>16</v>
      </c>
      <c r="L15" s="188">
        <v>1000000</v>
      </c>
    </row>
    <row r="16" spans="1:12" ht="14.4" thickBot="1" x14ac:dyDescent="0.35">
      <c r="A16" s="187" t="s">
        <v>87</v>
      </c>
      <c r="B16" s="188">
        <v>7</v>
      </c>
      <c r="C16" s="188">
        <v>7</v>
      </c>
      <c r="D16" s="188">
        <v>7</v>
      </c>
      <c r="E16" s="188">
        <v>5</v>
      </c>
      <c r="F16" s="188">
        <v>16</v>
      </c>
      <c r="G16" s="188">
        <v>17</v>
      </c>
      <c r="H16" s="188">
        <v>13</v>
      </c>
      <c r="I16" s="188">
        <v>16</v>
      </c>
      <c r="J16" s="188">
        <v>11</v>
      </c>
      <c r="K16" s="188">
        <v>10</v>
      </c>
      <c r="L16" s="188">
        <v>1000000</v>
      </c>
    </row>
    <row r="17" spans="1:12" ht="14.4" thickBot="1" x14ac:dyDescent="0.35">
      <c r="A17" s="187" t="s">
        <v>88</v>
      </c>
      <c r="B17" s="188">
        <v>18</v>
      </c>
      <c r="C17" s="188">
        <v>18</v>
      </c>
      <c r="D17" s="188">
        <v>23</v>
      </c>
      <c r="E17" s="188">
        <v>19</v>
      </c>
      <c r="F17" s="188">
        <v>7</v>
      </c>
      <c r="G17" s="188">
        <v>22</v>
      </c>
      <c r="H17" s="188">
        <v>10</v>
      </c>
      <c r="I17" s="188">
        <v>23</v>
      </c>
      <c r="J17" s="188">
        <v>13</v>
      </c>
      <c r="K17" s="188">
        <v>6</v>
      </c>
      <c r="L17" s="188">
        <v>1000000</v>
      </c>
    </row>
    <row r="18" spans="1:12" ht="14.4" thickBot="1" x14ac:dyDescent="0.35">
      <c r="A18" s="187" t="s">
        <v>89</v>
      </c>
      <c r="B18" s="188">
        <v>21</v>
      </c>
      <c r="C18" s="188">
        <v>22</v>
      </c>
      <c r="D18" s="188">
        <v>22</v>
      </c>
      <c r="E18" s="188">
        <v>23</v>
      </c>
      <c r="F18" s="188">
        <v>18</v>
      </c>
      <c r="G18" s="188">
        <v>16</v>
      </c>
      <c r="H18" s="188">
        <v>24</v>
      </c>
      <c r="I18" s="188">
        <v>9</v>
      </c>
      <c r="J18" s="188">
        <v>22</v>
      </c>
      <c r="K18" s="188">
        <v>23</v>
      </c>
      <c r="L18" s="188">
        <v>1000000</v>
      </c>
    </row>
    <row r="19" spans="1:12" ht="14.4" thickBot="1" x14ac:dyDescent="0.35">
      <c r="A19" s="187" t="s">
        <v>90</v>
      </c>
      <c r="B19" s="188">
        <v>10</v>
      </c>
      <c r="C19" s="188">
        <v>9</v>
      </c>
      <c r="D19" s="188">
        <v>5</v>
      </c>
      <c r="E19" s="188">
        <v>9</v>
      </c>
      <c r="F19" s="188">
        <v>10</v>
      </c>
      <c r="G19" s="188">
        <v>5</v>
      </c>
      <c r="H19" s="188">
        <v>15</v>
      </c>
      <c r="I19" s="188">
        <v>7</v>
      </c>
      <c r="J19" s="188">
        <v>14</v>
      </c>
      <c r="K19" s="188">
        <v>18</v>
      </c>
      <c r="L19" s="188">
        <v>1000000</v>
      </c>
    </row>
    <row r="20" spans="1:12" ht="14.4" thickBot="1" x14ac:dyDescent="0.35">
      <c r="A20" s="187" t="s">
        <v>91</v>
      </c>
      <c r="B20" s="188">
        <v>1</v>
      </c>
      <c r="C20" s="188">
        <v>2</v>
      </c>
      <c r="D20" s="188">
        <v>2</v>
      </c>
      <c r="E20" s="188">
        <v>8</v>
      </c>
      <c r="F20" s="188">
        <v>13</v>
      </c>
      <c r="G20" s="188">
        <v>12</v>
      </c>
      <c r="H20" s="188">
        <v>22</v>
      </c>
      <c r="I20" s="188">
        <v>13</v>
      </c>
      <c r="J20" s="188">
        <v>19</v>
      </c>
      <c r="K20" s="188">
        <v>19</v>
      </c>
      <c r="L20" s="188">
        <v>1000000</v>
      </c>
    </row>
    <row r="21" spans="1:12" ht="14.4" thickBot="1" x14ac:dyDescent="0.35">
      <c r="A21" s="187" t="s">
        <v>92</v>
      </c>
      <c r="B21" s="188">
        <v>5</v>
      </c>
      <c r="C21" s="188">
        <v>3</v>
      </c>
      <c r="D21" s="188">
        <v>1</v>
      </c>
      <c r="E21" s="188">
        <v>3</v>
      </c>
      <c r="F21" s="188">
        <v>6</v>
      </c>
      <c r="G21" s="188">
        <v>1</v>
      </c>
      <c r="H21" s="188">
        <v>9</v>
      </c>
      <c r="I21" s="188">
        <v>2</v>
      </c>
      <c r="J21" s="188">
        <v>15</v>
      </c>
      <c r="K21" s="188">
        <v>24</v>
      </c>
      <c r="L21" s="188">
        <v>1000000</v>
      </c>
    </row>
    <row r="22" spans="1:12" ht="14.4" thickBot="1" x14ac:dyDescent="0.35">
      <c r="A22" s="187" t="s">
        <v>93</v>
      </c>
      <c r="B22" s="188">
        <v>12</v>
      </c>
      <c r="C22" s="188">
        <v>11</v>
      </c>
      <c r="D22" s="188">
        <v>4</v>
      </c>
      <c r="E22" s="188">
        <v>14</v>
      </c>
      <c r="F22" s="188">
        <v>9</v>
      </c>
      <c r="G22" s="188">
        <v>2</v>
      </c>
      <c r="H22" s="188">
        <v>18</v>
      </c>
      <c r="I22" s="188">
        <v>4</v>
      </c>
      <c r="J22" s="188">
        <v>17</v>
      </c>
      <c r="K22" s="188">
        <v>22</v>
      </c>
      <c r="L22" s="188">
        <v>1000000</v>
      </c>
    </row>
    <row r="23" spans="1:12" ht="14.4" thickBot="1" x14ac:dyDescent="0.35">
      <c r="A23" s="187" t="s">
        <v>94</v>
      </c>
      <c r="B23" s="188">
        <v>22</v>
      </c>
      <c r="C23" s="188">
        <v>21</v>
      </c>
      <c r="D23" s="188">
        <v>21</v>
      </c>
      <c r="E23" s="188">
        <v>22</v>
      </c>
      <c r="F23" s="188">
        <v>8</v>
      </c>
      <c r="G23" s="188">
        <v>11</v>
      </c>
      <c r="H23" s="188">
        <v>17</v>
      </c>
      <c r="I23" s="188">
        <v>14</v>
      </c>
      <c r="J23" s="188">
        <v>16</v>
      </c>
      <c r="K23" s="188">
        <v>15</v>
      </c>
      <c r="L23" s="188">
        <v>1000000</v>
      </c>
    </row>
    <row r="24" spans="1:12" ht="14.4" thickBot="1" x14ac:dyDescent="0.35">
      <c r="A24" s="187" t="s">
        <v>95</v>
      </c>
      <c r="B24" s="188">
        <v>3</v>
      </c>
      <c r="C24" s="188">
        <v>4</v>
      </c>
      <c r="D24" s="188">
        <v>9</v>
      </c>
      <c r="E24" s="188">
        <v>11</v>
      </c>
      <c r="F24" s="188">
        <v>12</v>
      </c>
      <c r="G24" s="188">
        <v>19</v>
      </c>
      <c r="H24" s="188">
        <v>23</v>
      </c>
      <c r="I24" s="188">
        <v>19</v>
      </c>
      <c r="J24" s="188">
        <v>21</v>
      </c>
      <c r="K24" s="188">
        <v>13</v>
      </c>
      <c r="L24" s="188">
        <v>1000000</v>
      </c>
    </row>
    <row r="25" spans="1:12" ht="14.4" thickBot="1" x14ac:dyDescent="0.35">
      <c r="A25" s="187" t="s">
        <v>96</v>
      </c>
      <c r="B25" s="188">
        <v>2</v>
      </c>
      <c r="C25" s="188">
        <v>1</v>
      </c>
      <c r="D25" s="188">
        <v>3</v>
      </c>
      <c r="E25" s="188">
        <v>3</v>
      </c>
      <c r="F25" s="188">
        <v>4</v>
      </c>
      <c r="G25" s="188">
        <v>13</v>
      </c>
      <c r="H25" s="188">
        <v>11</v>
      </c>
      <c r="I25" s="188">
        <v>18</v>
      </c>
      <c r="J25" s="188">
        <v>18</v>
      </c>
      <c r="K25" s="188">
        <v>12</v>
      </c>
      <c r="L25" s="188">
        <v>1000000</v>
      </c>
    </row>
    <row r="26" spans="1:12" ht="14.4" thickBot="1" x14ac:dyDescent="0.35">
      <c r="A26" s="187" t="s">
        <v>97</v>
      </c>
      <c r="B26" s="188">
        <v>16</v>
      </c>
      <c r="C26" s="188">
        <v>14</v>
      </c>
      <c r="D26" s="188">
        <v>13</v>
      </c>
      <c r="E26" s="188">
        <v>18</v>
      </c>
      <c r="F26" s="188">
        <v>5</v>
      </c>
      <c r="G26" s="188">
        <v>4</v>
      </c>
      <c r="H26" s="188">
        <v>19</v>
      </c>
      <c r="I26" s="188">
        <v>15</v>
      </c>
      <c r="J26" s="188">
        <v>23</v>
      </c>
      <c r="K26" s="188">
        <v>21</v>
      </c>
      <c r="L26" s="188">
        <v>1000000</v>
      </c>
    </row>
    <row r="27" spans="1:12" ht="14.4" thickBot="1" x14ac:dyDescent="0.35">
      <c r="A27" s="187" t="s">
        <v>98</v>
      </c>
      <c r="B27" s="188">
        <v>13</v>
      </c>
      <c r="C27" s="188">
        <v>12</v>
      </c>
      <c r="D27" s="188">
        <v>8</v>
      </c>
      <c r="E27" s="188">
        <v>12</v>
      </c>
      <c r="F27" s="188">
        <v>11</v>
      </c>
      <c r="G27" s="188">
        <v>7</v>
      </c>
      <c r="H27" s="188">
        <v>12</v>
      </c>
      <c r="I27" s="188">
        <v>8</v>
      </c>
      <c r="J27" s="188">
        <v>12</v>
      </c>
      <c r="K27" s="188">
        <v>14</v>
      </c>
      <c r="L27" s="188">
        <v>1000000</v>
      </c>
    </row>
    <row r="28" spans="1:12" ht="14.4" thickBot="1" x14ac:dyDescent="0.35">
      <c r="A28" s="187" t="s">
        <v>99</v>
      </c>
      <c r="B28" s="188">
        <v>15</v>
      </c>
      <c r="C28" s="188">
        <v>6</v>
      </c>
      <c r="D28" s="188">
        <v>12</v>
      </c>
      <c r="E28" s="188">
        <v>17</v>
      </c>
      <c r="F28" s="188">
        <v>2</v>
      </c>
      <c r="G28" s="188">
        <v>10</v>
      </c>
      <c r="H28" s="188">
        <v>21</v>
      </c>
      <c r="I28" s="188">
        <v>20</v>
      </c>
      <c r="J28" s="188">
        <v>24</v>
      </c>
      <c r="K28" s="188">
        <v>20</v>
      </c>
      <c r="L28" s="188">
        <v>1000000</v>
      </c>
    </row>
    <row r="29" spans="1:12" ht="14.4" thickBot="1" x14ac:dyDescent="0.35">
      <c r="A29" s="187" t="s">
        <v>100</v>
      </c>
      <c r="B29" s="188">
        <v>14</v>
      </c>
      <c r="C29" s="188">
        <v>8</v>
      </c>
      <c r="D29" s="188">
        <v>11</v>
      </c>
      <c r="E29" s="188">
        <v>13</v>
      </c>
      <c r="F29" s="188">
        <v>3</v>
      </c>
      <c r="G29" s="188">
        <v>6</v>
      </c>
      <c r="H29" s="188">
        <v>14</v>
      </c>
      <c r="I29" s="188">
        <v>17</v>
      </c>
      <c r="J29" s="188">
        <v>20</v>
      </c>
      <c r="K29" s="188">
        <v>17</v>
      </c>
      <c r="L29" s="188">
        <v>1000000</v>
      </c>
    </row>
    <row r="30" spans="1:12" ht="14.4" thickBot="1" x14ac:dyDescent="0.35">
      <c r="A30" s="187" t="s">
        <v>498</v>
      </c>
      <c r="B30" s="188">
        <v>19</v>
      </c>
      <c r="C30" s="188">
        <v>16</v>
      </c>
      <c r="D30" s="188">
        <v>18</v>
      </c>
      <c r="E30" s="188">
        <v>16</v>
      </c>
      <c r="F30" s="188">
        <v>1</v>
      </c>
      <c r="G30" s="188">
        <v>8</v>
      </c>
      <c r="H30" s="188">
        <v>1</v>
      </c>
      <c r="I30" s="188">
        <v>22</v>
      </c>
      <c r="J30" s="188">
        <v>10</v>
      </c>
      <c r="K30" s="188">
        <v>5</v>
      </c>
      <c r="L30" s="188">
        <v>1000000</v>
      </c>
    </row>
    <row r="31" spans="1:12" ht="18.600000000000001" thickBot="1" x14ac:dyDescent="0.35">
      <c r="A31" s="29"/>
    </row>
    <row r="32" spans="1:12" ht="14.4" thickBot="1" x14ac:dyDescent="0.35">
      <c r="A32" s="187" t="s">
        <v>101</v>
      </c>
      <c r="B32" s="187" t="s">
        <v>64</v>
      </c>
      <c r="C32" s="187" t="s">
        <v>65</v>
      </c>
      <c r="D32" s="187" t="s">
        <v>66</v>
      </c>
      <c r="E32" s="187" t="s">
        <v>67</v>
      </c>
      <c r="F32" s="187" t="s">
        <v>68</v>
      </c>
      <c r="G32" s="187" t="s">
        <v>69</v>
      </c>
      <c r="H32" s="187" t="s">
        <v>70</v>
      </c>
      <c r="I32" s="187" t="s">
        <v>71</v>
      </c>
      <c r="J32" s="187" t="s">
        <v>72</v>
      </c>
      <c r="K32" s="187" t="s">
        <v>73</v>
      </c>
    </row>
    <row r="33" spans="1:11" ht="14.4" thickBot="1" x14ac:dyDescent="0.35">
      <c r="A33" s="187" t="s">
        <v>102</v>
      </c>
      <c r="B33" s="188" t="s">
        <v>643</v>
      </c>
      <c r="C33" s="188" t="s">
        <v>501</v>
      </c>
      <c r="D33" s="188" t="s">
        <v>502</v>
      </c>
      <c r="E33" s="188" t="s">
        <v>502</v>
      </c>
      <c r="F33" s="188" t="s">
        <v>644</v>
      </c>
      <c r="G33" s="188" t="s">
        <v>503</v>
      </c>
      <c r="H33" s="188" t="s">
        <v>502</v>
      </c>
      <c r="I33" s="188" t="s">
        <v>645</v>
      </c>
      <c r="J33" s="188" t="s">
        <v>646</v>
      </c>
      <c r="K33" s="188" t="s">
        <v>647</v>
      </c>
    </row>
    <row r="34" spans="1:11" ht="14.4" thickBot="1" x14ac:dyDescent="0.35">
      <c r="A34" s="187" t="s">
        <v>104</v>
      </c>
      <c r="B34" s="188" t="s">
        <v>648</v>
      </c>
      <c r="C34" s="188" t="s">
        <v>509</v>
      </c>
      <c r="D34" s="188" t="s">
        <v>510</v>
      </c>
      <c r="E34" s="188" t="s">
        <v>510</v>
      </c>
      <c r="F34" s="188" t="s">
        <v>649</v>
      </c>
      <c r="G34" s="188" t="s">
        <v>512</v>
      </c>
      <c r="H34" s="188" t="s">
        <v>510</v>
      </c>
      <c r="I34" s="188" t="s">
        <v>650</v>
      </c>
      <c r="J34" s="188" t="s">
        <v>651</v>
      </c>
      <c r="K34" s="188" t="s">
        <v>652</v>
      </c>
    </row>
    <row r="35" spans="1:11" ht="14.4" thickBot="1" x14ac:dyDescent="0.35">
      <c r="A35" s="187" t="s">
        <v>105</v>
      </c>
      <c r="B35" s="188" t="s">
        <v>653</v>
      </c>
      <c r="C35" s="188" t="s">
        <v>517</v>
      </c>
      <c r="D35" s="188" t="s">
        <v>518</v>
      </c>
      <c r="E35" s="188" t="s">
        <v>518</v>
      </c>
      <c r="F35" s="188" t="s">
        <v>654</v>
      </c>
      <c r="G35" s="188" t="s">
        <v>520</v>
      </c>
      <c r="H35" s="188" t="s">
        <v>518</v>
      </c>
      <c r="I35" s="188" t="s">
        <v>655</v>
      </c>
      <c r="J35" s="188" t="s">
        <v>656</v>
      </c>
      <c r="K35" s="188" t="s">
        <v>657</v>
      </c>
    </row>
    <row r="36" spans="1:11" ht="14.4" thickBot="1" x14ac:dyDescent="0.35">
      <c r="A36" s="187" t="s">
        <v>106</v>
      </c>
      <c r="B36" s="188" t="s">
        <v>658</v>
      </c>
      <c r="C36" s="188" t="s">
        <v>525</v>
      </c>
      <c r="D36" s="188" t="s">
        <v>526</v>
      </c>
      <c r="E36" s="188" t="s">
        <v>526</v>
      </c>
      <c r="F36" s="188" t="s">
        <v>659</v>
      </c>
      <c r="G36" s="188" t="s">
        <v>528</v>
      </c>
      <c r="H36" s="188" t="s">
        <v>526</v>
      </c>
      <c r="I36" s="188" t="s">
        <v>660</v>
      </c>
      <c r="J36" s="188" t="s">
        <v>661</v>
      </c>
      <c r="K36" s="188" t="s">
        <v>662</v>
      </c>
    </row>
    <row r="37" spans="1:11" ht="14.4" thickBot="1" x14ac:dyDescent="0.35">
      <c r="A37" s="187" t="s">
        <v>107</v>
      </c>
      <c r="B37" s="188" t="s">
        <v>663</v>
      </c>
      <c r="C37" s="188" t="s">
        <v>533</v>
      </c>
      <c r="D37" s="188" t="s">
        <v>533</v>
      </c>
      <c r="E37" s="188" t="s">
        <v>533</v>
      </c>
      <c r="F37" s="188" t="s">
        <v>664</v>
      </c>
      <c r="G37" s="188" t="s">
        <v>533</v>
      </c>
      <c r="H37" s="188" t="s">
        <v>533</v>
      </c>
      <c r="I37" s="188" t="s">
        <v>665</v>
      </c>
      <c r="J37" s="188" t="s">
        <v>666</v>
      </c>
      <c r="K37" s="188" t="s">
        <v>667</v>
      </c>
    </row>
    <row r="38" spans="1:11" ht="14.4" thickBot="1" x14ac:dyDescent="0.35">
      <c r="A38" s="187" t="s">
        <v>108</v>
      </c>
      <c r="B38" s="188" t="s">
        <v>668</v>
      </c>
      <c r="C38" s="188" t="s">
        <v>539</v>
      </c>
      <c r="D38" s="188" t="s">
        <v>539</v>
      </c>
      <c r="E38" s="188" t="s">
        <v>539</v>
      </c>
      <c r="F38" s="188" t="s">
        <v>669</v>
      </c>
      <c r="G38" s="188" t="s">
        <v>539</v>
      </c>
      <c r="H38" s="188" t="s">
        <v>539</v>
      </c>
      <c r="I38" s="188" t="s">
        <v>670</v>
      </c>
      <c r="J38" s="188" t="s">
        <v>671</v>
      </c>
      <c r="K38" s="188" t="s">
        <v>672</v>
      </c>
    </row>
    <row r="39" spans="1:11" ht="14.4" thickBot="1" x14ac:dyDescent="0.35">
      <c r="A39" s="187" t="s">
        <v>109</v>
      </c>
      <c r="B39" s="188" t="s">
        <v>673</v>
      </c>
      <c r="C39" s="188" t="s">
        <v>545</v>
      </c>
      <c r="D39" s="188" t="s">
        <v>545</v>
      </c>
      <c r="E39" s="188" t="s">
        <v>545</v>
      </c>
      <c r="F39" s="188" t="s">
        <v>674</v>
      </c>
      <c r="G39" s="188" t="s">
        <v>545</v>
      </c>
      <c r="H39" s="188" t="s">
        <v>545</v>
      </c>
      <c r="I39" s="188" t="s">
        <v>675</v>
      </c>
      <c r="J39" s="188" t="s">
        <v>676</v>
      </c>
      <c r="K39" s="188" t="s">
        <v>677</v>
      </c>
    </row>
    <row r="40" spans="1:11" ht="14.4" thickBot="1" x14ac:dyDescent="0.35">
      <c r="A40" s="187" t="s">
        <v>110</v>
      </c>
      <c r="B40" s="188" t="s">
        <v>678</v>
      </c>
      <c r="C40" s="188" t="s">
        <v>551</v>
      </c>
      <c r="D40" s="188" t="s">
        <v>551</v>
      </c>
      <c r="E40" s="188" t="s">
        <v>551</v>
      </c>
      <c r="F40" s="188" t="s">
        <v>679</v>
      </c>
      <c r="G40" s="188" t="s">
        <v>551</v>
      </c>
      <c r="H40" s="188" t="s">
        <v>551</v>
      </c>
      <c r="I40" s="188" t="s">
        <v>680</v>
      </c>
      <c r="J40" s="188" t="s">
        <v>681</v>
      </c>
      <c r="K40" s="188" t="s">
        <v>682</v>
      </c>
    </row>
    <row r="41" spans="1:11" ht="14.4" thickBot="1" x14ac:dyDescent="0.35">
      <c r="A41" s="187" t="s">
        <v>111</v>
      </c>
      <c r="B41" s="188" t="s">
        <v>683</v>
      </c>
      <c r="C41" s="188" t="s">
        <v>557</v>
      </c>
      <c r="D41" s="188" t="s">
        <v>557</v>
      </c>
      <c r="E41" s="188" t="s">
        <v>557</v>
      </c>
      <c r="F41" s="188" t="s">
        <v>684</v>
      </c>
      <c r="G41" s="188" t="s">
        <v>557</v>
      </c>
      <c r="H41" s="188" t="s">
        <v>557</v>
      </c>
      <c r="I41" s="188" t="s">
        <v>685</v>
      </c>
      <c r="J41" s="188" t="s">
        <v>686</v>
      </c>
      <c r="K41" s="188" t="s">
        <v>687</v>
      </c>
    </row>
    <row r="42" spans="1:11" ht="14.4" thickBot="1" x14ac:dyDescent="0.35">
      <c r="A42" s="187" t="s">
        <v>112</v>
      </c>
      <c r="B42" s="188" t="s">
        <v>688</v>
      </c>
      <c r="C42" s="188" t="s">
        <v>563</v>
      </c>
      <c r="D42" s="188" t="s">
        <v>563</v>
      </c>
      <c r="E42" s="188" t="s">
        <v>563</v>
      </c>
      <c r="F42" s="188" t="s">
        <v>689</v>
      </c>
      <c r="G42" s="188" t="s">
        <v>563</v>
      </c>
      <c r="H42" s="188" t="s">
        <v>563</v>
      </c>
      <c r="I42" s="188" t="s">
        <v>690</v>
      </c>
      <c r="J42" s="188" t="s">
        <v>691</v>
      </c>
      <c r="K42" s="188" t="s">
        <v>692</v>
      </c>
    </row>
    <row r="43" spans="1:11" ht="14.4" thickBot="1" x14ac:dyDescent="0.35">
      <c r="A43" s="187" t="s">
        <v>113</v>
      </c>
      <c r="B43" s="188" t="s">
        <v>693</v>
      </c>
      <c r="C43" s="188" t="s">
        <v>569</v>
      </c>
      <c r="D43" s="188" t="s">
        <v>569</v>
      </c>
      <c r="E43" s="188" t="s">
        <v>569</v>
      </c>
      <c r="F43" s="188" t="s">
        <v>694</v>
      </c>
      <c r="G43" s="188" t="s">
        <v>569</v>
      </c>
      <c r="H43" s="188" t="s">
        <v>569</v>
      </c>
      <c r="I43" s="188" t="s">
        <v>695</v>
      </c>
      <c r="J43" s="188" t="s">
        <v>696</v>
      </c>
      <c r="K43" s="188" t="s">
        <v>697</v>
      </c>
    </row>
    <row r="44" spans="1:11" ht="14.4" thickBot="1" x14ac:dyDescent="0.35">
      <c r="A44" s="187" t="s">
        <v>114</v>
      </c>
      <c r="B44" s="188" t="s">
        <v>698</v>
      </c>
      <c r="C44" s="188" t="s">
        <v>575</v>
      </c>
      <c r="D44" s="188" t="s">
        <v>575</v>
      </c>
      <c r="E44" s="188" t="s">
        <v>575</v>
      </c>
      <c r="F44" s="188" t="s">
        <v>699</v>
      </c>
      <c r="G44" s="188" t="s">
        <v>575</v>
      </c>
      <c r="H44" s="188" t="s">
        <v>575</v>
      </c>
      <c r="I44" s="188" t="s">
        <v>700</v>
      </c>
      <c r="J44" s="188" t="s">
        <v>701</v>
      </c>
      <c r="K44" s="188" t="s">
        <v>702</v>
      </c>
    </row>
    <row r="45" spans="1:11" ht="14.4" thickBot="1" x14ac:dyDescent="0.35">
      <c r="A45" s="187" t="s">
        <v>115</v>
      </c>
      <c r="B45" s="188" t="s">
        <v>703</v>
      </c>
      <c r="C45" s="188" t="s">
        <v>581</v>
      </c>
      <c r="D45" s="188" t="s">
        <v>581</v>
      </c>
      <c r="E45" s="188" t="s">
        <v>581</v>
      </c>
      <c r="F45" s="188" t="s">
        <v>704</v>
      </c>
      <c r="G45" s="188" t="s">
        <v>581</v>
      </c>
      <c r="H45" s="188" t="s">
        <v>581</v>
      </c>
      <c r="I45" s="188" t="s">
        <v>705</v>
      </c>
      <c r="J45" s="188" t="s">
        <v>706</v>
      </c>
      <c r="K45" s="188" t="s">
        <v>707</v>
      </c>
    </row>
    <row r="46" spans="1:11" ht="14.4" thickBot="1" x14ac:dyDescent="0.35">
      <c r="A46" s="187" t="s">
        <v>116</v>
      </c>
      <c r="B46" s="188" t="s">
        <v>708</v>
      </c>
      <c r="C46" s="188" t="s">
        <v>587</v>
      </c>
      <c r="D46" s="188" t="s">
        <v>587</v>
      </c>
      <c r="E46" s="188" t="s">
        <v>587</v>
      </c>
      <c r="F46" s="188" t="s">
        <v>709</v>
      </c>
      <c r="G46" s="188" t="s">
        <v>587</v>
      </c>
      <c r="H46" s="188" t="s">
        <v>587</v>
      </c>
      <c r="I46" s="188" t="s">
        <v>710</v>
      </c>
      <c r="J46" s="188" t="s">
        <v>711</v>
      </c>
      <c r="K46" s="188" t="s">
        <v>712</v>
      </c>
    </row>
    <row r="47" spans="1:11" ht="14.4" thickBot="1" x14ac:dyDescent="0.35">
      <c r="A47" s="187" t="s">
        <v>117</v>
      </c>
      <c r="B47" s="188" t="s">
        <v>713</v>
      </c>
      <c r="C47" s="188" t="s">
        <v>592</v>
      </c>
      <c r="D47" s="188" t="s">
        <v>592</v>
      </c>
      <c r="E47" s="188" t="s">
        <v>592</v>
      </c>
      <c r="F47" s="188" t="s">
        <v>714</v>
      </c>
      <c r="G47" s="188" t="s">
        <v>592</v>
      </c>
      <c r="H47" s="188" t="s">
        <v>592</v>
      </c>
      <c r="I47" s="188" t="s">
        <v>715</v>
      </c>
      <c r="J47" s="188" t="s">
        <v>716</v>
      </c>
      <c r="K47" s="188" t="s">
        <v>717</v>
      </c>
    </row>
    <row r="48" spans="1:11" ht="14.4" thickBot="1" x14ac:dyDescent="0.35">
      <c r="A48" s="187" t="s">
        <v>118</v>
      </c>
      <c r="B48" s="188" t="s">
        <v>718</v>
      </c>
      <c r="C48" s="188" t="s">
        <v>597</v>
      </c>
      <c r="D48" s="188" t="s">
        <v>597</v>
      </c>
      <c r="E48" s="188" t="s">
        <v>597</v>
      </c>
      <c r="F48" s="188" t="s">
        <v>719</v>
      </c>
      <c r="G48" s="188" t="s">
        <v>597</v>
      </c>
      <c r="H48" s="188" t="s">
        <v>597</v>
      </c>
      <c r="I48" s="188" t="s">
        <v>720</v>
      </c>
      <c r="J48" s="188" t="s">
        <v>721</v>
      </c>
      <c r="K48" s="188" t="s">
        <v>722</v>
      </c>
    </row>
    <row r="49" spans="1:11" ht="14.4" thickBot="1" x14ac:dyDescent="0.35">
      <c r="A49" s="187" t="s">
        <v>119</v>
      </c>
      <c r="B49" s="188" t="s">
        <v>723</v>
      </c>
      <c r="C49" s="188" t="s">
        <v>602</v>
      </c>
      <c r="D49" s="188" t="s">
        <v>602</v>
      </c>
      <c r="E49" s="188" t="s">
        <v>602</v>
      </c>
      <c r="F49" s="188" t="s">
        <v>724</v>
      </c>
      <c r="G49" s="188" t="s">
        <v>602</v>
      </c>
      <c r="H49" s="188" t="s">
        <v>602</v>
      </c>
      <c r="I49" s="188" t="s">
        <v>725</v>
      </c>
      <c r="J49" s="188" t="s">
        <v>726</v>
      </c>
      <c r="K49" s="188" t="s">
        <v>727</v>
      </c>
    </row>
    <row r="50" spans="1:11" ht="14.4" thickBot="1" x14ac:dyDescent="0.35">
      <c r="A50" s="187" t="s">
        <v>120</v>
      </c>
      <c r="B50" s="188" t="s">
        <v>728</v>
      </c>
      <c r="C50" s="188" t="s">
        <v>607</v>
      </c>
      <c r="D50" s="188" t="s">
        <v>607</v>
      </c>
      <c r="E50" s="188" t="s">
        <v>607</v>
      </c>
      <c r="F50" s="188" t="s">
        <v>729</v>
      </c>
      <c r="G50" s="188" t="s">
        <v>607</v>
      </c>
      <c r="H50" s="188" t="s">
        <v>607</v>
      </c>
      <c r="I50" s="188" t="s">
        <v>730</v>
      </c>
      <c r="J50" s="188" t="s">
        <v>731</v>
      </c>
      <c r="K50" s="188" t="s">
        <v>732</v>
      </c>
    </row>
    <row r="51" spans="1:11" ht="14.4" thickBot="1" x14ac:dyDescent="0.35">
      <c r="A51" s="187" t="s">
        <v>121</v>
      </c>
      <c r="B51" s="188" t="s">
        <v>733</v>
      </c>
      <c r="C51" s="188" t="s">
        <v>612</v>
      </c>
      <c r="D51" s="188" t="s">
        <v>612</v>
      </c>
      <c r="E51" s="188" t="s">
        <v>612</v>
      </c>
      <c r="F51" s="188" t="s">
        <v>612</v>
      </c>
      <c r="G51" s="188" t="s">
        <v>612</v>
      </c>
      <c r="H51" s="188" t="s">
        <v>612</v>
      </c>
      <c r="I51" s="188" t="s">
        <v>734</v>
      </c>
      <c r="J51" s="188" t="s">
        <v>735</v>
      </c>
      <c r="K51" s="188" t="s">
        <v>736</v>
      </c>
    </row>
    <row r="52" spans="1:11" ht="14.4" thickBot="1" x14ac:dyDescent="0.35">
      <c r="A52" s="187" t="s">
        <v>122</v>
      </c>
      <c r="B52" s="188" t="s">
        <v>737</v>
      </c>
      <c r="C52" s="188" t="s">
        <v>617</v>
      </c>
      <c r="D52" s="188" t="s">
        <v>617</v>
      </c>
      <c r="E52" s="188" t="s">
        <v>617</v>
      </c>
      <c r="F52" s="188" t="s">
        <v>617</v>
      </c>
      <c r="G52" s="188" t="s">
        <v>617</v>
      </c>
      <c r="H52" s="188" t="s">
        <v>617</v>
      </c>
      <c r="I52" s="188" t="s">
        <v>738</v>
      </c>
      <c r="J52" s="188" t="s">
        <v>739</v>
      </c>
      <c r="K52" s="188" t="s">
        <v>740</v>
      </c>
    </row>
    <row r="53" spans="1:11" ht="14.4" thickBot="1" x14ac:dyDescent="0.35">
      <c r="A53" s="187" t="s">
        <v>123</v>
      </c>
      <c r="B53" s="188" t="s">
        <v>741</v>
      </c>
      <c r="C53" s="188" t="s">
        <v>622</v>
      </c>
      <c r="D53" s="188" t="s">
        <v>622</v>
      </c>
      <c r="E53" s="188" t="s">
        <v>622</v>
      </c>
      <c r="F53" s="188" t="s">
        <v>622</v>
      </c>
      <c r="G53" s="188" t="s">
        <v>622</v>
      </c>
      <c r="H53" s="188" t="s">
        <v>622</v>
      </c>
      <c r="I53" s="188" t="s">
        <v>622</v>
      </c>
      <c r="J53" s="188" t="s">
        <v>742</v>
      </c>
      <c r="K53" s="188" t="s">
        <v>743</v>
      </c>
    </row>
    <row r="54" spans="1:11" ht="14.4" thickBot="1" x14ac:dyDescent="0.35">
      <c r="A54" s="187" t="s">
        <v>124</v>
      </c>
      <c r="B54" s="188" t="s">
        <v>744</v>
      </c>
      <c r="C54" s="188" t="s">
        <v>626</v>
      </c>
      <c r="D54" s="188" t="s">
        <v>626</v>
      </c>
      <c r="E54" s="188" t="s">
        <v>626</v>
      </c>
      <c r="F54" s="188" t="s">
        <v>626</v>
      </c>
      <c r="G54" s="188" t="s">
        <v>626</v>
      </c>
      <c r="H54" s="188" t="s">
        <v>626</v>
      </c>
      <c r="I54" s="188" t="s">
        <v>626</v>
      </c>
      <c r="J54" s="188" t="s">
        <v>745</v>
      </c>
      <c r="K54" s="188" t="s">
        <v>746</v>
      </c>
    </row>
    <row r="55" spans="1:11" ht="14.4" thickBot="1" x14ac:dyDescent="0.35">
      <c r="A55" s="187" t="s">
        <v>629</v>
      </c>
      <c r="B55" s="188" t="s">
        <v>747</v>
      </c>
      <c r="C55" s="188" t="s">
        <v>631</v>
      </c>
      <c r="D55" s="188" t="s">
        <v>631</v>
      </c>
      <c r="E55" s="188" t="s">
        <v>631</v>
      </c>
      <c r="F55" s="188" t="s">
        <v>631</v>
      </c>
      <c r="G55" s="188" t="s">
        <v>631</v>
      </c>
      <c r="H55" s="188" t="s">
        <v>631</v>
      </c>
      <c r="I55" s="188" t="s">
        <v>631</v>
      </c>
      <c r="J55" s="188" t="s">
        <v>748</v>
      </c>
      <c r="K55" s="188" t="s">
        <v>749</v>
      </c>
    </row>
    <row r="56" spans="1:11" ht="14.4" thickBot="1" x14ac:dyDescent="0.35">
      <c r="A56" s="187" t="s">
        <v>634</v>
      </c>
      <c r="B56" s="188" t="s">
        <v>750</v>
      </c>
      <c r="C56" s="188" t="s">
        <v>141</v>
      </c>
      <c r="D56" s="188" t="s">
        <v>141</v>
      </c>
      <c r="E56" s="188" t="s">
        <v>141</v>
      </c>
      <c r="F56" s="188" t="s">
        <v>141</v>
      </c>
      <c r="G56" s="188" t="s">
        <v>141</v>
      </c>
      <c r="H56" s="188" t="s">
        <v>141</v>
      </c>
      <c r="I56" s="188" t="s">
        <v>141</v>
      </c>
      <c r="J56" s="188" t="s">
        <v>751</v>
      </c>
      <c r="K56" s="188" t="s">
        <v>141</v>
      </c>
    </row>
    <row r="57" spans="1:11" ht="18.600000000000001" thickBot="1" x14ac:dyDescent="0.35">
      <c r="A57" s="29"/>
      <c r="B57">
        <v>2</v>
      </c>
      <c r="C57">
        <v>3</v>
      </c>
      <c r="D57">
        <v>4</v>
      </c>
      <c r="E57">
        <v>5</v>
      </c>
      <c r="F57">
        <v>6</v>
      </c>
      <c r="G57">
        <v>7</v>
      </c>
      <c r="H57">
        <v>8</v>
      </c>
      <c r="I57">
        <v>9</v>
      </c>
      <c r="J57">
        <v>10</v>
      </c>
      <c r="K57">
        <v>11</v>
      </c>
    </row>
    <row r="58" spans="1:11" ht="14.4" thickBot="1" x14ac:dyDescent="0.35">
      <c r="A58" s="187" t="s">
        <v>125</v>
      </c>
      <c r="B58" s="187" t="s">
        <v>64</v>
      </c>
      <c r="C58" s="187" t="s">
        <v>65</v>
      </c>
      <c r="D58" s="187" t="s">
        <v>66</v>
      </c>
      <c r="E58" s="187" t="s">
        <v>67</v>
      </c>
      <c r="F58" s="187" t="s">
        <v>68</v>
      </c>
      <c r="G58" s="187" t="s">
        <v>69</v>
      </c>
      <c r="H58" s="187" t="s">
        <v>70</v>
      </c>
      <c r="I58" s="187" t="s">
        <v>71</v>
      </c>
      <c r="J58" s="187" t="s">
        <v>72</v>
      </c>
      <c r="K58" s="187" t="s">
        <v>73</v>
      </c>
    </row>
    <row r="59" spans="1:11" ht="14.4" thickBot="1" x14ac:dyDescent="0.35">
      <c r="A59" s="187">
        <v>1</v>
      </c>
      <c r="B59" s="188">
        <v>499785</v>
      </c>
      <c r="C59" s="188">
        <v>35.5</v>
      </c>
      <c r="D59" s="188">
        <v>23</v>
      </c>
      <c r="E59" s="188">
        <v>23</v>
      </c>
      <c r="F59" s="188">
        <v>117</v>
      </c>
      <c r="G59" s="188">
        <v>34.5</v>
      </c>
      <c r="H59" s="188">
        <v>23</v>
      </c>
      <c r="I59" s="188">
        <v>119.5</v>
      </c>
      <c r="J59" s="188">
        <v>499899</v>
      </c>
      <c r="K59" s="188">
        <v>208</v>
      </c>
    </row>
    <row r="60" spans="1:11" ht="14.4" thickBot="1" x14ac:dyDescent="0.35">
      <c r="A60" s="187">
        <v>2</v>
      </c>
      <c r="B60" s="188">
        <v>499779.5</v>
      </c>
      <c r="C60" s="188">
        <v>34.5</v>
      </c>
      <c r="D60" s="188">
        <v>22</v>
      </c>
      <c r="E60" s="188">
        <v>22</v>
      </c>
      <c r="F60" s="188">
        <v>116</v>
      </c>
      <c r="G60" s="188">
        <v>33.5</v>
      </c>
      <c r="H60" s="188">
        <v>22</v>
      </c>
      <c r="I60" s="188">
        <v>118.5</v>
      </c>
      <c r="J60" s="188">
        <v>499883</v>
      </c>
      <c r="K60" s="188">
        <v>207</v>
      </c>
    </row>
    <row r="61" spans="1:11" ht="14.4" thickBot="1" x14ac:dyDescent="0.35">
      <c r="A61" s="187">
        <v>3</v>
      </c>
      <c r="B61" s="188">
        <v>499778.5</v>
      </c>
      <c r="C61" s="188">
        <v>33.5</v>
      </c>
      <c r="D61" s="188">
        <v>21</v>
      </c>
      <c r="E61" s="188">
        <v>21</v>
      </c>
      <c r="F61" s="188">
        <v>114.5</v>
      </c>
      <c r="G61" s="188">
        <v>32.5</v>
      </c>
      <c r="H61" s="188">
        <v>21</v>
      </c>
      <c r="I61" s="188">
        <v>117.5</v>
      </c>
      <c r="J61" s="188">
        <v>499882</v>
      </c>
      <c r="K61" s="188">
        <v>206</v>
      </c>
    </row>
    <row r="62" spans="1:11" ht="14.4" thickBot="1" x14ac:dyDescent="0.35">
      <c r="A62" s="187">
        <v>4</v>
      </c>
      <c r="B62" s="188">
        <v>499777.5</v>
      </c>
      <c r="C62" s="188">
        <v>32.5</v>
      </c>
      <c r="D62" s="188">
        <v>20</v>
      </c>
      <c r="E62" s="188">
        <v>20</v>
      </c>
      <c r="F62" s="188">
        <v>113.5</v>
      </c>
      <c r="G62" s="188">
        <v>31.5</v>
      </c>
      <c r="H62" s="188">
        <v>20</v>
      </c>
      <c r="I62" s="188">
        <v>112.5</v>
      </c>
      <c r="J62" s="188">
        <v>499881</v>
      </c>
      <c r="K62" s="188">
        <v>205</v>
      </c>
    </row>
    <row r="63" spans="1:11" ht="14.4" thickBot="1" x14ac:dyDescent="0.35">
      <c r="A63" s="187">
        <v>5</v>
      </c>
      <c r="B63" s="188">
        <v>499776.5</v>
      </c>
      <c r="C63" s="188">
        <v>19</v>
      </c>
      <c r="D63" s="188">
        <v>19</v>
      </c>
      <c r="E63" s="188">
        <v>19</v>
      </c>
      <c r="F63" s="188">
        <v>112.5</v>
      </c>
      <c r="G63" s="188">
        <v>19</v>
      </c>
      <c r="H63" s="188">
        <v>19</v>
      </c>
      <c r="I63" s="188">
        <v>111.5</v>
      </c>
      <c r="J63" s="188">
        <v>499873</v>
      </c>
      <c r="K63" s="188">
        <v>204</v>
      </c>
    </row>
    <row r="64" spans="1:11" ht="14.4" thickBot="1" x14ac:dyDescent="0.35">
      <c r="A64" s="187">
        <v>6</v>
      </c>
      <c r="B64" s="188">
        <v>499775.5</v>
      </c>
      <c r="C64" s="188">
        <v>18</v>
      </c>
      <c r="D64" s="188">
        <v>18</v>
      </c>
      <c r="E64" s="188">
        <v>18</v>
      </c>
      <c r="F64" s="188">
        <v>111.5</v>
      </c>
      <c r="G64" s="188">
        <v>18</v>
      </c>
      <c r="H64" s="188">
        <v>18</v>
      </c>
      <c r="I64" s="188">
        <v>110.5</v>
      </c>
      <c r="J64" s="188">
        <v>499872</v>
      </c>
      <c r="K64" s="188">
        <v>203</v>
      </c>
    </row>
    <row r="65" spans="1:11" ht="14.4" thickBot="1" x14ac:dyDescent="0.35">
      <c r="A65" s="187">
        <v>7</v>
      </c>
      <c r="B65" s="188">
        <v>499774.5</v>
      </c>
      <c r="C65" s="188">
        <v>17</v>
      </c>
      <c r="D65" s="188">
        <v>17</v>
      </c>
      <c r="E65" s="188">
        <v>17</v>
      </c>
      <c r="F65" s="188">
        <v>110.5</v>
      </c>
      <c r="G65" s="188">
        <v>17</v>
      </c>
      <c r="H65" s="188">
        <v>17</v>
      </c>
      <c r="I65" s="188">
        <v>109.5</v>
      </c>
      <c r="J65" s="188">
        <v>499871</v>
      </c>
      <c r="K65" s="188">
        <v>181</v>
      </c>
    </row>
    <row r="66" spans="1:11" ht="14.4" thickBot="1" x14ac:dyDescent="0.35">
      <c r="A66" s="187">
        <v>8</v>
      </c>
      <c r="B66" s="188">
        <v>499773.5</v>
      </c>
      <c r="C66" s="188">
        <v>16</v>
      </c>
      <c r="D66" s="188">
        <v>16</v>
      </c>
      <c r="E66" s="188">
        <v>16</v>
      </c>
      <c r="F66" s="188">
        <v>109.5</v>
      </c>
      <c r="G66" s="188">
        <v>16</v>
      </c>
      <c r="H66" s="188">
        <v>16</v>
      </c>
      <c r="I66" s="188">
        <v>108.5</v>
      </c>
      <c r="J66" s="188">
        <v>499870</v>
      </c>
      <c r="K66" s="188">
        <v>180</v>
      </c>
    </row>
    <row r="67" spans="1:11" ht="14.4" thickBot="1" x14ac:dyDescent="0.35">
      <c r="A67" s="187">
        <v>9</v>
      </c>
      <c r="B67" s="188">
        <v>499772.5</v>
      </c>
      <c r="C67" s="188">
        <v>15</v>
      </c>
      <c r="D67" s="188">
        <v>15</v>
      </c>
      <c r="E67" s="188">
        <v>15</v>
      </c>
      <c r="F67" s="188">
        <v>77.5</v>
      </c>
      <c r="G67" s="188">
        <v>15</v>
      </c>
      <c r="H67" s="188">
        <v>15</v>
      </c>
      <c r="I67" s="188">
        <v>107.5</v>
      </c>
      <c r="J67" s="188">
        <v>499869</v>
      </c>
      <c r="K67" s="188">
        <v>179</v>
      </c>
    </row>
    <row r="68" spans="1:11" ht="14.4" thickBot="1" x14ac:dyDescent="0.35">
      <c r="A68" s="187">
        <v>10</v>
      </c>
      <c r="B68" s="188">
        <v>499771.5</v>
      </c>
      <c r="C68" s="188">
        <v>14</v>
      </c>
      <c r="D68" s="188">
        <v>14</v>
      </c>
      <c r="E68" s="188">
        <v>14</v>
      </c>
      <c r="F68" s="188">
        <v>76.5</v>
      </c>
      <c r="G68" s="188">
        <v>14</v>
      </c>
      <c r="H68" s="188">
        <v>14</v>
      </c>
      <c r="I68" s="188">
        <v>106.5</v>
      </c>
      <c r="J68" s="188">
        <v>499868</v>
      </c>
      <c r="K68" s="188">
        <v>155</v>
      </c>
    </row>
    <row r="69" spans="1:11" ht="14.4" thickBot="1" x14ac:dyDescent="0.35">
      <c r="A69" s="187">
        <v>11</v>
      </c>
      <c r="B69" s="188">
        <v>499770.5</v>
      </c>
      <c r="C69" s="188">
        <v>13</v>
      </c>
      <c r="D69" s="188">
        <v>13</v>
      </c>
      <c r="E69" s="188">
        <v>13</v>
      </c>
      <c r="F69" s="188">
        <v>75.5</v>
      </c>
      <c r="G69" s="188">
        <v>13</v>
      </c>
      <c r="H69" s="188">
        <v>13</v>
      </c>
      <c r="I69" s="188">
        <v>105.5</v>
      </c>
      <c r="J69" s="188">
        <v>499867</v>
      </c>
      <c r="K69" s="188">
        <v>154</v>
      </c>
    </row>
    <row r="70" spans="1:11" ht="14.4" thickBot="1" x14ac:dyDescent="0.35">
      <c r="A70" s="187">
        <v>12</v>
      </c>
      <c r="B70" s="188">
        <v>499769.5</v>
      </c>
      <c r="C70" s="188">
        <v>12</v>
      </c>
      <c r="D70" s="188">
        <v>12</v>
      </c>
      <c r="E70" s="188">
        <v>12</v>
      </c>
      <c r="F70" s="188">
        <v>74.5</v>
      </c>
      <c r="G70" s="188">
        <v>12</v>
      </c>
      <c r="H70" s="188">
        <v>12</v>
      </c>
      <c r="I70" s="188">
        <v>104.5</v>
      </c>
      <c r="J70" s="188">
        <v>499866</v>
      </c>
      <c r="K70" s="188">
        <v>153</v>
      </c>
    </row>
    <row r="71" spans="1:11" ht="14.4" thickBot="1" x14ac:dyDescent="0.35">
      <c r="A71" s="187">
        <v>13</v>
      </c>
      <c r="B71" s="188">
        <v>499768.5</v>
      </c>
      <c r="C71" s="188">
        <v>11</v>
      </c>
      <c r="D71" s="188">
        <v>11</v>
      </c>
      <c r="E71" s="188">
        <v>11</v>
      </c>
      <c r="F71" s="188">
        <v>73.5</v>
      </c>
      <c r="G71" s="188">
        <v>11</v>
      </c>
      <c r="H71" s="188">
        <v>11</v>
      </c>
      <c r="I71" s="188">
        <v>67.5</v>
      </c>
      <c r="J71" s="188">
        <v>499865</v>
      </c>
      <c r="K71" s="188">
        <v>152</v>
      </c>
    </row>
    <row r="72" spans="1:11" ht="14.4" thickBot="1" x14ac:dyDescent="0.35">
      <c r="A72" s="187">
        <v>14</v>
      </c>
      <c r="B72" s="188">
        <v>499767.5</v>
      </c>
      <c r="C72" s="188">
        <v>10</v>
      </c>
      <c r="D72" s="188">
        <v>10</v>
      </c>
      <c r="E72" s="188">
        <v>10</v>
      </c>
      <c r="F72" s="188">
        <v>72.5</v>
      </c>
      <c r="G72" s="188">
        <v>10</v>
      </c>
      <c r="H72" s="188">
        <v>10</v>
      </c>
      <c r="I72" s="188">
        <v>66.5</v>
      </c>
      <c r="J72" s="188">
        <v>499860.5</v>
      </c>
      <c r="K72" s="188">
        <v>151</v>
      </c>
    </row>
    <row r="73" spans="1:11" ht="14.4" thickBot="1" x14ac:dyDescent="0.35">
      <c r="A73" s="187">
        <v>15</v>
      </c>
      <c r="B73" s="188">
        <v>499766.5</v>
      </c>
      <c r="C73" s="188">
        <v>9</v>
      </c>
      <c r="D73" s="188">
        <v>9</v>
      </c>
      <c r="E73" s="188">
        <v>9</v>
      </c>
      <c r="F73" s="188">
        <v>71.5</v>
      </c>
      <c r="G73" s="188">
        <v>9</v>
      </c>
      <c r="H73" s="188">
        <v>9</v>
      </c>
      <c r="I73" s="188">
        <v>56</v>
      </c>
      <c r="J73" s="188">
        <v>499859.5</v>
      </c>
      <c r="K73" s="188">
        <v>150</v>
      </c>
    </row>
    <row r="74" spans="1:11" ht="14.4" thickBot="1" x14ac:dyDescent="0.35">
      <c r="A74" s="187">
        <v>16</v>
      </c>
      <c r="B74" s="188">
        <v>499765.5</v>
      </c>
      <c r="C74" s="188">
        <v>8</v>
      </c>
      <c r="D74" s="188">
        <v>8</v>
      </c>
      <c r="E74" s="188">
        <v>8</v>
      </c>
      <c r="F74" s="188">
        <v>70.5</v>
      </c>
      <c r="G74" s="188">
        <v>8</v>
      </c>
      <c r="H74" s="188">
        <v>8</v>
      </c>
      <c r="I74" s="188">
        <v>55</v>
      </c>
      <c r="J74" s="188">
        <v>499858.5</v>
      </c>
      <c r="K74" s="188">
        <v>149</v>
      </c>
    </row>
    <row r="75" spans="1:11" ht="14.4" thickBot="1" x14ac:dyDescent="0.35">
      <c r="A75" s="187">
        <v>17</v>
      </c>
      <c r="B75" s="188">
        <v>499764.5</v>
      </c>
      <c r="C75" s="188">
        <v>7</v>
      </c>
      <c r="D75" s="188">
        <v>7</v>
      </c>
      <c r="E75" s="188">
        <v>7</v>
      </c>
      <c r="F75" s="188">
        <v>55.5</v>
      </c>
      <c r="G75" s="188">
        <v>7</v>
      </c>
      <c r="H75" s="188">
        <v>7</v>
      </c>
      <c r="I75" s="188">
        <v>53</v>
      </c>
      <c r="J75" s="188">
        <v>499857.5</v>
      </c>
      <c r="K75" s="188">
        <v>148</v>
      </c>
    </row>
    <row r="76" spans="1:11" ht="14.4" thickBot="1" x14ac:dyDescent="0.35">
      <c r="A76" s="187">
        <v>18</v>
      </c>
      <c r="B76" s="188">
        <v>499763.5</v>
      </c>
      <c r="C76" s="188">
        <v>6</v>
      </c>
      <c r="D76" s="188">
        <v>6</v>
      </c>
      <c r="E76" s="188">
        <v>6</v>
      </c>
      <c r="F76" s="188">
        <v>54.5</v>
      </c>
      <c r="G76" s="188">
        <v>6</v>
      </c>
      <c r="H76" s="188">
        <v>6</v>
      </c>
      <c r="I76" s="188">
        <v>33</v>
      </c>
      <c r="J76" s="188">
        <v>499856.5</v>
      </c>
      <c r="K76" s="188">
        <v>147</v>
      </c>
    </row>
    <row r="77" spans="1:11" ht="14.4" thickBot="1" x14ac:dyDescent="0.35">
      <c r="A77" s="187">
        <v>19</v>
      </c>
      <c r="B77" s="188">
        <v>499762.5</v>
      </c>
      <c r="C77" s="188">
        <v>5</v>
      </c>
      <c r="D77" s="188">
        <v>5</v>
      </c>
      <c r="E77" s="188">
        <v>5</v>
      </c>
      <c r="F77" s="188">
        <v>5</v>
      </c>
      <c r="G77" s="188">
        <v>5</v>
      </c>
      <c r="H77" s="188">
        <v>5</v>
      </c>
      <c r="I77" s="188">
        <v>32</v>
      </c>
      <c r="J77" s="188">
        <v>499855.5</v>
      </c>
      <c r="K77" s="188">
        <v>146</v>
      </c>
    </row>
    <row r="78" spans="1:11" ht="14.4" thickBot="1" x14ac:dyDescent="0.35">
      <c r="A78" s="187">
        <v>20</v>
      </c>
      <c r="B78" s="188">
        <v>499761.5</v>
      </c>
      <c r="C78" s="188">
        <v>4</v>
      </c>
      <c r="D78" s="188">
        <v>4</v>
      </c>
      <c r="E78" s="188">
        <v>4</v>
      </c>
      <c r="F78" s="188">
        <v>4</v>
      </c>
      <c r="G78" s="188">
        <v>4</v>
      </c>
      <c r="H78" s="188">
        <v>4</v>
      </c>
      <c r="I78" s="188">
        <v>31</v>
      </c>
      <c r="J78" s="188">
        <v>499854.5</v>
      </c>
      <c r="K78" s="188">
        <v>145</v>
      </c>
    </row>
    <row r="79" spans="1:11" ht="14.4" thickBot="1" x14ac:dyDescent="0.35">
      <c r="A79" s="187">
        <v>21</v>
      </c>
      <c r="B79" s="188">
        <v>499760.5</v>
      </c>
      <c r="C79" s="188">
        <v>3</v>
      </c>
      <c r="D79" s="188">
        <v>3</v>
      </c>
      <c r="E79" s="188">
        <v>3</v>
      </c>
      <c r="F79" s="188">
        <v>3</v>
      </c>
      <c r="G79" s="188">
        <v>3</v>
      </c>
      <c r="H79" s="188">
        <v>3</v>
      </c>
      <c r="I79" s="188">
        <v>3</v>
      </c>
      <c r="J79" s="188">
        <v>499853.5</v>
      </c>
      <c r="K79" s="188">
        <v>144</v>
      </c>
    </row>
    <row r="80" spans="1:11" ht="14.4" thickBot="1" x14ac:dyDescent="0.35">
      <c r="A80" s="187">
        <v>22</v>
      </c>
      <c r="B80" s="188">
        <v>499759.5</v>
      </c>
      <c r="C80" s="188">
        <v>2</v>
      </c>
      <c r="D80" s="188">
        <v>2</v>
      </c>
      <c r="E80" s="188">
        <v>2</v>
      </c>
      <c r="F80" s="188">
        <v>2</v>
      </c>
      <c r="G80" s="188">
        <v>2</v>
      </c>
      <c r="H80" s="188">
        <v>2</v>
      </c>
      <c r="I80" s="188">
        <v>2</v>
      </c>
      <c r="J80" s="188">
        <v>499852.5</v>
      </c>
      <c r="K80" s="188">
        <v>137</v>
      </c>
    </row>
    <row r="81" spans="1:15" ht="14.4" thickBot="1" x14ac:dyDescent="0.35">
      <c r="A81" s="187">
        <v>23</v>
      </c>
      <c r="B81" s="188">
        <v>499758.5</v>
      </c>
      <c r="C81" s="188">
        <v>1</v>
      </c>
      <c r="D81" s="188">
        <v>1</v>
      </c>
      <c r="E81" s="188">
        <v>1</v>
      </c>
      <c r="F81" s="188">
        <v>1</v>
      </c>
      <c r="G81" s="188">
        <v>1</v>
      </c>
      <c r="H81" s="188">
        <v>1</v>
      </c>
      <c r="I81" s="188">
        <v>1</v>
      </c>
      <c r="J81" s="188">
        <v>499851.5</v>
      </c>
      <c r="K81" s="188">
        <v>136</v>
      </c>
    </row>
    <row r="82" spans="1:15" ht="14.4" thickBot="1" x14ac:dyDescent="0.35">
      <c r="A82" s="187">
        <v>24</v>
      </c>
      <c r="B82" s="188">
        <v>499757.5</v>
      </c>
      <c r="C82" s="188">
        <v>0</v>
      </c>
      <c r="D82" s="188">
        <v>0</v>
      </c>
      <c r="E82" s="188">
        <v>0</v>
      </c>
      <c r="F82" s="188">
        <v>0</v>
      </c>
      <c r="G82" s="188">
        <v>0</v>
      </c>
      <c r="H82" s="188">
        <v>0</v>
      </c>
      <c r="I82" s="188">
        <v>0</v>
      </c>
      <c r="J82" s="188">
        <v>499850</v>
      </c>
      <c r="K82" s="188">
        <v>0</v>
      </c>
    </row>
    <row r="83" spans="1:15" ht="18.600000000000001" thickBot="1" x14ac:dyDescent="0.35">
      <c r="A83" s="29"/>
    </row>
    <row r="84" spans="1:15" ht="14.4" thickBot="1" x14ac:dyDescent="0.35">
      <c r="A84" s="187" t="s">
        <v>637</v>
      </c>
      <c r="B84" s="187" t="s">
        <v>64</v>
      </c>
      <c r="C84" s="187" t="s">
        <v>65</v>
      </c>
      <c r="D84" s="187" t="s">
        <v>66</v>
      </c>
      <c r="E84" s="187" t="s">
        <v>67</v>
      </c>
      <c r="F84" s="187" t="s">
        <v>68</v>
      </c>
      <c r="G84" s="187" t="s">
        <v>69</v>
      </c>
      <c r="H84" s="187" t="s">
        <v>70</v>
      </c>
      <c r="I84" s="187" t="s">
        <v>71</v>
      </c>
      <c r="J84" s="187" t="s">
        <v>72</v>
      </c>
      <c r="K84" s="187" t="s">
        <v>73</v>
      </c>
      <c r="L84" s="187" t="s">
        <v>127</v>
      </c>
      <c r="M84" s="187" t="s">
        <v>128</v>
      </c>
      <c r="N84" s="187" t="s">
        <v>129</v>
      </c>
      <c r="O84" s="187" t="s">
        <v>130</v>
      </c>
    </row>
    <row r="85" spans="1:15" ht="14.4" thickBot="1" x14ac:dyDescent="0.35">
      <c r="A85" s="187" t="s">
        <v>79</v>
      </c>
      <c r="B85" s="188">
        <v>499757.5</v>
      </c>
      <c r="C85" s="188">
        <v>0</v>
      </c>
      <c r="D85" s="188">
        <v>0</v>
      </c>
      <c r="E85" s="188">
        <v>0</v>
      </c>
      <c r="F85" s="188">
        <v>0</v>
      </c>
      <c r="G85" s="188">
        <v>1</v>
      </c>
      <c r="H85" s="188">
        <v>18</v>
      </c>
      <c r="I85" s="188">
        <v>104.5</v>
      </c>
      <c r="J85" s="188">
        <v>499882</v>
      </c>
      <c r="K85" s="188">
        <v>205</v>
      </c>
      <c r="L85" s="188">
        <v>999967.9</v>
      </c>
      <c r="M85" s="188">
        <v>1000000</v>
      </c>
      <c r="N85" s="188">
        <v>32.1</v>
      </c>
      <c r="O85" s="188">
        <v>0</v>
      </c>
    </row>
    <row r="86" spans="1:15" ht="14.4" thickBot="1" x14ac:dyDescent="0.35">
      <c r="A86" s="187" t="s">
        <v>80</v>
      </c>
      <c r="B86" s="188">
        <v>499758.5</v>
      </c>
      <c r="C86" s="188">
        <v>1</v>
      </c>
      <c r="D86" s="188">
        <v>4</v>
      </c>
      <c r="E86" s="188">
        <v>3</v>
      </c>
      <c r="F86" s="188">
        <v>1</v>
      </c>
      <c r="G86" s="188">
        <v>15</v>
      </c>
      <c r="H86" s="188">
        <v>20</v>
      </c>
      <c r="I86" s="188">
        <v>119.5</v>
      </c>
      <c r="J86" s="188">
        <v>499899</v>
      </c>
      <c r="K86" s="188">
        <v>180</v>
      </c>
      <c r="L86" s="188">
        <v>1000000.9</v>
      </c>
      <c r="M86" s="188">
        <v>1000000</v>
      </c>
      <c r="N86" s="188">
        <v>-0.9</v>
      </c>
      <c r="O86" s="188">
        <v>0</v>
      </c>
    </row>
    <row r="87" spans="1:15" ht="14.4" thickBot="1" x14ac:dyDescent="0.35">
      <c r="A87" s="187" t="s">
        <v>81</v>
      </c>
      <c r="B87" s="188">
        <v>499772.5</v>
      </c>
      <c r="C87" s="188">
        <v>9</v>
      </c>
      <c r="D87" s="188">
        <v>14</v>
      </c>
      <c r="E87" s="188">
        <v>17</v>
      </c>
      <c r="F87" s="188">
        <v>3</v>
      </c>
      <c r="G87" s="188">
        <v>9</v>
      </c>
      <c r="H87" s="188">
        <v>16</v>
      </c>
      <c r="I87" s="188">
        <v>117.5</v>
      </c>
      <c r="J87" s="188">
        <v>499881</v>
      </c>
      <c r="K87" s="188">
        <v>154</v>
      </c>
      <c r="L87" s="188">
        <v>999992.9</v>
      </c>
      <c r="M87" s="188">
        <v>1000000</v>
      </c>
      <c r="N87" s="188">
        <v>7.1</v>
      </c>
      <c r="O87" s="188">
        <v>0</v>
      </c>
    </row>
    <row r="88" spans="1:15" ht="14.4" thickBot="1" x14ac:dyDescent="0.35">
      <c r="A88" s="187" t="s">
        <v>82</v>
      </c>
      <c r="B88" s="188">
        <v>499770.5</v>
      </c>
      <c r="C88" s="188">
        <v>7</v>
      </c>
      <c r="D88" s="188">
        <v>9</v>
      </c>
      <c r="E88" s="188">
        <v>9</v>
      </c>
      <c r="F88" s="188">
        <v>2</v>
      </c>
      <c r="G88" s="188">
        <v>3</v>
      </c>
      <c r="H88" s="188">
        <v>4</v>
      </c>
      <c r="I88" s="188">
        <v>105.5</v>
      </c>
      <c r="J88" s="188">
        <v>499870</v>
      </c>
      <c r="K88" s="188">
        <v>179</v>
      </c>
      <c r="L88" s="188">
        <v>999958.9</v>
      </c>
      <c r="M88" s="188">
        <v>1000000</v>
      </c>
      <c r="N88" s="188">
        <v>41.1</v>
      </c>
      <c r="O88" s="188">
        <v>0</v>
      </c>
    </row>
    <row r="89" spans="1:15" ht="14.4" thickBot="1" x14ac:dyDescent="0.35">
      <c r="A89" s="187" t="s">
        <v>83</v>
      </c>
      <c r="B89" s="188">
        <v>499775.5</v>
      </c>
      <c r="C89" s="188">
        <v>19</v>
      </c>
      <c r="D89" s="188">
        <v>10</v>
      </c>
      <c r="E89" s="188">
        <v>23</v>
      </c>
      <c r="F89" s="188">
        <v>72.5</v>
      </c>
      <c r="G89" s="188">
        <v>4</v>
      </c>
      <c r="H89" s="188">
        <v>21</v>
      </c>
      <c r="I89" s="188">
        <v>3</v>
      </c>
      <c r="J89" s="188">
        <v>499873</v>
      </c>
      <c r="K89" s="188">
        <v>206</v>
      </c>
      <c r="L89" s="188">
        <v>1000006.9</v>
      </c>
      <c r="M89" s="188">
        <v>1000000</v>
      </c>
      <c r="N89" s="188">
        <v>-6.9</v>
      </c>
      <c r="O89" s="188">
        <v>0</v>
      </c>
    </row>
    <row r="90" spans="1:15" ht="14.4" thickBot="1" x14ac:dyDescent="0.35">
      <c r="A90" s="187" t="s">
        <v>84</v>
      </c>
      <c r="B90" s="188">
        <v>499764.5</v>
      </c>
      <c r="C90" s="188">
        <v>5</v>
      </c>
      <c r="D90" s="188">
        <v>5</v>
      </c>
      <c r="E90" s="188">
        <v>14</v>
      </c>
      <c r="F90" s="188">
        <v>5</v>
      </c>
      <c r="G90" s="188">
        <v>6</v>
      </c>
      <c r="H90" s="188">
        <v>22</v>
      </c>
      <c r="I90" s="188">
        <v>106.5</v>
      </c>
      <c r="J90" s="188">
        <v>499883</v>
      </c>
      <c r="K90" s="188">
        <v>207</v>
      </c>
      <c r="L90" s="188">
        <v>1000017.9</v>
      </c>
      <c r="M90" s="188">
        <v>1000000</v>
      </c>
      <c r="N90" s="188">
        <v>-17.899999999999999</v>
      </c>
      <c r="O90" s="188">
        <v>0</v>
      </c>
    </row>
    <row r="91" spans="1:15" ht="14.4" thickBot="1" x14ac:dyDescent="0.35">
      <c r="A91" s="187" t="s">
        <v>85</v>
      </c>
      <c r="B91" s="188">
        <v>499773.5</v>
      </c>
      <c r="C91" s="188">
        <v>14</v>
      </c>
      <c r="D91" s="188">
        <v>18</v>
      </c>
      <c r="E91" s="188">
        <v>22</v>
      </c>
      <c r="F91" s="188">
        <v>55.5</v>
      </c>
      <c r="G91" s="188">
        <v>10</v>
      </c>
      <c r="H91" s="188">
        <v>19</v>
      </c>
      <c r="I91" s="188">
        <v>110.5</v>
      </c>
      <c r="J91" s="188">
        <v>499872</v>
      </c>
      <c r="K91" s="188">
        <v>181</v>
      </c>
      <c r="L91" s="188">
        <v>1000075.4</v>
      </c>
      <c r="M91" s="188">
        <v>1000000</v>
      </c>
      <c r="N91" s="188">
        <v>-75.400000000000006</v>
      </c>
      <c r="O91" s="188">
        <v>-0.01</v>
      </c>
    </row>
    <row r="92" spans="1:15" ht="14.4" thickBot="1" x14ac:dyDescent="0.35">
      <c r="A92" s="187" t="s">
        <v>86</v>
      </c>
      <c r="B92" s="188">
        <v>499761.5</v>
      </c>
      <c r="C92" s="188">
        <v>4</v>
      </c>
      <c r="D92" s="188">
        <v>7</v>
      </c>
      <c r="E92" s="188">
        <v>4</v>
      </c>
      <c r="F92" s="188">
        <v>71.5</v>
      </c>
      <c r="G92" s="188">
        <v>32.5</v>
      </c>
      <c r="H92" s="188">
        <v>17</v>
      </c>
      <c r="I92" s="188">
        <v>111.5</v>
      </c>
      <c r="J92" s="188">
        <v>499869</v>
      </c>
      <c r="K92" s="188">
        <v>149</v>
      </c>
      <c r="L92" s="188">
        <v>1000026.9</v>
      </c>
      <c r="M92" s="188">
        <v>1000000</v>
      </c>
      <c r="N92" s="188">
        <v>-26.9</v>
      </c>
      <c r="O92" s="188">
        <v>0</v>
      </c>
    </row>
    <row r="93" spans="1:15" ht="14.4" thickBot="1" x14ac:dyDescent="0.35">
      <c r="A93" s="187" t="s">
        <v>87</v>
      </c>
      <c r="B93" s="188">
        <v>499774.5</v>
      </c>
      <c r="C93" s="188">
        <v>17</v>
      </c>
      <c r="D93" s="188">
        <v>17</v>
      </c>
      <c r="E93" s="188">
        <v>19</v>
      </c>
      <c r="F93" s="188">
        <v>70.5</v>
      </c>
      <c r="G93" s="188">
        <v>7</v>
      </c>
      <c r="H93" s="188">
        <v>11</v>
      </c>
      <c r="I93" s="188">
        <v>55</v>
      </c>
      <c r="J93" s="188">
        <v>499867</v>
      </c>
      <c r="K93" s="188">
        <v>155</v>
      </c>
      <c r="L93" s="188">
        <v>999992.9</v>
      </c>
      <c r="M93" s="188">
        <v>1000000</v>
      </c>
      <c r="N93" s="188">
        <v>7.1</v>
      </c>
      <c r="O93" s="188">
        <v>0</v>
      </c>
    </row>
    <row r="94" spans="1:15" ht="14.4" thickBot="1" x14ac:dyDescent="0.35">
      <c r="A94" s="187" t="s">
        <v>88</v>
      </c>
      <c r="B94" s="188">
        <v>499763.5</v>
      </c>
      <c r="C94" s="188">
        <v>6</v>
      </c>
      <c r="D94" s="188">
        <v>1</v>
      </c>
      <c r="E94" s="188">
        <v>5</v>
      </c>
      <c r="F94" s="188">
        <v>110.5</v>
      </c>
      <c r="G94" s="188">
        <v>2</v>
      </c>
      <c r="H94" s="188">
        <v>14</v>
      </c>
      <c r="I94" s="188">
        <v>1</v>
      </c>
      <c r="J94" s="188">
        <v>499865</v>
      </c>
      <c r="K94" s="188">
        <v>203</v>
      </c>
      <c r="L94" s="188">
        <v>999970.9</v>
      </c>
      <c r="M94" s="188">
        <v>1000000</v>
      </c>
      <c r="N94" s="188">
        <v>29.1</v>
      </c>
      <c r="O94" s="188">
        <v>0</v>
      </c>
    </row>
    <row r="95" spans="1:15" ht="14.4" thickBot="1" x14ac:dyDescent="0.35">
      <c r="A95" s="187" t="s">
        <v>89</v>
      </c>
      <c r="B95" s="188">
        <v>499760.5</v>
      </c>
      <c r="C95" s="188">
        <v>2</v>
      </c>
      <c r="D95" s="188">
        <v>2</v>
      </c>
      <c r="E95" s="188">
        <v>1</v>
      </c>
      <c r="F95" s="188">
        <v>54.5</v>
      </c>
      <c r="G95" s="188">
        <v>8</v>
      </c>
      <c r="H95" s="188">
        <v>0</v>
      </c>
      <c r="I95" s="188">
        <v>107.5</v>
      </c>
      <c r="J95" s="188">
        <v>499852.5</v>
      </c>
      <c r="K95" s="188">
        <v>136</v>
      </c>
      <c r="L95" s="188">
        <v>999923.9</v>
      </c>
      <c r="M95" s="188">
        <v>1000000</v>
      </c>
      <c r="N95" s="188">
        <v>76.099999999999994</v>
      </c>
      <c r="O95" s="188">
        <v>0.01</v>
      </c>
    </row>
    <row r="96" spans="1:15" ht="14.4" thickBot="1" x14ac:dyDescent="0.35">
      <c r="A96" s="187" t="s">
        <v>90</v>
      </c>
      <c r="B96" s="188">
        <v>499771.5</v>
      </c>
      <c r="C96" s="188">
        <v>15</v>
      </c>
      <c r="D96" s="188">
        <v>19</v>
      </c>
      <c r="E96" s="188">
        <v>15</v>
      </c>
      <c r="F96" s="188">
        <v>76.5</v>
      </c>
      <c r="G96" s="188">
        <v>19</v>
      </c>
      <c r="H96" s="188">
        <v>9</v>
      </c>
      <c r="I96" s="188">
        <v>109.5</v>
      </c>
      <c r="J96" s="188">
        <v>499860.5</v>
      </c>
      <c r="K96" s="188">
        <v>147</v>
      </c>
      <c r="L96" s="188">
        <v>1000041.9</v>
      </c>
      <c r="M96" s="188">
        <v>1000000</v>
      </c>
      <c r="N96" s="188">
        <v>-41.9</v>
      </c>
      <c r="O96" s="188">
        <v>0</v>
      </c>
    </row>
    <row r="97" spans="1:15" ht="14.4" thickBot="1" x14ac:dyDescent="0.35">
      <c r="A97" s="187" t="s">
        <v>91</v>
      </c>
      <c r="B97" s="188">
        <v>499785</v>
      </c>
      <c r="C97" s="188">
        <v>34.5</v>
      </c>
      <c r="D97" s="188">
        <v>22</v>
      </c>
      <c r="E97" s="188">
        <v>16</v>
      </c>
      <c r="F97" s="188">
        <v>73.5</v>
      </c>
      <c r="G97" s="188">
        <v>12</v>
      </c>
      <c r="H97" s="188">
        <v>2</v>
      </c>
      <c r="I97" s="188">
        <v>67.5</v>
      </c>
      <c r="J97" s="188">
        <v>499855.5</v>
      </c>
      <c r="K97" s="188">
        <v>146</v>
      </c>
      <c r="L97" s="188">
        <v>1000013.9</v>
      </c>
      <c r="M97" s="188">
        <v>1000000</v>
      </c>
      <c r="N97" s="188">
        <v>-13.9</v>
      </c>
      <c r="O97" s="188">
        <v>0</v>
      </c>
    </row>
    <row r="98" spans="1:15" ht="14.4" thickBot="1" x14ac:dyDescent="0.35">
      <c r="A98" s="187" t="s">
        <v>92</v>
      </c>
      <c r="B98" s="188">
        <v>499776.5</v>
      </c>
      <c r="C98" s="188">
        <v>33.5</v>
      </c>
      <c r="D98" s="188">
        <v>23</v>
      </c>
      <c r="E98" s="188">
        <v>21</v>
      </c>
      <c r="F98" s="188">
        <v>111.5</v>
      </c>
      <c r="G98" s="188">
        <v>34.5</v>
      </c>
      <c r="H98" s="188">
        <v>15</v>
      </c>
      <c r="I98" s="188">
        <v>118.5</v>
      </c>
      <c r="J98" s="188">
        <v>499859.5</v>
      </c>
      <c r="K98" s="188">
        <v>0</v>
      </c>
      <c r="L98" s="188">
        <v>999992.9</v>
      </c>
      <c r="M98" s="188">
        <v>1000000</v>
      </c>
      <c r="N98" s="188">
        <v>7.1</v>
      </c>
      <c r="O98" s="188">
        <v>0</v>
      </c>
    </row>
    <row r="99" spans="1:15" ht="14.4" thickBot="1" x14ac:dyDescent="0.35">
      <c r="A99" s="187" t="s">
        <v>93</v>
      </c>
      <c r="B99" s="188">
        <v>499769.5</v>
      </c>
      <c r="C99" s="188">
        <v>13</v>
      </c>
      <c r="D99" s="188">
        <v>20</v>
      </c>
      <c r="E99" s="188">
        <v>10</v>
      </c>
      <c r="F99" s="188">
        <v>77.5</v>
      </c>
      <c r="G99" s="188">
        <v>33.5</v>
      </c>
      <c r="H99" s="188">
        <v>6</v>
      </c>
      <c r="I99" s="188">
        <v>112.5</v>
      </c>
      <c r="J99" s="188">
        <v>499857.5</v>
      </c>
      <c r="K99" s="188">
        <v>137</v>
      </c>
      <c r="L99" s="188">
        <v>1000036.4</v>
      </c>
      <c r="M99" s="188">
        <v>1000000</v>
      </c>
      <c r="N99" s="188">
        <v>-36.4</v>
      </c>
      <c r="O99" s="188">
        <v>0</v>
      </c>
    </row>
    <row r="100" spans="1:15" ht="14.4" thickBot="1" x14ac:dyDescent="0.35">
      <c r="A100" s="187" t="s">
        <v>94</v>
      </c>
      <c r="B100" s="188">
        <v>499759.5</v>
      </c>
      <c r="C100" s="188">
        <v>3</v>
      </c>
      <c r="D100" s="188">
        <v>3</v>
      </c>
      <c r="E100" s="188">
        <v>2</v>
      </c>
      <c r="F100" s="188">
        <v>109.5</v>
      </c>
      <c r="G100" s="188">
        <v>13</v>
      </c>
      <c r="H100" s="188">
        <v>7</v>
      </c>
      <c r="I100" s="188">
        <v>66.5</v>
      </c>
      <c r="J100" s="188">
        <v>499858.5</v>
      </c>
      <c r="K100" s="188">
        <v>150</v>
      </c>
      <c r="L100" s="188">
        <v>999971.9</v>
      </c>
      <c r="M100" s="188">
        <v>1000000</v>
      </c>
      <c r="N100" s="188">
        <v>28.1</v>
      </c>
      <c r="O100" s="188">
        <v>0</v>
      </c>
    </row>
    <row r="101" spans="1:15" ht="14.4" thickBot="1" x14ac:dyDescent="0.35">
      <c r="A101" s="187" t="s">
        <v>95</v>
      </c>
      <c r="B101" s="188">
        <v>499778.5</v>
      </c>
      <c r="C101" s="188">
        <v>32.5</v>
      </c>
      <c r="D101" s="188">
        <v>15</v>
      </c>
      <c r="E101" s="188">
        <v>13</v>
      </c>
      <c r="F101" s="188">
        <v>74.5</v>
      </c>
      <c r="G101" s="188">
        <v>5</v>
      </c>
      <c r="H101" s="188">
        <v>1</v>
      </c>
      <c r="I101" s="188">
        <v>32</v>
      </c>
      <c r="J101" s="188">
        <v>499853.5</v>
      </c>
      <c r="K101" s="188">
        <v>152</v>
      </c>
      <c r="L101" s="188">
        <v>999956.9</v>
      </c>
      <c r="M101" s="188">
        <v>1000000</v>
      </c>
      <c r="N101" s="188">
        <v>43.1</v>
      </c>
      <c r="O101" s="188">
        <v>0</v>
      </c>
    </row>
    <row r="102" spans="1:15" ht="14.4" thickBot="1" x14ac:dyDescent="0.35">
      <c r="A102" s="187" t="s">
        <v>96</v>
      </c>
      <c r="B102" s="188">
        <v>499779.5</v>
      </c>
      <c r="C102" s="188">
        <v>35.5</v>
      </c>
      <c r="D102" s="188">
        <v>21</v>
      </c>
      <c r="E102" s="188">
        <v>21</v>
      </c>
      <c r="F102" s="188">
        <v>113.5</v>
      </c>
      <c r="G102" s="188">
        <v>11</v>
      </c>
      <c r="H102" s="188">
        <v>13</v>
      </c>
      <c r="I102" s="188">
        <v>33</v>
      </c>
      <c r="J102" s="188">
        <v>499856.5</v>
      </c>
      <c r="K102" s="188">
        <v>153</v>
      </c>
      <c r="L102" s="188">
        <v>1000036.9</v>
      </c>
      <c r="M102" s="188">
        <v>1000000</v>
      </c>
      <c r="N102" s="188">
        <v>-36.9</v>
      </c>
      <c r="O102" s="188">
        <v>0</v>
      </c>
    </row>
    <row r="103" spans="1:15" ht="14.4" thickBot="1" x14ac:dyDescent="0.35">
      <c r="A103" s="187" t="s">
        <v>97</v>
      </c>
      <c r="B103" s="188">
        <v>499765.5</v>
      </c>
      <c r="C103" s="188">
        <v>10</v>
      </c>
      <c r="D103" s="188">
        <v>11</v>
      </c>
      <c r="E103" s="188">
        <v>6</v>
      </c>
      <c r="F103" s="188">
        <v>112.5</v>
      </c>
      <c r="G103" s="188">
        <v>31.5</v>
      </c>
      <c r="H103" s="188">
        <v>5</v>
      </c>
      <c r="I103" s="188">
        <v>56</v>
      </c>
      <c r="J103" s="188">
        <v>499851.5</v>
      </c>
      <c r="K103" s="188">
        <v>144</v>
      </c>
      <c r="L103" s="188">
        <v>999992.9</v>
      </c>
      <c r="M103" s="188">
        <v>1000000</v>
      </c>
      <c r="N103" s="188">
        <v>7.1</v>
      </c>
      <c r="O103" s="188">
        <v>0</v>
      </c>
    </row>
    <row r="104" spans="1:15" ht="14.4" thickBot="1" x14ac:dyDescent="0.35">
      <c r="A104" s="187" t="s">
        <v>98</v>
      </c>
      <c r="B104" s="188">
        <v>499768.5</v>
      </c>
      <c r="C104" s="188">
        <v>12</v>
      </c>
      <c r="D104" s="188">
        <v>16</v>
      </c>
      <c r="E104" s="188">
        <v>12</v>
      </c>
      <c r="F104" s="188">
        <v>75.5</v>
      </c>
      <c r="G104" s="188">
        <v>17</v>
      </c>
      <c r="H104" s="188">
        <v>12</v>
      </c>
      <c r="I104" s="188">
        <v>108.5</v>
      </c>
      <c r="J104" s="188">
        <v>499866</v>
      </c>
      <c r="K104" s="188">
        <v>151</v>
      </c>
      <c r="L104" s="188">
        <v>1000038.4</v>
      </c>
      <c r="M104" s="188">
        <v>1000000</v>
      </c>
      <c r="N104" s="188">
        <v>-38.4</v>
      </c>
      <c r="O104" s="188">
        <v>0</v>
      </c>
    </row>
    <row r="105" spans="1:15" ht="14.4" thickBot="1" x14ac:dyDescent="0.35">
      <c r="A105" s="187" t="s">
        <v>99</v>
      </c>
      <c r="B105" s="188">
        <v>499766.5</v>
      </c>
      <c r="C105" s="188">
        <v>18</v>
      </c>
      <c r="D105" s="188">
        <v>12</v>
      </c>
      <c r="E105" s="188">
        <v>7</v>
      </c>
      <c r="F105" s="188">
        <v>116</v>
      </c>
      <c r="G105" s="188">
        <v>14</v>
      </c>
      <c r="H105" s="188">
        <v>3</v>
      </c>
      <c r="I105" s="188">
        <v>31</v>
      </c>
      <c r="J105" s="188">
        <v>499850</v>
      </c>
      <c r="K105" s="188">
        <v>145</v>
      </c>
      <c r="L105" s="188">
        <v>999962.4</v>
      </c>
      <c r="M105" s="188">
        <v>1000000</v>
      </c>
      <c r="N105" s="188">
        <v>37.6</v>
      </c>
      <c r="O105" s="188">
        <v>0</v>
      </c>
    </row>
    <row r="106" spans="1:15" ht="14.4" thickBot="1" x14ac:dyDescent="0.35">
      <c r="A106" s="187" t="s">
        <v>100</v>
      </c>
      <c r="B106" s="188">
        <v>499767.5</v>
      </c>
      <c r="C106" s="188">
        <v>16</v>
      </c>
      <c r="D106" s="188">
        <v>13</v>
      </c>
      <c r="E106" s="188">
        <v>11</v>
      </c>
      <c r="F106" s="188">
        <v>114.5</v>
      </c>
      <c r="G106" s="188">
        <v>18</v>
      </c>
      <c r="H106" s="188">
        <v>10</v>
      </c>
      <c r="I106" s="188">
        <v>53</v>
      </c>
      <c r="J106" s="188">
        <v>499854.5</v>
      </c>
      <c r="K106" s="188">
        <v>148</v>
      </c>
      <c r="L106" s="188">
        <v>1000005.4</v>
      </c>
      <c r="M106" s="188">
        <v>1000000</v>
      </c>
      <c r="N106" s="188">
        <v>-5.4</v>
      </c>
      <c r="O106" s="188">
        <v>0</v>
      </c>
    </row>
    <row r="107" spans="1:15" ht="14.4" thickBot="1" x14ac:dyDescent="0.35">
      <c r="A107" s="187" t="s">
        <v>498</v>
      </c>
      <c r="B107" s="188">
        <v>499762.5</v>
      </c>
      <c r="C107" s="188">
        <v>8</v>
      </c>
      <c r="D107" s="188">
        <v>6</v>
      </c>
      <c r="E107" s="188">
        <v>8</v>
      </c>
      <c r="F107" s="188">
        <v>117</v>
      </c>
      <c r="G107" s="188">
        <v>16</v>
      </c>
      <c r="H107" s="188">
        <v>23</v>
      </c>
      <c r="I107" s="188">
        <v>2</v>
      </c>
      <c r="J107" s="188">
        <v>499868</v>
      </c>
      <c r="K107" s="188">
        <v>204</v>
      </c>
      <c r="L107" s="188">
        <v>1000014.4</v>
      </c>
      <c r="M107" s="188">
        <v>1000000</v>
      </c>
      <c r="N107" s="188">
        <v>-14.4</v>
      </c>
      <c r="O107" s="188">
        <v>0</v>
      </c>
    </row>
    <row r="108" spans="1:15" ht="14.4" thickBot="1" x14ac:dyDescent="0.35"/>
    <row r="109" spans="1:15" ht="14.4" thickBot="1" x14ac:dyDescent="0.35">
      <c r="A109" s="189" t="s">
        <v>131</v>
      </c>
      <c r="B109" s="190">
        <v>1000267.5</v>
      </c>
    </row>
    <row r="110" spans="1:15" ht="14.4" thickBot="1" x14ac:dyDescent="0.35">
      <c r="A110" s="189" t="s">
        <v>638</v>
      </c>
      <c r="B110" s="190">
        <v>999607.5</v>
      </c>
    </row>
    <row r="111" spans="1:15" ht="14.4" thickBot="1" x14ac:dyDescent="0.35">
      <c r="A111" s="189" t="s">
        <v>133</v>
      </c>
      <c r="B111" s="190">
        <v>22999999.699999999</v>
      </c>
    </row>
    <row r="112" spans="1:15" ht="14.4" thickBot="1" x14ac:dyDescent="0.35">
      <c r="A112" s="189" t="s">
        <v>134</v>
      </c>
      <c r="B112" s="190">
        <v>23000000</v>
      </c>
    </row>
    <row r="113" spans="1:2" ht="14.4" thickBot="1" x14ac:dyDescent="0.35">
      <c r="A113" s="189" t="s">
        <v>135</v>
      </c>
      <c r="B113" s="190">
        <v>-0.3</v>
      </c>
    </row>
    <row r="114" spans="1:2" ht="14.4" thickBot="1" x14ac:dyDescent="0.35">
      <c r="A114" s="189" t="s">
        <v>136</v>
      </c>
      <c r="B114" s="190"/>
    </row>
    <row r="115" spans="1:2" ht="14.4" thickBot="1" x14ac:dyDescent="0.35">
      <c r="A115" s="189" t="s">
        <v>137</v>
      </c>
      <c r="B115" s="190"/>
    </row>
    <row r="116" spans="1:2" ht="14.4" thickBot="1" x14ac:dyDescent="0.35">
      <c r="A116" s="189" t="s">
        <v>138</v>
      </c>
      <c r="B116" s="190">
        <v>0</v>
      </c>
    </row>
    <row r="118" spans="1:2" x14ac:dyDescent="0.3">
      <c r="A118" s="93" t="s">
        <v>139</v>
      </c>
    </row>
    <row r="120" spans="1:2" x14ac:dyDescent="0.3">
      <c r="A120" s="191" t="s">
        <v>752</v>
      </c>
    </row>
    <row r="121" spans="1:2" x14ac:dyDescent="0.3">
      <c r="A121" s="191" t="s">
        <v>753</v>
      </c>
    </row>
  </sheetData>
  <hyperlinks>
    <hyperlink ref="A118" r:id="rId1" display="https://miau.my-x.hu/myx-free/coco/test/286901820230419210700.html" xr:uid="{CD92D5EC-01D6-4E2B-88A9-C7D1058438A5}"/>
  </hyperlinks>
  <pageMargins left="0.7" right="0.7" top="0.78740157499999996" bottom="0.78740157499999996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7B2E-B852-4370-BCA7-57A143F1D0A9}">
  <dimension ref="A1:O119"/>
  <sheetViews>
    <sheetView topLeftCell="A56" workbookViewId="0">
      <selection activeCell="B80" sqref="B80"/>
    </sheetView>
  </sheetViews>
  <sheetFormatPr baseColWidth="10" defaultRowHeight="13.8" x14ac:dyDescent="0.3"/>
  <sheetData>
    <row r="1" spans="1:12" ht="18" x14ac:dyDescent="0.3">
      <c r="A1" s="29"/>
    </row>
    <row r="2" spans="1:12" x14ac:dyDescent="0.3">
      <c r="A2" s="112"/>
    </row>
    <row r="5" spans="1:12" ht="18" x14ac:dyDescent="0.3">
      <c r="A5" s="185" t="s">
        <v>57</v>
      </c>
      <c r="B5" s="186">
        <v>2027698</v>
      </c>
      <c r="C5" s="185" t="s">
        <v>58</v>
      </c>
      <c r="D5" s="186">
        <v>22</v>
      </c>
      <c r="E5" s="185" t="s">
        <v>59</v>
      </c>
      <c r="F5" s="186">
        <v>10</v>
      </c>
      <c r="G5" s="185" t="s">
        <v>60</v>
      </c>
      <c r="H5" s="186">
        <v>24</v>
      </c>
      <c r="I5" s="185" t="s">
        <v>61</v>
      </c>
      <c r="J5" s="186">
        <v>0</v>
      </c>
      <c r="K5" s="185" t="s">
        <v>62</v>
      </c>
      <c r="L5" s="186" t="s">
        <v>756</v>
      </c>
    </row>
    <row r="6" spans="1:12" ht="18.600000000000001" thickBot="1" x14ac:dyDescent="0.35">
      <c r="A6" s="29"/>
    </row>
    <row r="7" spans="1:12" ht="14.4" thickBot="1" x14ac:dyDescent="0.35">
      <c r="A7" s="187" t="s">
        <v>63</v>
      </c>
      <c r="B7" s="187" t="s">
        <v>64</v>
      </c>
      <c r="C7" s="187" t="s">
        <v>65</v>
      </c>
      <c r="D7" s="187" t="s">
        <v>66</v>
      </c>
      <c r="E7" s="187" t="s">
        <v>67</v>
      </c>
      <c r="F7" s="187" t="s">
        <v>68</v>
      </c>
      <c r="G7" s="187" t="s">
        <v>69</v>
      </c>
      <c r="H7" s="187" t="s">
        <v>70</v>
      </c>
      <c r="I7" s="187" t="s">
        <v>71</v>
      </c>
      <c r="J7" s="187" t="s">
        <v>72</v>
      </c>
      <c r="K7" s="187" t="s">
        <v>73</v>
      </c>
      <c r="L7" s="187" t="s">
        <v>497</v>
      </c>
    </row>
    <row r="8" spans="1:12" ht="14.4" thickBot="1" x14ac:dyDescent="0.35">
      <c r="A8" s="187" t="s">
        <v>79</v>
      </c>
      <c r="B8" s="188">
        <v>23</v>
      </c>
      <c r="C8" s="188">
        <v>23</v>
      </c>
      <c r="D8" s="188">
        <v>20</v>
      </c>
      <c r="E8" s="188">
        <v>21</v>
      </c>
      <c r="F8" s="188">
        <v>23</v>
      </c>
      <c r="G8" s="188">
        <v>9</v>
      </c>
      <c r="H8" s="188">
        <v>4</v>
      </c>
      <c r="I8" s="188">
        <v>1</v>
      </c>
      <c r="J8" s="188">
        <v>1</v>
      </c>
      <c r="K8" s="188">
        <v>8</v>
      </c>
      <c r="L8" s="188">
        <v>1000000</v>
      </c>
    </row>
    <row r="9" spans="1:12" ht="14.4" thickBot="1" x14ac:dyDescent="0.35">
      <c r="A9" s="187" t="s">
        <v>80</v>
      </c>
      <c r="B9" s="188">
        <v>9</v>
      </c>
      <c r="C9" s="188">
        <v>15</v>
      </c>
      <c r="D9" s="188">
        <v>10</v>
      </c>
      <c r="E9" s="188">
        <v>7</v>
      </c>
      <c r="F9" s="188">
        <v>21</v>
      </c>
      <c r="G9" s="188">
        <v>15</v>
      </c>
      <c r="H9" s="188">
        <v>8</v>
      </c>
      <c r="I9" s="188">
        <v>3</v>
      </c>
      <c r="J9" s="188">
        <v>4</v>
      </c>
      <c r="K9" s="188">
        <v>11</v>
      </c>
      <c r="L9" s="188">
        <v>1000000</v>
      </c>
    </row>
    <row r="10" spans="1:12" ht="14.4" thickBot="1" x14ac:dyDescent="0.35">
      <c r="A10" s="187" t="s">
        <v>81</v>
      </c>
      <c r="B10" s="188">
        <v>11</v>
      </c>
      <c r="C10" s="188">
        <v>17</v>
      </c>
      <c r="D10" s="188">
        <v>15</v>
      </c>
      <c r="E10" s="188">
        <v>15</v>
      </c>
      <c r="F10" s="188">
        <v>22</v>
      </c>
      <c r="G10" s="188">
        <v>21</v>
      </c>
      <c r="H10" s="188">
        <v>20</v>
      </c>
      <c r="I10" s="188">
        <v>11</v>
      </c>
      <c r="J10" s="188">
        <v>8</v>
      </c>
      <c r="K10" s="188">
        <v>9</v>
      </c>
      <c r="L10" s="188">
        <v>1000000</v>
      </c>
    </row>
    <row r="11" spans="1:12" ht="14.4" thickBot="1" x14ac:dyDescent="0.35">
      <c r="A11" s="187" t="s">
        <v>82</v>
      </c>
      <c r="B11" s="188">
        <v>6</v>
      </c>
      <c r="C11" s="188">
        <v>5</v>
      </c>
      <c r="D11" s="188">
        <v>14</v>
      </c>
      <c r="E11" s="188">
        <v>1</v>
      </c>
      <c r="F11" s="188">
        <v>14</v>
      </c>
      <c r="G11" s="188">
        <v>20</v>
      </c>
      <c r="H11" s="188">
        <v>3</v>
      </c>
      <c r="I11" s="188">
        <v>21</v>
      </c>
      <c r="J11" s="188">
        <v>5</v>
      </c>
      <c r="K11" s="188">
        <v>3</v>
      </c>
      <c r="L11" s="188">
        <v>1000000</v>
      </c>
    </row>
    <row r="12" spans="1:12" ht="14.4" thickBot="1" x14ac:dyDescent="0.35">
      <c r="A12" s="187" t="s">
        <v>83</v>
      </c>
      <c r="B12" s="188">
        <v>17</v>
      </c>
      <c r="C12" s="188">
        <v>19</v>
      </c>
      <c r="D12" s="188">
        <v>19</v>
      </c>
      <c r="E12" s="188">
        <v>10</v>
      </c>
      <c r="F12" s="188">
        <v>19</v>
      </c>
      <c r="G12" s="188">
        <v>18</v>
      </c>
      <c r="H12" s="188">
        <v>2</v>
      </c>
      <c r="I12" s="188">
        <v>10</v>
      </c>
      <c r="J12" s="188">
        <v>2</v>
      </c>
      <c r="K12" s="188">
        <v>2</v>
      </c>
      <c r="L12" s="188">
        <v>1000000</v>
      </c>
    </row>
    <row r="13" spans="1:12" ht="14.4" thickBot="1" x14ac:dyDescent="0.35">
      <c r="A13" s="187" t="s">
        <v>84</v>
      </c>
      <c r="B13" s="188">
        <v>8</v>
      </c>
      <c r="C13" s="188">
        <v>10</v>
      </c>
      <c r="D13" s="188">
        <v>6</v>
      </c>
      <c r="E13" s="188">
        <v>2</v>
      </c>
      <c r="F13" s="188">
        <v>17</v>
      </c>
      <c r="G13" s="188">
        <v>14</v>
      </c>
      <c r="H13" s="188">
        <v>5</v>
      </c>
      <c r="I13" s="188">
        <v>6</v>
      </c>
      <c r="J13" s="188">
        <v>6</v>
      </c>
      <c r="K13" s="188">
        <v>7</v>
      </c>
      <c r="L13" s="188">
        <v>1000000</v>
      </c>
    </row>
    <row r="14" spans="1:12" ht="14.4" thickBot="1" x14ac:dyDescent="0.35">
      <c r="A14" s="187" t="s">
        <v>85</v>
      </c>
      <c r="B14" s="188">
        <v>20</v>
      </c>
      <c r="C14" s="188">
        <v>20</v>
      </c>
      <c r="D14" s="188">
        <v>17</v>
      </c>
      <c r="E14" s="188">
        <v>20</v>
      </c>
      <c r="F14" s="188">
        <v>15</v>
      </c>
      <c r="G14" s="188">
        <v>3</v>
      </c>
      <c r="H14" s="188">
        <v>7</v>
      </c>
      <c r="I14" s="188">
        <v>5</v>
      </c>
      <c r="J14" s="188">
        <v>9</v>
      </c>
      <c r="K14" s="188">
        <v>16</v>
      </c>
      <c r="L14" s="188">
        <v>1000000</v>
      </c>
    </row>
    <row r="15" spans="1:12" ht="14.4" thickBot="1" x14ac:dyDescent="0.35">
      <c r="A15" s="187" t="s">
        <v>86</v>
      </c>
      <c r="B15" s="188">
        <v>7</v>
      </c>
      <c r="C15" s="188">
        <v>7</v>
      </c>
      <c r="D15" s="188">
        <v>7</v>
      </c>
      <c r="E15" s="188">
        <v>5</v>
      </c>
      <c r="F15" s="188">
        <v>16</v>
      </c>
      <c r="G15" s="188">
        <v>17</v>
      </c>
      <c r="H15" s="188">
        <v>13</v>
      </c>
      <c r="I15" s="188">
        <v>16</v>
      </c>
      <c r="J15" s="188">
        <v>11</v>
      </c>
      <c r="K15" s="188">
        <v>10</v>
      </c>
      <c r="L15" s="188">
        <v>1000000</v>
      </c>
    </row>
    <row r="16" spans="1:12" ht="14.4" thickBot="1" x14ac:dyDescent="0.35">
      <c r="A16" s="187" t="s">
        <v>87</v>
      </c>
      <c r="B16" s="188">
        <v>18</v>
      </c>
      <c r="C16" s="188">
        <v>18</v>
      </c>
      <c r="D16" s="188">
        <v>23</v>
      </c>
      <c r="E16" s="188">
        <v>19</v>
      </c>
      <c r="F16" s="188">
        <v>7</v>
      </c>
      <c r="G16" s="188">
        <v>22</v>
      </c>
      <c r="H16" s="188">
        <v>10</v>
      </c>
      <c r="I16" s="188">
        <v>23</v>
      </c>
      <c r="J16" s="188">
        <v>13</v>
      </c>
      <c r="K16" s="188">
        <v>6</v>
      </c>
      <c r="L16" s="188">
        <v>1000000</v>
      </c>
    </row>
    <row r="17" spans="1:12" ht="14.4" thickBot="1" x14ac:dyDescent="0.35">
      <c r="A17" s="187" t="s">
        <v>88</v>
      </c>
      <c r="B17" s="188">
        <v>21</v>
      </c>
      <c r="C17" s="188">
        <v>22</v>
      </c>
      <c r="D17" s="188">
        <v>22</v>
      </c>
      <c r="E17" s="188">
        <v>23</v>
      </c>
      <c r="F17" s="188">
        <v>18</v>
      </c>
      <c r="G17" s="188">
        <v>16</v>
      </c>
      <c r="H17" s="188">
        <v>24</v>
      </c>
      <c r="I17" s="188">
        <v>9</v>
      </c>
      <c r="J17" s="188">
        <v>22</v>
      </c>
      <c r="K17" s="188">
        <v>23</v>
      </c>
      <c r="L17" s="188">
        <v>1000000</v>
      </c>
    </row>
    <row r="18" spans="1:12" ht="14.4" thickBot="1" x14ac:dyDescent="0.35">
      <c r="A18" s="187" t="s">
        <v>89</v>
      </c>
      <c r="B18" s="188">
        <v>10</v>
      </c>
      <c r="C18" s="188">
        <v>9</v>
      </c>
      <c r="D18" s="188">
        <v>5</v>
      </c>
      <c r="E18" s="188">
        <v>9</v>
      </c>
      <c r="F18" s="188">
        <v>10</v>
      </c>
      <c r="G18" s="188">
        <v>5</v>
      </c>
      <c r="H18" s="188">
        <v>15</v>
      </c>
      <c r="I18" s="188">
        <v>7</v>
      </c>
      <c r="J18" s="188">
        <v>14</v>
      </c>
      <c r="K18" s="188">
        <v>18</v>
      </c>
      <c r="L18" s="188">
        <v>1000000</v>
      </c>
    </row>
    <row r="19" spans="1:12" ht="14.4" thickBot="1" x14ac:dyDescent="0.35">
      <c r="A19" s="187" t="s">
        <v>90</v>
      </c>
      <c r="B19" s="188">
        <v>1</v>
      </c>
      <c r="C19" s="188">
        <v>2</v>
      </c>
      <c r="D19" s="188">
        <v>2</v>
      </c>
      <c r="E19" s="188">
        <v>8</v>
      </c>
      <c r="F19" s="188">
        <v>13</v>
      </c>
      <c r="G19" s="188">
        <v>12</v>
      </c>
      <c r="H19" s="188">
        <v>22</v>
      </c>
      <c r="I19" s="188">
        <v>13</v>
      </c>
      <c r="J19" s="188">
        <v>19</v>
      </c>
      <c r="K19" s="188">
        <v>19</v>
      </c>
      <c r="L19" s="188">
        <v>1000000</v>
      </c>
    </row>
    <row r="20" spans="1:12" ht="14.4" thickBot="1" x14ac:dyDescent="0.35">
      <c r="A20" s="187" t="s">
        <v>91</v>
      </c>
      <c r="B20" s="188">
        <v>5</v>
      </c>
      <c r="C20" s="188">
        <v>3</v>
      </c>
      <c r="D20" s="188">
        <v>1</v>
      </c>
      <c r="E20" s="188">
        <v>3</v>
      </c>
      <c r="F20" s="188">
        <v>6</v>
      </c>
      <c r="G20" s="188">
        <v>1</v>
      </c>
      <c r="H20" s="188">
        <v>9</v>
      </c>
      <c r="I20" s="188">
        <v>2</v>
      </c>
      <c r="J20" s="188">
        <v>15</v>
      </c>
      <c r="K20" s="188">
        <v>24</v>
      </c>
      <c r="L20" s="188">
        <v>1000000</v>
      </c>
    </row>
    <row r="21" spans="1:12" ht="14.4" thickBot="1" x14ac:dyDescent="0.35">
      <c r="A21" s="187" t="s">
        <v>92</v>
      </c>
      <c r="B21" s="188">
        <v>12</v>
      </c>
      <c r="C21" s="188">
        <v>11</v>
      </c>
      <c r="D21" s="188">
        <v>4</v>
      </c>
      <c r="E21" s="188">
        <v>14</v>
      </c>
      <c r="F21" s="188">
        <v>9</v>
      </c>
      <c r="G21" s="188">
        <v>2</v>
      </c>
      <c r="H21" s="188">
        <v>18</v>
      </c>
      <c r="I21" s="188">
        <v>4</v>
      </c>
      <c r="J21" s="188">
        <v>17</v>
      </c>
      <c r="K21" s="188">
        <v>22</v>
      </c>
      <c r="L21" s="188">
        <v>1000000</v>
      </c>
    </row>
    <row r="22" spans="1:12" ht="14.4" thickBot="1" x14ac:dyDescent="0.35">
      <c r="A22" s="187" t="s">
        <v>93</v>
      </c>
      <c r="B22" s="188">
        <v>22</v>
      </c>
      <c r="C22" s="188">
        <v>21</v>
      </c>
      <c r="D22" s="188">
        <v>21</v>
      </c>
      <c r="E22" s="188">
        <v>22</v>
      </c>
      <c r="F22" s="188">
        <v>8</v>
      </c>
      <c r="G22" s="188">
        <v>11</v>
      </c>
      <c r="H22" s="188">
        <v>17</v>
      </c>
      <c r="I22" s="188">
        <v>14</v>
      </c>
      <c r="J22" s="188">
        <v>16</v>
      </c>
      <c r="K22" s="188">
        <v>15</v>
      </c>
      <c r="L22" s="188">
        <v>1000000</v>
      </c>
    </row>
    <row r="23" spans="1:12" ht="14.4" thickBot="1" x14ac:dyDescent="0.35">
      <c r="A23" s="187" t="s">
        <v>94</v>
      </c>
      <c r="B23" s="188">
        <v>3</v>
      </c>
      <c r="C23" s="188">
        <v>4</v>
      </c>
      <c r="D23" s="188">
        <v>9</v>
      </c>
      <c r="E23" s="188">
        <v>11</v>
      </c>
      <c r="F23" s="188">
        <v>12</v>
      </c>
      <c r="G23" s="188">
        <v>19</v>
      </c>
      <c r="H23" s="188">
        <v>23</v>
      </c>
      <c r="I23" s="188">
        <v>19</v>
      </c>
      <c r="J23" s="188">
        <v>21</v>
      </c>
      <c r="K23" s="188">
        <v>13</v>
      </c>
      <c r="L23" s="188">
        <v>1000000</v>
      </c>
    </row>
    <row r="24" spans="1:12" ht="14.4" thickBot="1" x14ac:dyDescent="0.35">
      <c r="A24" s="187" t="s">
        <v>95</v>
      </c>
      <c r="B24" s="188">
        <v>2</v>
      </c>
      <c r="C24" s="188">
        <v>1</v>
      </c>
      <c r="D24" s="188">
        <v>3</v>
      </c>
      <c r="E24" s="188">
        <v>3</v>
      </c>
      <c r="F24" s="188">
        <v>4</v>
      </c>
      <c r="G24" s="188">
        <v>13</v>
      </c>
      <c r="H24" s="188">
        <v>11</v>
      </c>
      <c r="I24" s="188">
        <v>18</v>
      </c>
      <c r="J24" s="188">
        <v>18</v>
      </c>
      <c r="K24" s="188">
        <v>12</v>
      </c>
      <c r="L24" s="188">
        <v>1000000</v>
      </c>
    </row>
    <row r="25" spans="1:12" ht="14.4" thickBot="1" x14ac:dyDescent="0.35">
      <c r="A25" s="187" t="s">
        <v>96</v>
      </c>
      <c r="B25" s="188">
        <v>16</v>
      </c>
      <c r="C25" s="188">
        <v>14</v>
      </c>
      <c r="D25" s="188">
        <v>13</v>
      </c>
      <c r="E25" s="188">
        <v>18</v>
      </c>
      <c r="F25" s="188">
        <v>5</v>
      </c>
      <c r="G25" s="188">
        <v>4</v>
      </c>
      <c r="H25" s="188">
        <v>19</v>
      </c>
      <c r="I25" s="188">
        <v>15</v>
      </c>
      <c r="J25" s="188">
        <v>23</v>
      </c>
      <c r="K25" s="188">
        <v>21</v>
      </c>
      <c r="L25" s="188">
        <v>1000000</v>
      </c>
    </row>
    <row r="26" spans="1:12" ht="14.4" thickBot="1" x14ac:dyDescent="0.35">
      <c r="A26" s="187" t="s">
        <v>97</v>
      </c>
      <c r="B26" s="188">
        <v>13</v>
      </c>
      <c r="C26" s="188">
        <v>12</v>
      </c>
      <c r="D26" s="188">
        <v>8</v>
      </c>
      <c r="E26" s="188">
        <v>12</v>
      </c>
      <c r="F26" s="188">
        <v>11</v>
      </c>
      <c r="G26" s="188">
        <v>7</v>
      </c>
      <c r="H26" s="188">
        <v>12</v>
      </c>
      <c r="I26" s="188">
        <v>8</v>
      </c>
      <c r="J26" s="188">
        <v>12</v>
      </c>
      <c r="K26" s="188">
        <v>14</v>
      </c>
      <c r="L26" s="188">
        <v>1000000</v>
      </c>
    </row>
    <row r="27" spans="1:12" ht="14.4" thickBot="1" x14ac:dyDescent="0.35">
      <c r="A27" s="187" t="s">
        <v>98</v>
      </c>
      <c r="B27" s="188">
        <v>15</v>
      </c>
      <c r="C27" s="188">
        <v>6</v>
      </c>
      <c r="D27" s="188">
        <v>12</v>
      </c>
      <c r="E27" s="188">
        <v>17</v>
      </c>
      <c r="F27" s="188">
        <v>2</v>
      </c>
      <c r="G27" s="188">
        <v>10</v>
      </c>
      <c r="H27" s="188">
        <v>21</v>
      </c>
      <c r="I27" s="188">
        <v>20</v>
      </c>
      <c r="J27" s="188">
        <v>24</v>
      </c>
      <c r="K27" s="188">
        <v>20</v>
      </c>
      <c r="L27" s="188">
        <v>1000000</v>
      </c>
    </row>
    <row r="28" spans="1:12" ht="14.4" thickBot="1" x14ac:dyDescent="0.35">
      <c r="A28" s="187" t="s">
        <v>99</v>
      </c>
      <c r="B28" s="188">
        <v>14</v>
      </c>
      <c r="C28" s="188">
        <v>8</v>
      </c>
      <c r="D28" s="188">
        <v>11</v>
      </c>
      <c r="E28" s="188">
        <v>13</v>
      </c>
      <c r="F28" s="188">
        <v>3</v>
      </c>
      <c r="G28" s="188">
        <v>6</v>
      </c>
      <c r="H28" s="188">
        <v>14</v>
      </c>
      <c r="I28" s="188">
        <v>17</v>
      </c>
      <c r="J28" s="188">
        <v>20</v>
      </c>
      <c r="K28" s="188">
        <v>17</v>
      </c>
      <c r="L28" s="188">
        <v>1000000</v>
      </c>
    </row>
    <row r="29" spans="1:12" ht="14.4" thickBot="1" x14ac:dyDescent="0.35">
      <c r="A29" s="187" t="s">
        <v>100</v>
      </c>
      <c r="B29" s="188">
        <v>19</v>
      </c>
      <c r="C29" s="188">
        <v>16</v>
      </c>
      <c r="D29" s="188">
        <v>18</v>
      </c>
      <c r="E29" s="188">
        <v>16</v>
      </c>
      <c r="F29" s="188">
        <v>1</v>
      </c>
      <c r="G29" s="188">
        <v>8</v>
      </c>
      <c r="H29" s="188">
        <v>1</v>
      </c>
      <c r="I29" s="188">
        <v>22</v>
      </c>
      <c r="J29" s="188">
        <v>10</v>
      </c>
      <c r="K29" s="188">
        <v>5</v>
      </c>
      <c r="L29" s="188">
        <v>1000000</v>
      </c>
    </row>
    <row r="30" spans="1:12" ht="18.600000000000001" thickBot="1" x14ac:dyDescent="0.35">
      <c r="A30" s="29"/>
    </row>
    <row r="31" spans="1:12" ht="14.4" thickBot="1" x14ac:dyDescent="0.35">
      <c r="A31" s="187" t="s">
        <v>101</v>
      </c>
      <c r="B31" s="187" t="s">
        <v>64</v>
      </c>
      <c r="C31" s="187" t="s">
        <v>65</v>
      </c>
      <c r="D31" s="187" t="s">
        <v>66</v>
      </c>
      <c r="E31" s="187" t="s">
        <v>67</v>
      </c>
      <c r="F31" s="187" t="s">
        <v>68</v>
      </c>
      <c r="G31" s="187" t="s">
        <v>69</v>
      </c>
      <c r="H31" s="187" t="s">
        <v>70</v>
      </c>
      <c r="I31" s="187" t="s">
        <v>71</v>
      </c>
      <c r="J31" s="187" t="s">
        <v>72</v>
      </c>
      <c r="K31" s="187" t="s">
        <v>73</v>
      </c>
    </row>
    <row r="32" spans="1:12" ht="14.4" thickBot="1" x14ac:dyDescent="0.35">
      <c r="A32" s="187" t="s">
        <v>102</v>
      </c>
      <c r="B32" s="188" t="s">
        <v>757</v>
      </c>
      <c r="C32" s="188" t="s">
        <v>758</v>
      </c>
      <c r="D32" s="188" t="s">
        <v>502</v>
      </c>
      <c r="E32" s="188" t="s">
        <v>502</v>
      </c>
      <c r="F32" s="188" t="s">
        <v>759</v>
      </c>
      <c r="G32" s="188" t="s">
        <v>503</v>
      </c>
      <c r="H32" s="188" t="s">
        <v>502</v>
      </c>
      <c r="I32" s="188" t="s">
        <v>760</v>
      </c>
      <c r="J32" s="188" t="s">
        <v>761</v>
      </c>
      <c r="K32" s="188" t="s">
        <v>762</v>
      </c>
    </row>
    <row r="33" spans="1:11" ht="14.4" thickBot="1" x14ac:dyDescent="0.35">
      <c r="A33" s="187" t="s">
        <v>104</v>
      </c>
      <c r="B33" s="188" t="s">
        <v>510</v>
      </c>
      <c r="C33" s="188" t="s">
        <v>763</v>
      </c>
      <c r="D33" s="188" t="s">
        <v>510</v>
      </c>
      <c r="E33" s="188" t="s">
        <v>510</v>
      </c>
      <c r="F33" s="188" t="s">
        <v>764</v>
      </c>
      <c r="G33" s="188" t="s">
        <v>512</v>
      </c>
      <c r="H33" s="188" t="s">
        <v>510</v>
      </c>
      <c r="I33" s="188" t="s">
        <v>765</v>
      </c>
      <c r="J33" s="188" t="s">
        <v>766</v>
      </c>
      <c r="K33" s="188" t="s">
        <v>767</v>
      </c>
    </row>
    <row r="34" spans="1:11" ht="14.4" thickBot="1" x14ac:dyDescent="0.35">
      <c r="A34" s="187" t="s">
        <v>105</v>
      </c>
      <c r="B34" s="188" t="s">
        <v>518</v>
      </c>
      <c r="C34" s="188" t="s">
        <v>768</v>
      </c>
      <c r="D34" s="188" t="s">
        <v>518</v>
      </c>
      <c r="E34" s="188" t="s">
        <v>518</v>
      </c>
      <c r="F34" s="188" t="s">
        <v>769</v>
      </c>
      <c r="G34" s="188" t="s">
        <v>520</v>
      </c>
      <c r="H34" s="188" t="s">
        <v>518</v>
      </c>
      <c r="I34" s="188" t="s">
        <v>770</v>
      </c>
      <c r="J34" s="188" t="s">
        <v>771</v>
      </c>
      <c r="K34" s="188" t="s">
        <v>772</v>
      </c>
    </row>
    <row r="35" spans="1:11" ht="14.4" thickBot="1" x14ac:dyDescent="0.35">
      <c r="A35" s="187" t="s">
        <v>106</v>
      </c>
      <c r="B35" s="188" t="s">
        <v>526</v>
      </c>
      <c r="C35" s="188" t="s">
        <v>773</v>
      </c>
      <c r="D35" s="188" t="s">
        <v>526</v>
      </c>
      <c r="E35" s="188" t="s">
        <v>526</v>
      </c>
      <c r="F35" s="188" t="s">
        <v>774</v>
      </c>
      <c r="G35" s="188" t="s">
        <v>528</v>
      </c>
      <c r="H35" s="188" t="s">
        <v>526</v>
      </c>
      <c r="I35" s="188" t="s">
        <v>775</v>
      </c>
      <c r="J35" s="188" t="s">
        <v>776</v>
      </c>
      <c r="K35" s="188" t="s">
        <v>777</v>
      </c>
    </row>
    <row r="36" spans="1:11" ht="14.4" thickBot="1" x14ac:dyDescent="0.35">
      <c r="A36" s="187" t="s">
        <v>107</v>
      </c>
      <c r="B36" s="188" t="s">
        <v>533</v>
      </c>
      <c r="C36" s="188" t="s">
        <v>778</v>
      </c>
      <c r="D36" s="188" t="s">
        <v>533</v>
      </c>
      <c r="E36" s="188" t="s">
        <v>533</v>
      </c>
      <c r="F36" s="188" t="s">
        <v>779</v>
      </c>
      <c r="G36" s="188" t="s">
        <v>533</v>
      </c>
      <c r="H36" s="188" t="s">
        <v>533</v>
      </c>
      <c r="I36" s="188" t="s">
        <v>780</v>
      </c>
      <c r="J36" s="188" t="s">
        <v>781</v>
      </c>
      <c r="K36" s="188" t="s">
        <v>782</v>
      </c>
    </row>
    <row r="37" spans="1:11" ht="14.4" thickBot="1" x14ac:dyDescent="0.35">
      <c r="A37" s="187" t="s">
        <v>108</v>
      </c>
      <c r="B37" s="188" t="s">
        <v>539</v>
      </c>
      <c r="C37" s="188" t="s">
        <v>783</v>
      </c>
      <c r="D37" s="188" t="s">
        <v>539</v>
      </c>
      <c r="E37" s="188" t="s">
        <v>539</v>
      </c>
      <c r="F37" s="188" t="s">
        <v>784</v>
      </c>
      <c r="G37" s="188" t="s">
        <v>539</v>
      </c>
      <c r="H37" s="188" t="s">
        <v>539</v>
      </c>
      <c r="I37" s="188" t="s">
        <v>785</v>
      </c>
      <c r="J37" s="188" t="s">
        <v>786</v>
      </c>
      <c r="K37" s="188" t="s">
        <v>787</v>
      </c>
    </row>
    <row r="38" spans="1:11" ht="14.4" thickBot="1" x14ac:dyDescent="0.35">
      <c r="A38" s="187" t="s">
        <v>109</v>
      </c>
      <c r="B38" s="188" t="s">
        <v>545</v>
      </c>
      <c r="C38" s="188" t="s">
        <v>788</v>
      </c>
      <c r="D38" s="188" t="s">
        <v>545</v>
      </c>
      <c r="E38" s="188" t="s">
        <v>545</v>
      </c>
      <c r="F38" s="188" t="s">
        <v>789</v>
      </c>
      <c r="G38" s="188" t="s">
        <v>545</v>
      </c>
      <c r="H38" s="188" t="s">
        <v>545</v>
      </c>
      <c r="I38" s="188" t="s">
        <v>790</v>
      </c>
      <c r="J38" s="188" t="s">
        <v>791</v>
      </c>
      <c r="K38" s="188" t="s">
        <v>792</v>
      </c>
    </row>
    <row r="39" spans="1:11" ht="14.4" thickBot="1" x14ac:dyDescent="0.35">
      <c r="A39" s="187" t="s">
        <v>110</v>
      </c>
      <c r="B39" s="188" t="s">
        <v>551</v>
      </c>
      <c r="C39" s="188" t="s">
        <v>793</v>
      </c>
      <c r="D39" s="188" t="s">
        <v>551</v>
      </c>
      <c r="E39" s="188" t="s">
        <v>551</v>
      </c>
      <c r="F39" s="188" t="s">
        <v>794</v>
      </c>
      <c r="G39" s="188" t="s">
        <v>551</v>
      </c>
      <c r="H39" s="188" t="s">
        <v>551</v>
      </c>
      <c r="I39" s="188" t="s">
        <v>795</v>
      </c>
      <c r="J39" s="188" t="s">
        <v>796</v>
      </c>
      <c r="K39" s="188" t="s">
        <v>797</v>
      </c>
    </row>
    <row r="40" spans="1:11" ht="14.4" thickBot="1" x14ac:dyDescent="0.35">
      <c r="A40" s="187" t="s">
        <v>111</v>
      </c>
      <c r="B40" s="188" t="s">
        <v>557</v>
      </c>
      <c r="C40" s="188" t="s">
        <v>798</v>
      </c>
      <c r="D40" s="188" t="s">
        <v>557</v>
      </c>
      <c r="E40" s="188" t="s">
        <v>557</v>
      </c>
      <c r="F40" s="188" t="s">
        <v>799</v>
      </c>
      <c r="G40" s="188" t="s">
        <v>557</v>
      </c>
      <c r="H40" s="188" t="s">
        <v>557</v>
      </c>
      <c r="I40" s="188" t="s">
        <v>800</v>
      </c>
      <c r="J40" s="188" t="s">
        <v>801</v>
      </c>
      <c r="K40" s="188" t="s">
        <v>802</v>
      </c>
    </row>
    <row r="41" spans="1:11" ht="14.4" thickBot="1" x14ac:dyDescent="0.35">
      <c r="A41" s="187" t="s">
        <v>112</v>
      </c>
      <c r="B41" s="188" t="s">
        <v>563</v>
      </c>
      <c r="C41" s="188" t="s">
        <v>803</v>
      </c>
      <c r="D41" s="188" t="s">
        <v>563</v>
      </c>
      <c r="E41" s="188" t="s">
        <v>563</v>
      </c>
      <c r="F41" s="188" t="s">
        <v>804</v>
      </c>
      <c r="G41" s="188" t="s">
        <v>563</v>
      </c>
      <c r="H41" s="188" t="s">
        <v>563</v>
      </c>
      <c r="I41" s="188" t="s">
        <v>805</v>
      </c>
      <c r="J41" s="188" t="s">
        <v>806</v>
      </c>
      <c r="K41" s="188" t="s">
        <v>807</v>
      </c>
    </row>
    <row r="42" spans="1:11" ht="14.4" thickBot="1" x14ac:dyDescent="0.35">
      <c r="A42" s="187" t="s">
        <v>113</v>
      </c>
      <c r="B42" s="188" t="s">
        <v>569</v>
      </c>
      <c r="C42" s="188" t="s">
        <v>808</v>
      </c>
      <c r="D42" s="188" t="s">
        <v>569</v>
      </c>
      <c r="E42" s="188" t="s">
        <v>569</v>
      </c>
      <c r="F42" s="188" t="s">
        <v>809</v>
      </c>
      <c r="G42" s="188" t="s">
        <v>569</v>
      </c>
      <c r="H42" s="188" t="s">
        <v>569</v>
      </c>
      <c r="I42" s="188" t="s">
        <v>810</v>
      </c>
      <c r="J42" s="188" t="s">
        <v>811</v>
      </c>
      <c r="K42" s="188" t="s">
        <v>812</v>
      </c>
    </row>
    <row r="43" spans="1:11" ht="14.4" thickBot="1" x14ac:dyDescent="0.35">
      <c r="A43" s="187" t="s">
        <v>114</v>
      </c>
      <c r="B43" s="188" t="s">
        <v>575</v>
      </c>
      <c r="C43" s="188" t="s">
        <v>813</v>
      </c>
      <c r="D43" s="188" t="s">
        <v>575</v>
      </c>
      <c r="E43" s="188" t="s">
        <v>575</v>
      </c>
      <c r="F43" s="188" t="s">
        <v>814</v>
      </c>
      <c r="G43" s="188" t="s">
        <v>575</v>
      </c>
      <c r="H43" s="188" t="s">
        <v>575</v>
      </c>
      <c r="I43" s="188" t="s">
        <v>815</v>
      </c>
      <c r="J43" s="188" t="s">
        <v>816</v>
      </c>
      <c r="K43" s="188" t="s">
        <v>817</v>
      </c>
    </row>
    <row r="44" spans="1:11" ht="14.4" thickBot="1" x14ac:dyDescent="0.35">
      <c r="A44" s="187" t="s">
        <v>115</v>
      </c>
      <c r="B44" s="188" t="s">
        <v>581</v>
      </c>
      <c r="C44" s="188" t="s">
        <v>818</v>
      </c>
      <c r="D44" s="188" t="s">
        <v>581</v>
      </c>
      <c r="E44" s="188" t="s">
        <v>581</v>
      </c>
      <c r="F44" s="188" t="s">
        <v>819</v>
      </c>
      <c r="G44" s="188" t="s">
        <v>581</v>
      </c>
      <c r="H44" s="188" t="s">
        <v>581</v>
      </c>
      <c r="I44" s="188" t="s">
        <v>820</v>
      </c>
      <c r="J44" s="188" t="s">
        <v>821</v>
      </c>
      <c r="K44" s="188" t="s">
        <v>822</v>
      </c>
    </row>
    <row r="45" spans="1:11" ht="14.4" thickBot="1" x14ac:dyDescent="0.35">
      <c r="A45" s="187" t="s">
        <v>116</v>
      </c>
      <c r="B45" s="188" t="s">
        <v>587</v>
      </c>
      <c r="C45" s="188" t="s">
        <v>823</v>
      </c>
      <c r="D45" s="188" t="s">
        <v>587</v>
      </c>
      <c r="E45" s="188" t="s">
        <v>587</v>
      </c>
      <c r="F45" s="188" t="s">
        <v>824</v>
      </c>
      <c r="G45" s="188" t="s">
        <v>587</v>
      </c>
      <c r="H45" s="188" t="s">
        <v>587</v>
      </c>
      <c r="I45" s="188" t="s">
        <v>825</v>
      </c>
      <c r="J45" s="188" t="s">
        <v>826</v>
      </c>
      <c r="K45" s="188" t="s">
        <v>827</v>
      </c>
    </row>
    <row r="46" spans="1:11" ht="14.4" thickBot="1" x14ac:dyDescent="0.35">
      <c r="A46" s="187" t="s">
        <v>117</v>
      </c>
      <c r="B46" s="188" t="s">
        <v>592</v>
      </c>
      <c r="C46" s="188" t="s">
        <v>828</v>
      </c>
      <c r="D46" s="188" t="s">
        <v>592</v>
      </c>
      <c r="E46" s="188" t="s">
        <v>592</v>
      </c>
      <c r="F46" s="188" t="s">
        <v>829</v>
      </c>
      <c r="G46" s="188" t="s">
        <v>592</v>
      </c>
      <c r="H46" s="188" t="s">
        <v>592</v>
      </c>
      <c r="I46" s="188" t="s">
        <v>830</v>
      </c>
      <c r="J46" s="188" t="s">
        <v>831</v>
      </c>
      <c r="K46" s="188" t="s">
        <v>832</v>
      </c>
    </row>
    <row r="47" spans="1:11" ht="14.4" thickBot="1" x14ac:dyDescent="0.35">
      <c r="A47" s="187" t="s">
        <v>118</v>
      </c>
      <c r="B47" s="188" t="s">
        <v>597</v>
      </c>
      <c r="C47" s="188" t="s">
        <v>833</v>
      </c>
      <c r="D47" s="188" t="s">
        <v>597</v>
      </c>
      <c r="E47" s="188" t="s">
        <v>597</v>
      </c>
      <c r="F47" s="188" t="s">
        <v>834</v>
      </c>
      <c r="G47" s="188" t="s">
        <v>597</v>
      </c>
      <c r="H47" s="188" t="s">
        <v>597</v>
      </c>
      <c r="I47" s="188" t="s">
        <v>835</v>
      </c>
      <c r="J47" s="188" t="s">
        <v>836</v>
      </c>
      <c r="K47" s="188" t="s">
        <v>837</v>
      </c>
    </row>
    <row r="48" spans="1:11" ht="14.4" thickBot="1" x14ac:dyDescent="0.35">
      <c r="A48" s="187" t="s">
        <v>119</v>
      </c>
      <c r="B48" s="188" t="s">
        <v>602</v>
      </c>
      <c r="C48" s="188" t="s">
        <v>838</v>
      </c>
      <c r="D48" s="188" t="s">
        <v>602</v>
      </c>
      <c r="E48" s="188" t="s">
        <v>602</v>
      </c>
      <c r="F48" s="188" t="s">
        <v>839</v>
      </c>
      <c r="G48" s="188" t="s">
        <v>602</v>
      </c>
      <c r="H48" s="188" t="s">
        <v>602</v>
      </c>
      <c r="I48" s="188" t="s">
        <v>840</v>
      </c>
      <c r="J48" s="188" t="s">
        <v>841</v>
      </c>
      <c r="K48" s="188" t="s">
        <v>842</v>
      </c>
    </row>
    <row r="49" spans="1:11" ht="14.4" thickBot="1" x14ac:dyDescent="0.35">
      <c r="A49" s="187" t="s">
        <v>120</v>
      </c>
      <c r="B49" s="188" t="s">
        <v>607</v>
      </c>
      <c r="C49" s="188" t="s">
        <v>843</v>
      </c>
      <c r="D49" s="188" t="s">
        <v>607</v>
      </c>
      <c r="E49" s="188" t="s">
        <v>607</v>
      </c>
      <c r="F49" s="188" t="s">
        <v>844</v>
      </c>
      <c r="G49" s="188" t="s">
        <v>607</v>
      </c>
      <c r="H49" s="188" t="s">
        <v>607</v>
      </c>
      <c r="I49" s="188" t="s">
        <v>845</v>
      </c>
      <c r="J49" s="188" t="s">
        <v>846</v>
      </c>
      <c r="K49" s="188" t="s">
        <v>847</v>
      </c>
    </row>
    <row r="50" spans="1:11" ht="14.4" thickBot="1" x14ac:dyDescent="0.35">
      <c r="A50" s="187" t="s">
        <v>121</v>
      </c>
      <c r="B50" s="188" t="s">
        <v>612</v>
      </c>
      <c r="C50" s="188" t="s">
        <v>848</v>
      </c>
      <c r="D50" s="188" t="s">
        <v>612</v>
      </c>
      <c r="E50" s="188" t="s">
        <v>612</v>
      </c>
      <c r="F50" s="188" t="s">
        <v>612</v>
      </c>
      <c r="G50" s="188" t="s">
        <v>612</v>
      </c>
      <c r="H50" s="188" t="s">
        <v>612</v>
      </c>
      <c r="I50" s="188" t="s">
        <v>849</v>
      </c>
      <c r="J50" s="188" t="s">
        <v>850</v>
      </c>
      <c r="K50" s="188" t="s">
        <v>851</v>
      </c>
    </row>
    <row r="51" spans="1:11" ht="14.4" thickBot="1" x14ac:dyDescent="0.35">
      <c r="A51" s="187" t="s">
        <v>122</v>
      </c>
      <c r="B51" s="188" t="s">
        <v>617</v>
      </c>
      <c r="C51" s="188" t="s">
        <v>852</v>
      </c>
      <c r="D51" s="188" t="s">
        <v>617</v>
      </c>
      <c r="E51" s="188" t="s">
        <v>617</v>
      </c>
      <c r="F51" s="188" t="s">
        <v>617</v>
      </c>
      <c r="G51" s="188" t="s">
        <v>617</v>
      </c>
      <c r="H51" s="188" t="s">
        <v>617</v>
      </c>
      <c r="I51" s="188" t="s">
        <v>853</v>
      </c>
      <c r="J51" s="188" t="s">
        <v>854</v>
      </c>
      <c r="K51" s="188" t="s">
        <v>855</v>
      </c>
    </row>
    <row r="52" spans="1:11" ht="14.4" thickBot="1" x14ac:dyDescent="0.35">
      <c r="A52" s="187" t="s">
        <v>123</v>
      </c>
      <c r="B52" s="188" t="s">
        <v>622</v>
      </c>
      <c r="C52" s="188" t="s">
        <v>856</v>
      </c>
      <c r="D52" s="188" t="s">
        <v>622</v>
      </c>
      <c r="E52" s="188" t="s">
        <v>622</v>
      </c>
      <c r="F52" s="188" t="s">
        <v>622</v>
      </c>
      <c r="G52" s="188" t="s">
        <v>622</v>
      </c>
      <c r="H52" s="188" t="s">
        <v>622</v>
      </c>
      <c r="I52" s="188" t="s">
        <v>622</v>
      </c>
      <c r="J52" s="188" t="s">
        <v>857</v>
      </c>
      <c r="K52" s="188" t="s">
        <v>858</v>
      </c>
    </row>
    <row r="53" spans="1:11" ht="14.4" thickBot="1" x14ac:dyDescent="0.35">
      <c r="A53" s="187" t="s">
        <v>124</v>
      </c>
      <c r="B53" s="188" t="s">
        <v>626</v>
      </c>
      <c r="C53" s="188" t="s">
        <v>859</v>
      </c>
      <c r="D53" s="188" t="s">
        <v>626</v>
      </c>
      <c r="E53" s="188" t="s">
        <v>626</v>
      </c>
      <c r="F53" s="188" t="s">
        <v>626</v>
      </c>
      <c r="G53" s="188" t="s">
        <v>626</v>
      </c>
      <c r="H53" s="188" t="s">
        <v>626</v>
      </c>
      <c r="I53" s="188" t="s">
        <v>626</v>
      </c>
      <c r="J53" s="188" t="s">
        <v>860</v>
      </c>
      <c r="K53" s="188" t="s">
        <v>861</v>
      </c>
    </row>
    <row r="54" spans="1:11" ht="14.4" thickBot="1" x14ac:dyDescent="0.35">
      <c r="A54" s="187" t="s">
        <v>629</v>
      </c>
      <c r="B54" s="188" t="s">
        <v>631</v>
      </c>
      <c r="C54" s="188" t="s">
        <v>631</v>
      </c>
      <c r="D54" s="188" t="s">
        <v>631</v>
      </c>
      <c r="E54" s="188" t="s">
        <v>631</v>
      </c>
      <c r="F54" s="188" t="s">
        <v>631</v>
      </c>
      <c r="G54" s="188" t="s">
        <v>631</v>
      </c>
      <c r="H54" s="188" t="s">
        <v>631</v>
      </c>
      <c r="I54" s="188" t="s">
        <v>631</v>
      </c>
      <c r="J54" s="188" t="s">
        <v>862</v>
      </c>
      <c r="K54" s="188" t="s">
        <v>863</v>
      </c>
    </row>
    <row r="55" spans="1:11" ht="14.4" thickBot="1" x14ac:dyDescent="0.35">
      <c r="A55" s="187" t="s">
        <v>634</v>
      </c>
      <c r="B55" s="188" t="s">
        <v>141</v>
      </c>
      <c r="C55" s="188" t="s">
        <v>141</v>
      </c>
      <c r="D55" s="188" t="s">
        <v>141</v>
      </c>
      <c r="E55" s="188" t="s">
        <v>141</v>
      </c>
      <c r="F55" s="188" t="s">
        <v>141</v>
      </c>
      <c r="G55" s="188" t="s">
        <v>141</v>
      </c>
      <c r="H55" s="188" t="s">
        <v>141</v>
      </c>
      <c r="I55" s="188" t="s">
        <v>141</v>
      </c>
      <c r="J55" s="188" t="s">
        <v>864</v>
      </c>
      <c r="K55" s="188" t="s">
        <v>141</v>
      </c>
    </row>
    <row r="56" spans="1:11" ht="18.600000000000001" thickBot="1" x14ac:dyDescent="0.35">
      <c r="A56" s="29"/>
      <c r="B56">
        <v>2</v>
      </c>
      <c r="C56">
        <v>3</v>
      </c>
      <c r="D56">
        <v>4</v>
      </c>
      <c r="E56">
        <v>5</v>
      </c>
      <c r="F56">
        <v>6</v>
      </c>
      <c r="G56">
        <v>7</v>
      </c>
      <c r="H56">
        <v>8</v>
      </c>
      <c r="I56">
        <v>9</v>
      </c>
      <c r="J56">
        <v>10</v>
      </c>
      <c r="K56">
        <v>11</v>
      </c>
    </row>
    <row r="57" spans="1:11" ht="14.4" thickBot="1" x14ac:dyDescent="0.35">
      <c r="A57" s="187" t="s">
        <v>125</v>
      </c>
      <c r="B57" s="187" t="s">
        <v>64</v>
      </c>
      <c r="C57" s="187" t="s">
        <v>65</v>
      </c>
      <c r="D57" s="187" t="s">
        <v>66</v>
      </c>
      <c r="E57" s="187" t="s">
        <v>67</v>
      </c>
      <c r="F57" s="187" t="s">
        <v>68</v>
      </c>
      <c r="G57" s="187" t="s">
        <v>69</v>
      </c>
      <c r="H57" s="187" t="s">
        <v>70</v>
      </c>
      <c r="I57" s="187" t="s">
        <v>71</v>
      </c>
      <c r="J57" s="187" t="s">
        <v>72</v>
      </c>
      <c r="K57" s="187" t="s">
        <v>73</v>
      </c>
    </row>
    <row r="58" spans="1:11" ht="14.4" thickBot="1" x14ac:dyDescent="0.35">
      <c r="A58" s="187">
        <v>1</v>
      </c>
      <c r="B58" s="188">
        <v>27.5</v>
      </c>
      <c r="C58" s="188">
        <v>499746.1</v>
      </c>
      <c r="D58" s="188">
        <v>23</v>
      </c>
      <c r="E58" s="188">
        <v>23</v>
      </c>
      <c r="F58" s="188">
        <v>156.5</v>
      </c>
      <c r="G58" s="188">
        <v>34.5</v>
      </c>
      <c r="H58" s="188">
        <v>23</v>
      </c>
      <c r="I58" s="188">
        <v>138</v>
      </c>
      <c r="J58" s="188">
        <v>999601.3</v>
      </c>
      <c r="K58" s="188">
        <v>226.5</v>
      </c>
    </row>
    <row r="59" spans="1:11" ht="14.4" thickBot="1" x14ac:dyDescent="0.35">
      <c r="A59" s="187">
        <v>2</v>
      </c>
      <c r="B59" s="188">
        <v>22</v>
      </c>
      <c r="C59" s="188">
        <v>499745.1</v>
      </c>
      <c r="D59" s="188">
        <v>22</v>
      </c>
      <c r="E59" s="188">
        <v>22</v>
      </c>
      <c r="F59" s="188">
        <v>155.5</v>
      </c>
      <c r="G59" s="188">
        <v>33.5</v>
      </c>
      <c r="H59" s="188">
        <v>22</v>
      </c>
      <c r="I59" s="188">
        <v>137</v>
      </c>
      <c r="J59" s="188">
        <v>499882.6</v>
      </c>
      <c r="K59" s="188">
        <v>225.5</v>
      </c>
    </row>
    <row r="60" spans="1:11" ht="14.4" thickBot="1" x14ac:dyDescent="0.35">
      <c r="A60" s="187">
        <v>3</v>
      </c>
      <c r="B60" s="188">
        <v>21</v>
      </c>
      <c r="C60" s="188">
        <v>499744.1</v>
      </c>
      <c r="D60" s="188">
        <v>21</v>
      </c>
      <c r="E60" s="188">
        <v>21</v>
      </c>
      <c r="F60" s="188">
        <v>142.5</v>
      </c>
      <c r="G60" s="188">
        <v>32.5</v>
      </c>
      <c r="H60" s="188">
        <v>21</v>
      </c>
      <c r="I60" s="188">
        <v>136</v>
      </c>
      <c r="J60" s="188">
        <v>499881.6</v>
      </c>
      <c r="K60" s="188">
        <v>224.5</v>
      </c>
    </row>
    <row r="61" spans="1:11" ht="14.4" thickBot="1" x14ac:dyDescent="0.35">
      <c r="A61" s="187">
        <v>4</v>
      </c>
      <c r="B61" s="188">
        <v>20</v>
      </c>
      <c r="C61" s="188">
        <v>499743.1</v>
      </c>
      <c r="D61" s="188">
        <v>20</v>
      </c>
      <c r="E61" s="188">
        <v>20</v>
      </c>
      <c r="F61" s="188">
        <v>141.5</v>
      </c>
      <c r="G61" s="188">
        <v>31.5</v>
      </c>
      <c r="H61" s="188">
        <v>20</v>
      </c>
      <c r="I61" s="188">
        <v>131</v>
      </c>
      <c r="J61" s="188">
        <v>499880.6</v>
      </c>
      <c r="K61" s="188">
        <v>212</v>
      </c>
    </row>
    <row r="62" spans="1:11" ht="14.4" thickBot="1" x14ac:dyDescent="0.35">
      <c r="A62" s="187">
        <v>5</v>
      </c>
      <c r="B62" s="188">
        <v>19</v>
      </c>
      <c r="C62" s="188">
        <v>499729.6</v>
      </c>
      <c r="D62" s="188">
        <v>19</v>
      </c>
      <c r="E62" s="188">
        <v>19</v>
      </c>
      <c r="F62" s="188">
        <v>140.5</v>
      </c>
      <c r="G62" s="188">
        <v>19</v>
      </c>
      <c r="H62" s="188">
        <v>19</v>
      </c>
      <c r="I62" s="188">
        <v>130</v>
      </c>
      <c r="J62" s="188">
        <v>499872.6</v>
      </c>
      <c r="K62" s="188">
        <v>211</v>
      </c>
    </row>
    <row r="63" spans="1:11" ht="14.4" thickBot="1" x14ac:dyDescent="0.35">
      <c r="A63" s="187">
        <v>6</v>
      </c>
      <c r="B63" s="188">
        <v>18</v>
      </c>
      <c r="C63" s="188">
        <v>499728.6</v>
      </c>
      <c r="D63" s="188">
        <v>18</v>
      </c>
      <c r="E63" s="188">
        <v>18</v>
      </c>
      <c r="F63" s="188">
        <v>139.5</v>
      </c>
      <c r="G63" s="188">
        <v>18</v>
      </c>
      <c r="H63" s="188">
        <v>18</v>
      </c>
      <c r="I63" s="188">
        <v>129</v>
      </c>
      <c r="J63" s="188">
        <v>499871.6</v>
      </c>
      <c r="K63" s="188">
        <v>210</v>
      </c>
    </row>
    <row r="64" spans="1:11" ht="14.4" thickBot="1" x14ac:dyDescent="0.35">
      <c r="A64" s="187">
        <v>7</v>
      </c>
      <c r="B64" s="188">
        <v>17</v>
      </c>
      <c r="C64" s="188">
        <v>499727.6</v>
      </c>
      <c r="D64" s="188">
        <v>17</v>
      </c>
      <c r="E64" s="188">
        <v>17</v>
      </c>
      <c r="F64" s="188">
        <v>138.5</v>
      </c>
      <c r="G64" s="188">
        <v>17</v>
      </c>
      <c r="H64" s="188">
        <v>17</v>
      </c>
      <c r="I64" s="188">
        <v>128</v>
      </c>
      <c r="J64" s="188">
        <v>499870.6</v>
      </c>
      <c r="K64" s="188">
        <v>209</v>
      </c>
    </row>
    <row r="65" spans="1:11" ht="14.4" thickBot="1" x14ac:dyDescent="0.35">
      <c r="A65" s="187">
        <v>8</v>
      </c>
      <c r="B65" s="188">
        <v>16</v>
      </c>
      <c r="C65" s="188">
        <v>499726.6</v>
      </c>
      <c r="D65" s="188">
        <v>16</v>
      </c>
      <c r="E65" s="188">
        <v>16</v>
      </c>
      <c r="F65" s="188">
        <v>137.5</v>
      </c>
      <c r="G65" s="188">
        <v>16</v>
      </c>
      <c r="H65" s="188">
        <v>16</v>
      </c>
      <c r="I65" s="188">
        <v>127</v>
      </c>
      <c r="J65" s="188">
        <v>499869.6</v>
      </c>
      <c r="K65" s="188">
        <v>208</v>
      </c>
    </row>
    <row r="66" spans="1:11" ht="14.4" thickBot="1" x14ac:dyDescent="0.35">
      <c r="A66" s="187">
        <v>9</v>
      </c>
      <c r="B66" s="188">
        <v>15</v>
      </c>
      <c r="C66" s="188">
        <v>499725.6</v>
      </c>
      <c r="D66" s="188">
        <v>15</v>
      </c>
      <c r="E66" s="188">
        <v>15</v>
      </c>
      <c r="F66" s="188">
        <v>91.5</v>
      </c>
      <c r="G66" s="188">
        <v>15</v>
      </c>
      <c r="H66" s="188">
        <v>15</v>
      </c>
      <c r="I66" s="188">
        <v>126</v>
      </c>
      <c r="J66" s="188">
        <v>499868.6</v>
      </c>
      <c r="K66" s="188">
        <v>207</v>
      </c>
    </row>
    <row r="67" spans="1:11" ht="14.4" thickBot="1" x14ac:dyDescent="0.35">
      <c r="A67" s="187">
        <v>10</v>
      </c>
      <c r="B67" s="188">
        <v>14</v>
      </c>
      <c r="C67" s="188">
        <v>499724.6</v>
      </c>
      <c r="D67" s="188">
        <v>14</v>
      </c>
      <c r="E67" s="188">
        <v>14</v>
      </c>
      <c r="F67" s="188">
        <v>90.5</v>
      </c>
      <c r="G67" s="188">
        <v>14</v>
      </c>
      <c r="H67" s="188">
        <v>14</v>
      </c>
      <c r="I67" s="188">
        <v>125</v>
      </c>
      <c r="J67" s="188">
        <v>499867.6</v>
      </c>
      <c r="K67" s="188">
        <v>183</v>
      </c>
    </row>
    <row r="68" spans="1:11" ht="14.4" thickBot="1" x14ac:dyDescent="0.35">
      <c r="A68" s="187">
        <v>11</v>
      </c>
      <c r="B68" s="188">
        <v>13</v>
      </c>
      <c r="C68" s="188">
        <v>499723.6</v>
      </c>
      <c r="D68" s="188">
        <v>13</v>
      </c>
      <c r="E68" s="188">
        <v>13</v>
      </c>
      <c r="F68" s="188">
        <v>89.5</v>
      </c>
      <c r="G68" s="188">
        <v>13</v>
      </c>
      <c r="H68" s="188">
        <v>13</v>
      </c>
      <c r="I68" s="188">
        <v>124</v>
      </c>
      <c r="J68" s="188">
        <v>499866.6</v>
      </c>
      <c r="K68" s="188">
        <v>182</v>
      </c>
    </row>
    <row r="69" spans="1:11" ht="14.4" thickBot="1" x14ac:dyDescent="0.35">
      <c r="A69" s="187">
        <v>12</v>
      </c>
      <c r="B69" s="188">
        <v>12</v>
      </c>
      <c r="C69" s="188">
        <v>499722.6</v>
      </c>
      <c r="D69" s="188">
        <v>12</v>
      </c>
      <c r="E69" s="188">
        <v>12</v>
      </c>
      <c r="F69" s="188">
        <v>88.5</v>
      </c>
      <c r="G69" s="188">
        <v>12</v>
      </c>
      <c r="H69" s="188">
        <v>12</v>
      </c>
      <c r="I69" s="188">
        <v>66</v>
      </c>
      <c r="J69" s="188">
        <v>499865.59999999998</v>
      </c>
      <c r="K69" s="188">
        <v>181</v>
      </c>
    </row>
    <row r="70" spans="1:11" ht="14.4" thickBot="1" x14ac:dyDescent="0.35">
      <c r="A70" s="187">
        <v>13</v>
      </c>
      <c r="B70" s="188">
        <v>11</v>
      </c>
      <c r="C70" s="188">
        <v>499721.6</v>
      </c>
      <c r="D70" s="188">
        <v>11</v>
      </c>
      <c r="E70" s="188">
        <v>11</v>
      </c>
      <c r="F70" s="188">
        <v>87.5</v>
      </c>
      <c r="G70" s="188">
        <v>11</v>
      </c>
      <c r="H70" s="188">
        <v>11</v>
      </c>
      <c r="I70" s="188">
        <v>65</v>
      </c>
      <c r="J70" s="188">
        <v>499864.6</v>
      </c>
      <c r="K70" s="188">
        <v>180</v>
      </c>
    </row>
    <row r="71" spans="1:11" ht="14.4" thickBot="1" x14ac:dyDescent="0.35">
      <c r="A71" s="187">
        <v>14</v>
      </c>
      <c r="B71" s="188">
        <v>10</v>
      </c>
      <c r="C71" s="188">
        <v>499720.6</v>
      </c>
      <c r="D71" s="188">
        <v>10</v>
      </c>
      <c r="E71" s="188">
        <v>10</v>
      </c>
      <c r="F71" s="188">
        <v>86.5</v>
      </c>
      <c r="G71" s="188">
        <v>10</v>
      </c>
      <c r="H71" s="188">
        <v>10</v>
      </c>
      <c r="I71" s="188">
        <v>64</v>
      </c>
      <c r="J71" s="188">
        <v>499860.1</v>
      </c>
      <c r="K71" s="188">
        <v>172</v>
      </c>
    </row>
    <row r="72" spans="1:11" ht="14.4" thickBot="1" x14ac:dyDescent="0.35">
      <c r="A72" s="187">
        <v>15</v>
      </c>
      <c r="B72" s="188">
        <v>9</v>
      </c>
      <c r="C72" s="188">
        <v>499719.6</v>
      </c>
      <c r="D72" s="188">
        <v>9</v>
      </c>
      <c r="E72" s="188">
        <v>9</v>
      </c>
      <c r="F72" s="188">
        <v>85.5</v>
      </c>
      <c r="G72" s="188">
        <v>9</v>
      </c>
      <c r="H72" s="188">
        <v>9</v>
      </c>
      <c r="I72" s="188">
        <v>60.5</v>
      </c>
      <c r="J72" s="188">
        <v>499859.1</v>
      </c>
      <c r="K72" s="188">
        <v>171</v>
      </c>
    </row>
    <row r="73" spans="1:11" ht="14.4" thickBot="1" x14ac:dyDescent="0.35">
      <c r="A73" s="187">
        <v>16</v>
      </c>
      <c r="B73" s="188">
        <v>8</v>
      </c>
      <c r="C73" s="188">
        <v>499718.6</v>
      </c>
      <c r="D73" s="188">
        <v>8</v>
      </c>
      <c r="E73" s="188">
        <v>8</v>
      </c>
      <c r="F73" s="188">
        <v>84.5</v>
      </c>
      <c r="G73" s="188">
        <v>8</v>
      </c>
      <c r="H73" s="188">
        <v>8</v>
      </c>
      <c r="I73" s="188">
        <v>59.5</v>
      </c>
      <c r="J73" s="188">
        <v>499858.1</v>
      </c>
      <c r="K73" s="188">
        <v>163</v>
      </c>
    </row>
    <row r="74" spans="1:11" ht="14.4" thickBot="1" x14ac:dyDescent="0.35">
      <c r="A74" s="187">
        <v>17</v>
      </c>
      <c r="B74" s="188">
        <v>7</v>
      </c>
      <c r="C74" s="188">
        <v>499717.6</v>
      </c>
      <c r="D74" s="188">
        <v>7</v>
      </c>
      <c r="E74" s="188">
        <v>7</v>
      </c>
      <c r="F74" s="188">
        <v>69.5</v>
      </c>
      <c r="G74" s="188">
        <v>7</v>
      </c>
      <c r="H74" s="188">
        <v>7</v>
      </c>
      <c r="I74" s="188">
        <v>57.5</v>
      </c>
      <c r="J74" s="188">
        <v>499857.1</v>
      </c>
      <c r="K74" s="188">
        <v>162</v>
      </c>
    </row>
    <row r="75" spans="1:11" ht="14.4" thickBot="1" x14ac:dyDescent="0.35">
      <c r="A75" s="187">
        <v>18</v>
      </c>
      <c r="B75" s="188">
        <v>6</v>
      </c>
      <c r="C75" s="188">
        <v>499716.6</v>
      </c>
      <c r="D75" s="188">
        <v>6</v>
      </c>
      <c r="E75" s="188">
        <v>6</v>
      </c>
      <c r="F75" s="188">
        <v>68.5</v>
      </c>
      <c r="G75" s="188">
        <v>6</v>
      </c>
      <c r="H75" s="188">
        <v>6</v>
      </c>
      <c r="I75" s="188">
        <v>37.5</v>
      </c>
      <c r="J75" s="188">
        <v>499856.1</v>
      </c>
      <c r="K75" s="188">
        <v>161</v>
      </c>
    </row>
    <row r="76" spans="1:11" ht="14.4" thickBot="1" x14ac:dyDescent="0.35">
      <c r="A76" s="187">
        <v>19</v>
      </c>
      <c r="B76" s="188">
        <v>5</v>
      </c>
      <c r="C76" s="188">
        <v>499715.6</v>
      </c>
      <c r="D76" s="188">
        <v>5</v>
      </c>
      <c r="E76" s="188">
        <v>5</v>
      </c>
      <c r="F76" s="188">
        <v>5</v>
      </c>
      <c r="G76" s="188">
        <v>5</v>
      </c>
      <c r="H76" s="188">
        <v>5</v>
      </c>
      <c r="I76" s="188">
        <v>36.5</v>
      </c>
      <c r="J76" s="188">
        <v>499855.1</v>
      </c>
      <c r="K76" s="188">
        <v>160</v>
      </c>
    </row>
    <row r="77" spans="1:11" ht="14.4" thickBot="1" x14ac:dyDescent="0.35">
      <c r="A77" s="187">
        <v>20</v>
      </c>
      <c r="B77" s="188">
        <v>4</v>
      </c>
      <c r="C77" s="188">
        <v>499714.6</v>
      </c>
      <c r="D77" s="188">
        <v>4</v>
      </c>
      <c r="E77" s="188">
        <v>4</v>
      </c>
      <c r="F77" s="188">
        <v>4</v>
      </c>
      <c r="G77" s="188">
        <v>4</v>
      </c>
      <c r="H77" s="188">
        <v>4</v>
      </c>
      <c r="I77" s="188">
        <v>35.5</v>
      </c>
      <c r="J77" s="188">
        <v>499854.1</v>
      </c>
      <c r="K77" s="188">
        <v>159</v>
      </c>
    </row>
    <row r="78" spans="1:11" ht="14.4" thickBot="1" x14ac:dyDescent="0.35">
      <c r="A78" s="187">
        <v>21</v>
      </c>
      <c r="B78" s="188">
        <v>3</v>
      </c>
      <c r="C78" s="188">
        <v>499713.6</v>
      </c>
      <c r="D78" s="188">
        <v>3</v>
      </c>
      <c r="E78" s="188">
        <v>3</v>
      </c>
      <c r="F78" s="188">
        <v>3</v>
      </c>
      <c r="G78" s="188">
        <v>3</v>
      </c>
      <c r="H78" s="188">
        <v>3</v>
      </c>
      <c r="I78" s="188">
        <v>3</v>
      </c>
      <c r="J78" s="188">
        <v>499853.1</v>
      </c>
      <c r="K78" s="188">
        <v>158</v>
      </c>
    </row>
    <row r="79" spans="1:11" ht="14.4" thickBot="1" x14ac:dyDescent="0.35">
      <c r="A79" s="187">
        <v>22</v>
      </c>
      <c r="B79" s="188">
        <v>2</v>
      </c>
      <c r="C79" s="188">
        <v>499712.6</v>
      </c>
      <c r="D79" s="188">
        <v>2</v>
      </c>
      <c r="E79" s="188">
        <v>2</v>
      </c>
      <c r="F79" s="188">
        <v>2</v>
      </c>
      <c r="G79" s="188">
        <v>2</v>
      </c>
      <c r="H79" s="188">
        <v>2</v>
      </c>
      <c r="I79" s="188">
        <v>2</v>
      </c>
      <c r="J79" s="188">
        <v>499852.1</v>
      </c>
      <c r="K79" s="188">
        <v>151</v>
      </c>
    </row>
    <row r="80" spans="1:11" ht="14.4" thickBot="1" x14ac:dyDescent="0.35">
      <c r="A80" s="187">
        <v>23</v>
      </c>
      <c r="B80" s="188">
        <v>1</v>
      </c>
      <c r="C80" s="188">
        <v>1</v>
      </c>
      <c r="D80" s="188">
        <v>1</v>
      </c>
      <c r="E80" s="188">
        <v>1</v>
      </c>
      <c r="F80" s="188">
        <v>1</v>
      </c>
      <c r="G80" s="188">
        <v>1</v>
      </c>
      <c r="H80" s="188">
        <v>1</v>
      </c>
      <c r="I80" s="188">
        <v>1</v>
      </c>
      <c r="J80" s="188">
        <v>499851.1</v>
      </c>
      <c r="K80" s="188">
        <v>150</v>
      </c>
    </row>
    <row r="81" spans="1:15" ht="14.4" thickBot="1" x14ac:dyDescent="0.35">
      <c r="A81" s="187">
        <v>24</v>
      </c>
      <c r="B81" s="188">
        <v>0</v>
      </c>
      <c r="C81" s="188">
        <v>0</v>
      </c>
      <c r="D81" s="188">
        <v>0</v>
      </c>
      <c r="E81" s="188">
        <v>0</v>
      </c>
      <c r="F81" s="188">
        <v>0</v>
      </c>
      <c r="G81" s="188">
        <v>0</v>
      </c>
      <c r="H81" s="188">
        <v>0</v>
      </c>
      <c r="I81" s="188">
        <v>0</v>
      </c>
      <c r="J81" s="188">
        <v>499849.6</v>
      </c>
      <c r="K81" s="188">
        <v>0</v>
      </c>
    </row>
    <row r="82" spans="1:15" ht="18.600000000000001" thickBot="1" x14ac:dyDescent="0.35">
      <c r="A82" s="29"/>
    </row>
    <row r="83" spans="1:15" ht="14.4" thickBot="1" x14ac:dyDescent="0.35">
      <c r="A83" s="187" t="s">
        <v>637</v>
      </c>
      <c r="B83" s="187" t="s">
        <v>64</v>
      </c>
      <c r="C83" s="187" t="s">
        <v>65</v>
      </c>
      <c r="D83" s="187" t="s">
        <v>66</v>
      </c>
      <c r="E83" s="187" t="s">
        <v>67</v>
      </c>
      <c r="F83" s="187" t="s">
        <v>68</v>
      </c>
      <c r="G83" s="187" t="s">
        <v>69</v>
      </c>
      <c r="H83" s="187" t="s">
        <v>70</v>
      </c>
      <c r="I83" s="187" t="s">
        <v>71</v>
      </c>
      <c r="J83" s="187" t="s">
        <v>72</v>
      </c>
      <c r="K83" s="187" t="s">
        <v>73</v>
      </c>
      <c r="L83" s="187" t="s">
        <v>127</v>
      </c>
      <c r="M83" s="187" t="s">
        <v>128</v>
      </c>
      <c r="N83" s="187" t="s">
        <v>129</v>
      </c>
      <c r="O83" s="187" t="s">
        <v>130</v>
      </c>
    </row>
    <row r="84" spans="1:15" ht="14.4" thickBot="1" x14ac:dyDescent="0.35">
      <c r="A84" s="187" t="s">
        <v>79</v>
      </c>
      <c r="B84" s="188">
        <v>1</v>
      </c>
      <c r="C84" s="188">
        <v>1</v>
      </c>
      <c r="D84" s="188">
        <v>4</v>
      </c>
      <c r="E84" s="188">
        <v>3</v>
      </c>
      <c r="F84" s="188">
        <v>1</v>
      </c>
      <c r="G84" s="188">
        <v>15</v>
      </c>
      <c r="H84" s="188">
        <v>20</v>
      </c>
      <c r="I84" s="188">
        <v>138</v>
      </c>
      <c r="J84" s="188">
        <v>999601.3</v>
      </c>
      <c r="K84" s="188">
        <v>208</v>
      </c>
      <c r="L84" s="188">
        <v>999992.3</v>
      </c>
      <c r="M84" s="188">
        <v>1000000</v>
      </c>
      <c r="N84" s="188">
        <v>7.7</v>
      </c>
      <c r="O84" s="188">
        <v>0</v>
      </c>
    </row>
    <row r="85" spans="1:15" ht="14.4" thickBot="1" x14ac:dyDescent="0.35">
      <c r="A85" s="187" t="s">
        <v>80</v>
      </c>
      <c r="B85" s="188">
        <v>15</v>
      </c>
      <c r="C85" s="188">
        <v>499719.6</v>
      </c>
      <c r="D85" s="188">
        <v>14</v>
      </c>
      <c r="E85" s="188">
        <v>17</v>
      </c>
      <c r="F85" s="188">
        <v>3</v>
      </c>
      <c r="G85" s="188">
        <v>9</v>
      </c>
      <c r="H85" s="188">
        <v>16</v>
      </c>
      <c r="I85" s="188">
        <v>136</v>
      </c>
      <c r="J85" s="188">
        <v>499880.6</v>
      </c>
      <c r="K85" s="188">
        <v>182</v>
      </c>
      <c r="L85" s="188">
        <v>999992.3</v>
      </c>
      <c r="M85" s="188">
        <v>1000000</v>
      </c>
      <c r="N85" s="188">
        <v>7.7</v>
      </c>
      <c r="O85" s="188">
        <v>0</v>
      </c>
    </row>
    <row r="86" spans="1:15" ht="14.4" thickBot="1" x14ac:dyDescent="0.35">
      <c r="A86" s="187" t="s">
        <v>81</v>
      </c>
      <c r="B86" s="188">
        <v>13</v>
      </c>
      <c r="C86" s="188">
        <v>499717.6</v>
      </c>
      <c r="D86" s="188">
        <v>9</v>
      </c>
      <c r="E86" s="188">
        <v>9</v>
      </c>
      <c r="F86" s="188">
        <v>2</v>
      </c>
      <c r="G86" s="188">
        <v>3</v>
      </c>
      <c r="H86" s="188">
        <v>4</v>
      </c>
      <c r="I86" s="188">
        <v>124</v>
      </c>
      <c r="J86" s="188">
        <v>499869.6</v>
      </c>
      <c r="K86" s="188">
        <v>207</v>
      </c>
      <c r="L86" s="188">
        <v>999958.3</v>
      </c>
      <c r="M86" s="188">
        <v>1000000</v>
      </c>
      <c r="N86" s="188">
        <v>41.7</v>
      </c>
      <c r="O86" s="188">
        <v>0</v>
      </c>
    </row>
    <row r="87" spans="1:15" ht="14.4" thickBot="1" x14ac:dyDescent="0.35">
      <c r="A87" s="187" t="s">
        <v>82</v>
      </c>
      <c r="B87" s="188">
        <v>18</v>
      </c>
      <c r="C87" s="188">
        <v>499729.6</v>
      </c>
      <c r="D87" s="188">
        <v>10</v>
      </c>
      <c r="E87" s="188">
        <v>23</v>
      </c>
      <c r="F87" s="188">
        <v>86.5</v>
      </c>
      <c r="G87" s="188">
        <v>4</v>
      </c>
      <c r="H87" s="188">
        <v>21</v>
      </c>
      <c r="I87" s="188">
        <v>3</v>
      </c>
      <c r="J87" s="188">
        <v>499872.6</v>
      </c>
      <c r="K87" s="188">
        <v>224.5</v>
      </c>
      <c r="L87" s="188">
        <v>999992.3</v>
      </c>
      <c r="M87" s="188">
        <v>1000000</v>
      </c>
      <c r="N87" s="188">
        <v>7.7</v>
      </c>
      <c r="O87" s="188">
        <v>0</v>
      </c>
    </row>
    <row r="88" spans="1:15" ht="14.4" thickBot="1" x14ac:dyDescent="0.35">
      <c r="A88" s="187" t="s">
        <v>83</v>
      </c>
      <c r="B88" s="188">
        <v>7</v>
      </c>
      <c r="C88" s="188">
        <v>499715.6</v>
      </c>
      <c r="D88" s="188">
        <v>5</v>
      </c>
      <c r="E88" s="188">
        <v>14</v>
      </c>
      <c r="F88" s="188">
        <v>5</v>
      </c>
      <c r="G88" s="188">
        <v>6</v>
      </c>
      <c r="H88" s="188">
        <v>22</v>
      </c>
      <c r="I88" s="188">
        <v>125</v>
      </c>
      <c r="J88" s="188">
        <v>499882.6</v>
      </c>
      <c r="K88" s="188">
        <v>225.5</v>
      </c>
      <c r="L88" s="188">
        <v>1000007.8</v>
      </c>
      <c r="M88" s="188">
        <v>1000000</v>
      </c>
      <c r="N88" s="188">
        <v>-7.8</v>
      </c>
      <c r="O88" s="188">
        <v>0</v>
      </c>
    </row>
    <row r="89" spans="1:15" ht="14.4" thickBot="1" x14ac:dyDescent="0.35">
      <c r="A89" s="187" t="s">
        <v>84</v>
      </c>
      <c r="B89" s="188">
        <v>16</v>
      </c>
      <c r="C89" s="188">
        <v>499724.6</v>
      </c>
      <c r="D89" s="188">
        <v>18</v>
      </c>
      <c r="E89" s="188">
        <v>22</v>
      </c>
      <c r="F89" s="188">
        <v>69.5</v>
      </c>
      <c r="G89" s="188">
        <v>10</v>
      </c>
      <c r="H89" s="188">
        <v>19</v>
      </c>
      <c r="I89" s="188">
        <v>129</v>
      </c>
      <c r="J89" s="188">
        <v>499871.6</v>
      </c>
      <c r="K89" s="188">
        <v>209</v>
      </c>
      <c r="L89" s="188">
        <v>1000088.7</v>
      </c>
      <c r="M89" s="188">
        <v>1000000</v>
      </c>
      <c r="N89" s="188">
        <v>-88.7</v>
      </c>
      <c r="O89" s="188">
        <v>-0.01</v>
      </c>
    </row>
    <row r="90" spans="1:15" ht="14.4" thickBot="1" x14ac:dyDescent="0.35">
      <c r="A90" s="187" t="s">
        <v>85</v>
      </c>
      <c r="B90" s="188">
        <v>4</v>
      </c>
      <c r="C90" s="188">
        <v>499714.6</v>
      </c>
      <c r="D90" s="188">
        <v>7</v>
      </c>
      <c r="E90" s="188">
        <v>4</v>
      </c>
      <c r="F90" s="188">
        <v>85.5</v>
      </c>
      <c r="G90" s="188">
        <v>32.5</v>
      </c>
      <c r="H90" s="188">
        <v>17</v>
      </c>
      <c r="I90" s="188">
        <v>130</v>
      </c>
      <c r="J90" s="188">
        <v>499868.6</v>
      </c>
      <c r="K90" s="188">
        <v>163</v>
      </c>
      <c r="L90" s="188">
        <v>1000026.2</v>
      </c>
      <c r="M90" s="188">
        <v>1000000</v>
      </c>
      <c r="N90" s="188">
        <v>-26.2</v>
      </c>
      <c r="O90" s="188">
        <v>0</v>
      </c>
    </row>
    <row r="91" spans="1:15" ht="14.4" thickBot="1" x14ac:dyDescent="0.35">
      <c r="A91" s="187" t="s">
        <v>86</v>
      </c>
      <c r="B91" s="188">
        <v>17</v>
      </c>
      <c r="C91" s="188">
        <v>499727.6</v>
      </c>
      <c r="D91" s="188">
        <v>17</v>
      </c>
      <c r="E91" s="188">
        <v>19</v>
      </c>
      <c r="F91" s="188">
        <v>84.5</v>
      </c>
      <c r="G91" s="188">
        <v>7</v>
      </c>
      <c r="H91" s="188">
        <v>11</v>
      </c>
      <c r="I91" s="188">
        <v>59.5</v>
      </c>
      <c r="J91" s="188">
        <v>499866.6</v>
      </c>
      <c r="K91" s="188">
        <v>183</v>
      </c>
      <c r="L91" s="188">
        <v>999992.3</v>
      </c>
      <c r="M91" s="188">
        <v>1000000</v>
      </c>
      <c r="N91" s="188">
        <v>7.7</v>
      </c>
      <c r="O91" s="188">
        <v>0</v>
      </c>
    </row>
    <row r="92" spans="1:15" ht="14.4" thickBot="1" x14ac:dyDescent="0.35">
      <c r="A92" s="187" t="s">
        <v>87</v>
      </c>
      <c r="B92" s="188">
        <v>6</v>
      </c>
      <c r="C92" s="188">
        <v>499716.6</v>
      </c>
      <c r="D92" s="188">
        <v>1</v>
      </c>
      <c r="E92" s="188">
        <v>5</v>
      </c>
      <c r="F92" s="188">
        <v>138.5</v>
      </c>
      <c r="G92" s="188">
        <v>2</v>
      </c>
      <c r="H92" s="188">
        <v>14</v>
      </c>
      <c r="I92" s="188">
        <v>1</v>
      </c>
      <c r="J92" s="188">
        <v>499864.6</v>
      </c>
      <c r="K92" s="188">
        <v>210</v>
      </c>
      <c r="L92" s="188">
        <v>999958.8</v>
      </c>
      <c r="M92" s="188">
        <v>1000000</v>
      </c>
      <c r="N92" s="188">
        <v>41.2</v>
      </c>
      <c r="O92" s="188">
        <v>0</v>
      </c>
    </row>
    <row r="93" spans="1:15" ht="14.4" thickBot="1" x14ac:dyDescent="0.35">
      <c r="A93" s="187" t="s">
        <v>88</v>
      </c>
      <c r="B93" s="188">
        <v>3</v>
      </c>
      <c r="C93" s="188">
        <v>499712.6</v>
      </c>
      <c r="D93" s="188">
        <v>2</v>
      </c>
      <c r="E93" s="188">
        <v>1</v>
      </c>
      <c r="F93" s="188">
        <v>68.5</v>
      </c>
      <c r="G93" s="188">
        <v>8</v>
      </c>
      <c r="H93" s="188">
        <v>0</v>
      </c>
      <c r="I93" s="188">
        <v>126</v>
      </c>
      <c r="J93" s="188">
        <v>499852.1</v>
      </c>
      <c r="K93" s="188">
        <v>150</v>
      </c>
      <c r="L93" s="188">
        <v>999923.3</v>
      </c>
      <c r="M93" s="188">
        <v>1000000</v>
      </c>
      <c r="N93" s="188">
        <v>76.7</v>
      </c>
      <c r="O93" s="188">
        <v>0.01</v>
      </c>
    </row>
    <row r="94" spans="1:15" ht="14.4" thickBot="1" x14ac:dyDescent="0.35">
      <c r="A94" s="187" t="s">
        <v>89</v>
      </c>
      <c r="B94" s="188">
        <v>14</v>
      </c>
      <c r="C94" s="188">
        <v>499725.6</v>
      </c>
      <c r="D94" s="188">
        <v>19</v>
      </c>
      <c r="E94" s="188">
        <v>15</v>
      </c>
      <c r="F94" s="188">
        <v>90.5</v>
      </c>
      <c r="G94" s="188">
        <v>19</v>
      </c>
      <c r="H94" s="188">
        <v>9</v>
      </c>
      <c r="I94" s="188">
        <v>128</v>
      </c>
      <c r="J94" s="188">
        <v>499860.1</v>
      </c>
      <c r="K94" s="188">
        <v>161</v>
      </c>
      <c r="L94" s="188">
        <v>1000041.2</v>
      </c>
      <c r="M94" s="188">
        <v>1000000</v>
      </c>
      <c r="N94" s="188">
        <v>-41.2</v>
      </c>
      <c r="O94" s="188">
        <v>0</v>
      </c>
    </row>
    <row r="95" spans="1:15" ht="14.4" thickBot="1" x14ac:dyDescent="0.35">
      <c r="A95" s="187" t="s">
        <v>90</v>
      </c>
      <c r="B95" s="188">
        <v>27.5</v>
      </c>
      <c r="C95" s="188">
        <v>499745.1</v>
      </c>
      <c r="D95" s="188">
        <v>22</v>
      </c>
      <c r="E95" s="188">
        <v>16</v>
      </c>
      <c r="F95" s="188">
        <v>87.5</v>
      </c>
      <c r="G95" s="188">
        <v>12</v>
      </c>
      <c r="H95" s="188">
        <v>2</v>
      </c>
      <c r="I95" s="188">
        <v>65</v>
      </c>
      <c r="J95" s="188">
        <v>499855.1</v>
      </c>
      <c r="K95" s="188">
        <v>160</v>
      </c>
      <c r="L95" s="188">
        <v>999992.3</v>
      </c>
      <c r="M95" s="188">
        <v>1000000</v>
      </c>
      <c r="N95" s="188">
        <v>7.7</v>
      </c>
      <c r="O95" s="188">
        <v>0</v>
      </c>
    </row>
    <row r="96" spans="1:15" ht="14.4" thickBot="1" x14ac:dyDescent="0.35">
      <c r="A96" s="187" t="s">
        <v>91</v>
      </c>
      <c r="B96" s="188">
        <v>19</v>
      </c>
      <c r="C96" s="188">
        <v>499744.1</v>
      </c>
      <c r="D96" s="188">
        <v>23</v>
      </c>
      <c r="E96" s="188">
        <v>21</v>
      </c>
      <c r="F96" s="188">
        <v>139.5</v>
      </c>
      <c r="G96" s="188">
        <v>34.5</v>
      </c>
      <c r="H96" s="188">
        <v>15</v>
      </c>
      <c r="I96" s="188">
        <v>137</v>
      </c>
      <c r="J96" s="188">
        <v>499859.1</v>
      </c>
      <c r="K96" s="188">
        <v>0</v>
      </c>
      <c r="L96" s="188">
        <v>999992.3</v>
      </c>
      <c r="M96" s="188">
        <v>1000000</v>
      </c>
      <c r="N96" s="188">
        <v>7.7</v>
      </c>
      <c r="O96" s="188">
        <v>0</v>
      </c>
    </row>
    <row r="97" spans="1:15" ht="14.4" thickBot="1" x14ac:dyDescent="0.35">
      <c r="A97" s="187" t="s">
        <v>92</v>
      </c>
      <c r="B97" s="188">
        <v>12</v>
      </c>
      <c r="C97" s="188">
        <v>499723.6</v>
      </c>
      <c r="D97" s="188">
        <v>20</v>
      </c>
      <c r="E97" s="188">
        <v>10</v>
      </c>
      <c r="F97" s="188">
        <v>91.5</v>
      </c>
      <c r="G97" s="188">
        <v>33.5</v>
      </c>
      <c r="H97" s="188">
        <v>6</v>
      </c>
      <c r="I97" s="188">
        <v>131</v>
      </c>
      <c r="J97" s="188">
        <v>499857.1</v>
      </c>
      <c r="K97" s="188">
        <v>151</v>
      </c>
      <c r="L97" s="188">
        <v>1000035.7</v>
      </c>
      <c r="M97" s="188">
        <v>1000000</v>
      </c>
      <c r="N97" s="188">
        <v>-35.700000000000003</v>
      </c>
      <c r="O97" s="188">
        <v>0</v>
      </c>
    </row>
    <row r="98" spans="1:15" ht="14.4" thickBot="1" x14ac:dyDescent="0.35">
      <c r="A98" s="187" t="s">
        <v>93</v>
      </c>
      <c r="B98" s="188">
        <v>2</v>
      </c>
      <c r="C98" s="188">
        <v>499713.6</v>
      </c>
      <c r="D98" s="188">
        <v>3</v>
      </c>
      <c r="E98" s="188">
        <v>2</v>
      </c>
      <c r="F98" s="188">
        <v>137.5</v>
      </c>
      <c r="G98" s="188">
        <v>13</v>
      </c>
      <c r="H98" s="188">
        <v>7</v>
      </c>
      <c r="I98" s="188">
        <v>64</v>
      </c>
      <c r="J98" s="188">
        <v>499858.1</v>
      </c>
      <c r="K98" s="188">
        <v>171</v>
      </c>
      <c r="L98" s="188">
        <v>999971.3</v>
      </c>
      <c r="M98" s="188">
        <v>1000000</v>
      </c>
      <c r="N98" s="188">
        <v>28.7</v>
      </c>
      <c r="O98" s="188">
        <v>0</v>
      </c>
    </row>
    <row r="99" spans="1:15" ht="14.4" thickBot="1" x14ac:dyDescent="0.35">
      <c r="A99" s="187" t="s">
        <v>94</v>
      </c>
      <c r="B99" s="188">
        <v>21</v>
      </c>
      <c r="C99" s="188">
        <v>499743.1</v>
      </c>
      <c r="D99" s="188">
        <v>15</v>
      </c>
      <c r="E99" s="188">
        <v>13</v>
      </c>
      <c r="F99" s="188">
        <v>88.5</v>
      </c>
      <c r="G99" s="188">
        <v>5</v>
      </c>
      <c r="H99" s="188">
        <v>1</v>
      </c>
      <c r="I99" s="188">
        <v>36.5</v>
      </c>
      <c r="J99" s="188">
        <v>499853.1</v>
      </c>
      <c r="K99" s="188">
        <v>180</v>
      </c>
      <c r="L99" s="188">
        <v>999956.3</v>
      </c>
      <c r="M99" s="188">
        <v>1000000</v>
      </c>
      <c r="N99" s="188">
        <v>43.7</v>
      </c>
      <c r="O99" s="188">
        <v>0</v>
      </c>
    </row>
    <row r="100" spans="1:15" ht="14.4" thickBot="1" x14ac:dyDescent="0.35">
      <c r="A100" s="187" t="s">
        <v>95</v>
      </c>
      <c r="B100" s="188">
        <v>22</v>
      </c>
      <c r="C100" s="188">
        <v>499746.1</v>
      </c>
      <c r="D100" s="188">
        <v>21</v>
      </c>
      <c r="E100" s="188">
        <v>21</v>
      </c>
      <c r="F100" s="188">
        <v>141.5</v>
      </c>
      <c r="G100" s="188">
        <v>11</v>
      </c>
      <c r="H100" s="188">
        <v>13</v>
      </c>
      <c r="I100" s="188">
        <v>37.5</v>
      </c>
      <c r="J100" s="188">
        <v>499856.1</v>
      </c>
      <c r="K100" s="188">
        <v>181</v>
      </c>
      <c r="L100" s="188">
        <v>1000050.2</v>
      </c>
      <c r="M100" s="188">
        <v>1000000</v>
      </c>
      <c r="N100" s="188">
        <v>-50.2</v>
      </c>
      <c r="O100" s="188">
        <v>-0.01</v>
      </c>
    </row>
    <row r="101" spans="1:15" ht="14.4" thickBot="1" x14ac:dyDescent="0.35">
      <c r="A101" s="187" t="s">
        <v>96</v>
      </c>
      <c r="B101" s="188">
        <v>8</v>
      </c>
      <c r="C101" s="188">
        <v>499720.6</v>
      </c>
      <c r="D101" s="188">
        <v>11</v>
      </c>
      <c r="E101" s="188">
        <v>6</v>
      </c>
      <c r="F101" s="188">
        <v>140.5</v>
      </c>
      <c r="G101" s="188">
        <v>31.5</v>
      </c>
      <c r="H101" s="188">
        <v>5</v>
      </c>
      <c r="I101" s="188">
        <v>60.5</v>
      </c>
      <c r="J101" s="188">
        <v>499851.1</v>
      </c>
      <c r="K101" s="188">
        <v>158</v>
      </c>
      <c r="L101" s="188">
        <v>999992.3</v>
      </c>
      <c r="M101" s="188">
        <v>1000000</v>
      </c>
      <c r="N101" s="188">
        <v>7.7</v>
      </c>
      <c r="O101" s="188">
        <v>0</v>
      </c>
    </row>
    <row r="102" spans="1:15" ht="14.4" thickBot="1" x14ac:dyDescent="0.35">
      <c r="A102" s="187" t="s">
        <v>97</v>
      </c>
      <c r="B102" s="188">
        <v>11</v>
      </c>
      <c r="C102" s="188">
        <v>499722.6</v>
      </c>
      <c r="D102" s="188">
        <v>16</v>
      </c>
      <c r="E102" s="188">
        <v>12</v>
      </c>
      <c r="F102" s="188">
        <v>89.5</v>
      </c>
      <c r="G102" s="188">
        <v>17</v>
      </c>
      <c r="H102" s="188">
        <v>12</v>
      </c>
      <c r="I102" s="188">
        <v>127</v>
      </c>
      <c r="J102" s="188">
        <v>499865.59999999998</v>
      </c>
      <c r="K102" s="188">
        <v>172</v>
      </c>
      <c r="L102" s="188">
        <v>1000044.7</v>
      </c>
      <c r="M102" s="188">
        <v>1000000</v>
      </c>
      <c r="N102" s="188">
        <v>-44.7</v>
      </c>
      <c r="O102" s="188">
        <v>0</v>
      </c>
    </row>
    <row r="103" spans="1:15" ht="14.4" thickBot="1" x14ac:dyDescent="0.35">
      <c r="A103" s="187" t="s">
        <v>98</v>
      </c>
      <c r="B103" s="188">
        <v>9</v>
      </c>
      <c r="C103" s="188">
        <v>499728.6</v>
      </c>
      <c r="D103" s="188">
        <v>12</v>
      </c>
      <c r="E103" s="188">
        <v>7</v>
      </c>
      <c r="F103" s="188">
        <v>155.5</v>
      </c>
      <c r="G103" s="188">
        <v>14</v>
      </c>
      <c r="H103" s="188">
        <v>3</v>
      </c>
      <c r="I103" s="188">
        <v>35.5</v>
      </c>
      <c r="J103" s="188">
        <v>499849.6</v>
      </c>
      <c r="K103" s="188">
        <v>159</v>
      </c>
      <c r="L103" s="188">
        <v>999973.3</v>
      </c>
      <c r="M103" s="188">
        <v>1000000</v>
      </c>
      <c r="N103" s="188">
        <v>26.7</v>
      </c>
      <c r="O103" s="188">
        <v>0</v>
      </c>
    </row>
    <row r="104" spans="1:15" ht="14.4" thickBot="1" x14ac:dyDescent="0.35">
      <c r="A104" s="187" t="s">
        <v>99</v>
      </c>
      <c r="B104" s="188">
        <v>10</v>
      </c>
      <c r="C104" s="188">
        <v>499726.6</v>
      </c>
      <c r="D104" s="188">
        <v>13</v>
      </c>
      <c r="E104" s="188">
        <v>11</v>
      </c>
      <c r="F104" s="188">
        <v>142.5</v>
      </c>
      <c r="G104" s="188">
        <v>18</v>
      </c>
      <c r="H104" s="188">
        <v>10</v>
      </c>
      <c r="I104" s="188">
        <v>57.5</v>
      </c>
      <c r="J104" s="188">
        <v>499854.1</v>
      </c>
      <c r="K104" s="188">
        <v>162</v>
      </c>
      <c r="L104" s="188">
        <v>1000004.8</v>
      </c>
      <c r="M104" s="188">
        <v>1000000</v>
      </c>
      <c r="N104" s="188">
        <v>-4.8</v>
      </c>
      <c r="O104" s="188">
        <v>0</v>
      </c>
    </row>
    <row r="105" spans="1:15" ht="14.4" thickBot="1" x14ac:dyDescent="0.35">
      <c r="A105" s="187" t="s">
        <v>100</v>
      </c>
      <c r="B105" s="188">
        <v>5</v>
      </c>
      <c r="C105" s="188">
        <v>499718.6</v>
      </c>
      <c r="D105" s="188">
        <v>6</v>
      </c>
      <c r="E105" s="188">
        <v>8</v>
      </c>
      <c r="F105" s="188">
        <v>156.5</v>
      </c>
      <c r="G105" s="188">
        <v>16</v>
      </c>
      <c r="H105" s="188">
        <v>23</v>
      </c>
      <c r="I105" s="188">
        <v>2</v>
      </c>
      <c r="J105" s="188">
        <v>499867.6</v>
      </c>
      <c r="K105" s="188">
        <v>211</v>
      </c>
      <c r="L105" s="188">
        <v>1000013.7</v>
      </c>
      <c r="M105" s="188">
        <v>1000000</v>
      </c>
      <c r="N105" s="188">
        <v>-13.7</v>
      </c>
      <c r="O105" s="188">
        <v>0</v>
      </c>
    </row>
    <row r="106" spans="1:15" ht="14.4" thickBot="1" x14ac:dyDescent="0.35"/>
    <row r="107" spans="1:15" ht="14.4" thickBot="1" x14ac:dyDescent="0.35">
      <c r="A107" s="189" t="s">
        <v>131</v>
      </c>
      <c r="B107" s="190">
        <v>1499999.4</v>
      </c>
    </row>
    <row r="108" spans="1:15" ht="14.4" thickBot="1" x14ac:dyDescent="0.35">
      <c r="A108" s="189" t="s">
        <v>638</v>
      </c>
      <c r="B108" s="190">
        <v>499849.6</v>
      </c>
    </row>
    <row r="109" spans="1:15" ht="14.4" thickBot="1" x14ac:dyDescent="0.35">
      <c r="A109" s="189" t="s">
        <v>133</v>
      </c>
      <c r="B109" s="190">
        <v>22000000.399999999</v>
      </c>
    </row>
    <row r="110" spans="1:15" ht="14.4" thickBot="1" x14ac:dyDescent="0.35">
      <c r="A110" s="189" t="s">
        <v>134</v>
      </c>
      <c r="B110" s="190">
        <v>22000000</v>
      </c>
    </row>
    <row r="111" spans="1:15" ht="14.4" thickBot="1" x14ac:dyDescent="0.35">
      <c r="A111" s="189" t="s">
        <v>135</v>
      </c>
      <c r="B111" s="190">
        <v>0.4</v>
      </c>
    </row>
    <row r="112" spans="1:15" ht="14.4" thickBot="1" x14ac:dyDescent="0.35">
      <c r="A112" s="189" t="s">
        <v>136</v>
      </c>
      <c r="B112" s="190"/>
    </row>
    <row r="113" spans="1:2" ht="14.4" thickBot="1" x14ac:dyDescent="0.35">
      <c r="A113" s="189" t="s">
        <v>137</v>
      </c>
      <c r="B113" s="190"/>
    </row>
    <row r="114" spans="1:2" ht="14.4" thickBot="1" x14ac:dyDescent="0.35">
      <c r="A114" s="189" t="s">
        <v>138</v>
      </c>
      <c r="B114" s="190">
        <v>0</v>
      </c>
    </row>
    <row r="116" spans="1:2" x14ac:dyDescent="0.3">
      <c r="A116" s="93" t="s">
        <v>139</v>
      </c>
    </row>
    <row r="118" spans="1:2" x14ac:dyDescent="0.3">
      <c r="A118" s="191" t="s">
        <v>752</v>
      </c>
    </row>
    <row r="119" spans="1:2" x14ac:dyDescent="0.3">
      <c r="A119" s="191" t="s">
        <v>865</v>
      </c>
    </row>
  </sheetData>
  <hyperlinks>
    <hyperlink ref="A116" r:id="rId1" display="https://miau.my-x.hu/myx-free/coco/test/202769820230419212356.html" xr:uid="{2A2391FD-A268-4E45-B7BE-535124EA773D}"/>
  </hyperlinks>
  <pageMargins left="0.7" right="0.7" top="0.78740157499999996" bottom="0.78740157499999996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0"/>
  <sheetViews>
    <sheetView topLeftCell="A70"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7" ht="12" customHeight="1" x14ac:dyDescent="0.3">
      <c r="A1" s="29"/>
    </row>
    <row r="2" spans="1:17" ht="12" customHeight="1" x14ac:dyDescent="0.3">
      <c r="A2" s="30"/>
    </row>
    <row r="3" spans="1:17" ht="12" customHeight="1" x14ac:dyDescent="0.3"/>
    <row r="4" spans="1:17" ht="12" customHeight="1" x14ac:dyDescent="0.3"/>
    <row r="5" spans="1:17" ht="12" customHeight="1" x14ac:dyDescent="0.3">
      <c r="A5" s="31" t="s">
        <v>57</v>
      </c>
      <c r="B5" s="32">
        <v>1891389</v>
      </c>
      <c r="C5" s="31" t="s">
        <v>58</v>
      </c>
      <c r="D5" s="32">
        <v>22</v>
      </c>
      <c r="E5" s="31" t="s">
        <v>59</v>
      </c>
      <c r="F5" s="32">
        <v>15</v>
      </c>
      <c r="G5" s="31" t="s">
        <v>60</v>
      </c>
      <c r="H5" s="32">
        <v>22</v>
      </c>
      <c r="I5" s="31" t="s">
        <v>61</v>
      </c>
      <c r="J5" s="32">
        <v>0</v>
      </c>
      <c r="K5" s="31" t="s">
        <v>62</v>
      </c>
      <c r="L5" s="32" t="s">
        <v>142</v>
      </c>
    </row>
    <row r="6" spans="1:17" ht="12" customHeight="1" x14ac:dyDescent="0.3">
      <c r="A6" s="29"/>
    </row>
    <row r="7" spans="1:17" ht="12" customHeight="1" x14ac:dyDescent="0.3">
      <c r="A7" s="33" t="s">
        <v>63</v>
      </c>
      <c r="B7" s="33" t="s">
        <v>64</v>
      </c>
      <c r="C7" s="33" t="s">
        <v>65</v>
      </c>
      <c r="D7" s="33" t="s">
        <v>66</v>
      </c>
      <c r="E7" s="33" t="s">
        <v>67</v>
      </c>
      <c r="F7" s="33" t="s">
        <v>68</v>
      </c>
      <c r="G7" s="33" t="s">
        <v>69</v>
      </c>
      <c r="H7" s="33" t="s">
        <v>70</v>
      </c>
      <c r="I7" s="33" t="s">
        <v>71</v>
      </c>
      <c r="J7" s="33" t="s">
        <v>72</v>
      </c>
      <c r="K7" s="33" t="s">
        <v>73</v>
      </c>
      <c r="L7" s="33" t="s">
        <v>74</v>
      </c>
      <c r="M7" s="33" t="s">
        <v>75</v>
      </c>
      <c r="N7" s="33" t="s">
        <v>76</v>
      </c>
      <c r="O7" s="33" t="s">
        <v>77</v>
      </c>
      <c r="P7" s="33" t="s">
        <v>78</v>
      </c>
      <c r="Q7" s="34">
        <v>4150</v>
      </c>
    </row>
    <row r="8" spans="1:17" ht="12" customHeight="1" x14ac:dyDescent="0.3">
      <c r="A8" s="33" t="s">
        <v>79</v>
      </c>
      <c r="B8" s="34">
        <v>16</v>
      </c>
      <c r="C8" s="34">
        <v>18</v>
      </c>
      <c r="D8" s="34">
        <v>20</v>
      </c>
      <c r="E8" s="34">
        <v>16</v>
      </c>
      <c r="F8" s="34">
        <v>6</v>
      </c>
      <c r="G8" s="34">
        <v>21</v>
      </c>
      <c r="H8" s="34">
        <v>11</v>
      </c>
      <c r="I8" s="34">
        <v>14</v>
      </c>
      <c r="J8" s="34">
        <v>19</v>
      </c>
      <c r="K8" s="34">
        <v>21</v>
      </c>
      <c r="L8" s="34">
        <v>19</v>
      </c>
      <c r="M8" s="34">
        <v>21</v>
      </c>
      <c r="N8" s="34">
        <v>22</v>
      </c>
      <c r="O8" s="34">
        <v>22</v>
      </c>
      <c r="P8" s="34">
        <v>18</v>
      </c>
      <c r="Q8" s="34">
        <v>6220</v>
      </c>
    </row>
    <row r="9" spans="1:17" ht="12" customHeight="1" x14ac:dyDescent="0.3">
      <c r="A9" s="33" t="s">
        <v>80</v>
      </c>
      <c r="B9" s="34">
        <v>22</v>
      </c>
      <c r="C9" s="34">
        <v>22</v>
      </c>
      <c r="D9" s="34">
        <v>12</v>
      </c>
      <c r="E9" s="34">
        <v>2</v>
      </c>
      <c r="F9" s="34">
        <v>18</v>
      </c>
      <c r="G9" s="34">
        <v>11</v>
      </c>
      <c r="H9" s="34">
        <v>17</v>
      </c>
      <c r="I9" s="34">
        <v>4</v>
      </c>
      <c r="J9" s="34">
        <v>13</v>
      </c>
      <c r="K9" s="34">
        <v>16</v>
      </c>
      <c r="L9" s="34">
        <v>14</v>
      </c>
      <c r="M9" s="34">
        <v>15</v>
      </c>
      <c r="N9" s="34">
        <v>19</v>
      </c>
      <c r="O9" s="34">
        <v>20</v>
      </c>
      <c r="P9" s="34">
        <v>13</v>
      </c>
      <c r="Q9" s="34">
        <v>5050</v>
      </c>
    </row>
    <row r="10" spans="1:17" ht="12" customHeight="1" x14ac:dyDescent="0.3">
      <c r="A10" s="33" t="s">
        <v>81</v>
      </c>
      <c r="B10" s="34">
        <v>18</v>
      </c>
      <c r="C10" s="34">
        <v>21</v>
      </c>
      <c r="D10" s="34">
        <v>7</v>
      </c>
      <c r="E10" s="34">
        <v>13</v>
      </c>
      <c r="F10" s="34">
        <v>8</v>
      </c>
      <c r="G10" s="34">
        <v>17</v>
      </c>
      <c r="H10" s="34">
        <v>9</v>
      </c>
      <c r="I10" s="34">
        <v>7</v>
      </c>
      <c r="J10" s="34">
        <v>21</v>
      </c>
      <c r="K10" s="34">
        <v>20</v>
      </c>
      <c r="L10" s="34">
        <v>20</v>
      </c>
      <c r="M10" s="34">
        <v>18</v>
      </c>
      <c r="N10" s="34">
        <v>16</v>
      </c>
      <c r="O10" s="34">
        <v>21</v>
      </c>
      <c r="P10" s="34">
        <v>21</v>
      </c>
      <c r="Q10" s="34">
        <v>3950</v>
      </c>
    </row>
    <row r="11" spans="1:17" ht="12" customHeight="1" x14ac:dyDescent="0.3">
      <c r="A11" s="33" t="s">
        <v>82</v>
      </c>
      <c r="B11" s="34">
        <v>9</v>
      </c>
      <c r="C11" s="34">
        <v>14</v>
      </c>
      <c r="D11" s="34">
        <v>22</v>
      </c>
      <c r="E11" s="34">
        <v>9</v>
      </c>
      <c r="F11" s="34">
        <v>18</v>
      </c>
      <c r="G11" s="34">
        <v>20</v>
      </c>
      <c r="H11" s="34">
        <v>22</v>
      </c>
      <c r="I11" s="34">
        <v>21</v>
      </c>
      <c r="J11" s="34">
        <v>22</v>
      </c>
      <c r="K11" s="34">
        <v>22</v>
      </c>
      <c r="L11" s="34">
        <v>22</v>
      </c>
      <c r="M11" s="34">
        <v>22</v>
      </c>
      <c r="N11" s="34">
        <v>15</v>
      </c>
      <c r="O11" s="34">
        <v>19</v>
      </c>
      <c r="P11" s="34">
        <v>14</v>
      </c>
      <c r="Q11" s="34">
        <v>7000</v>
      </c>
    </row>
    <row r="12" spans="1:17" ht="12" customHeight="1" x14ac:dyDescent="0.3">
      <c r="A12" s="33" t="s">
        <v>83</v>
      </c>
      <c r="B12" s="34">
        <v>12</v>
      </c>
      <c r="C12" s="34">
        <v>19</v>
      </c>
      <c r="D12" s="34">
        <v>6</v>
      </c>
      <c r="E12" s="34">
        <v>5</v>
      </c>
      <c r="F12" s="34">
        <v>20</v>
      </c>
      <c r="G12" s="34">
        <v>5</v>
      </c>
      <c r="H12" s="34">
        <v>15</v>
      </c>
      <c r="I12" s="34">
        <v>2</v>
      </c>
      <c r="J12" s="34">
        <v>7</v>
      </c>
      <c r="K12" s="34">
        <v>10</v>
      </c>
      <c r="L12" s="34">
        <v>10</v>
      </c>
      <c r="M12" s="34">
        <v>2</v>
      </c>
      <c r="N12" s="34">
        <v>14</v>
      </c>
      <c r="O12" s="34">
        <v>18</v>
      </c>
      <c r="P12" s="34">
        <v>1</v>
      </c>
      <c r="Q12" s="34">
        <v>7560</v>
      </c>
    </row>
    <row r="13" spans="1:17" ht="12" customHeight="1" x14ac:dyDescent="0.3">
      <c r="A13" s="33" t="s">
        <v>84</v>
      </c>
      <c r="B13" s="34">
        <v>17</v>
      </c>
      <c r="C13" s="34">
        <v>20</v>
      </c>
      <c r="D13" s="34">
        <v>8</v>
      </c>
      <c r="E13" s="34">
        <v>7</v>
      </c>
      <c r="F13" s="34">
        <v>22</v>
      </c>
      <c r="G13" s="34">
        <v>3</v>
      </c>
      <c r="H13" s="34">
        <v>21</v>
      </c>
      <c r="I13" s="34">
        <v>1</v>
      </c>
      <c r="J13" s="34">
        <v>12</v>
      </c>
      <c r="K13" s="34">
        <v>13</v>
      </c>
      <c r="L13" s="34">
        <v>12</v>
      </c>
      <c r="M13" s="34">
        <v>14</v>
      </c>
      <c r="N13" s="34">
        <v>19</v>
      </c>
      <c r="O13" s="34">
        <v>17</v>
      </c>
      <c r="P13" s="34">
        <v>17</v>
      </c>
      <c r="Q13" s="34">
        <v>6820</v>
      </c>
    </row>
    <row r="14" spans="1:17" ht="12" customHeight="1" x14ac:dyDescent="0.3">
      <c r="A14" s="33" t="s">
        <v>85</v>
      </c>
      <c r="B14" s="34">
        <v>19</v>
      </c>
      <c r="C14" s="34">
        <v>17</v>
      </c>
      <c r="D14" s="34">
        <v>14</v>
      </c>
      <c r="E14" s="34">
        <v>10</v>
      </c>
      <c r="F14" s="34">
        <v>17</v>
      </c>
      <c r="G14" s="34">
        <v>15</v>
      </c>
      <c r="H14" s="34">
        <v>16</v>
      </c>
      <c r="I14" s="34">
        <v>11</v>
      </c>
      <c r="J14" s="34">
        <v>15</v>
      </c>
      <c r="K14" s="34">
        <v>14</v>
      </c>
      <c r="L14" s="34">
        <v>13</v>
      </c>
      <c r="M14" s="34">
        <v>12</v>
      </c>
      <c r="N14" s="34">
        <v>12</v>
      </c>
      <c r="O14" s="34">
        <v>16</v>
      </c>
      <c r="P14" s="34">
        <v>7</v>
      </c>
      <c r="Q14" s="34">
        <v>3730</v>
      </c>
    </row>
    <row r="15" spans="1:17" ht="12" customHeight="1" x14ac:dyDescent="0.3">
      <c r="A15" s="33" t="s">
        <v>86</v>
      </c>
      <c r="B15" s="34">
        <v>7</v>
      </c>
      <c r="C15" s="34">
        <v>7</v>
      </c>
      <c r="D15" s="34">
        <v>10</v>
      </c>
      <c r="E15" s="34">
        <v>16</v>
      </c>
      <c r="F15" s="34">
        <v>4</v>
      </c>
      <c r="G15" s="34">
        <v>8</v>
      </c>
      <c r="H15" s="34">
        <v>2</v>
      </c>
      <c r="I15" s="34">
        <v>16</v>
      </c>
      <c r="J15" s="34">
        <v>20</v>
      </c>
      <c r="K15" s="34">
        <v>19</v>
      </c>
      <c r="L15" s="34">
        <v>18</v>
      </c>
      <c r="M15" s="34">
        <v>20</v>
      </c>
      <c r="N15" s="34">
        <v>10</v>
      </c>
      <c r="O15" s="34">
        <v>14</v>
      </c>
      <c r="P15" s="34">
        <v>9</v>
      </c>
      <c r="Q15" s="34">
        <v>7470</v>
      </c>
    </row>
    <row r="16" spans="1:17" ht="12" customHeight="1" x14ac:dyDescent="0.3">
      <c r="A16" s="33" t="s">
        <v>87</v>
      </c>
      <c r="B16" s="34">
        <v>15</v>
      </c>
      <c r="C16" s="34">
        <v>15</v>
      </c>
      <c r="D16" s="34">
        <v>9</v>
      </c>
      <c r="E16" s="34">
        <v>2</v>
      </c>
      <c r="F16" s="34">
        <v>8</v>
      </c>
      <c r="G16" s="34">
        <v>14</v>
      </c>
      <c r="H16" s="34">
        <v>3</v>
      </c>
      <c r="I16" s="34">
        <v>8</v>
      </c>
      <c r="J16" s="34">
        <v>9</v>
      </c>
      <c r="K16" s="34">
        <v>8</v>
      </c>
      <c r="L16" s="34">
        <v>11</v>
      </c>
      <c r="M16" s="34">
        <v>5</v>
      </c>
      <c r="N16" s="34">
        <v>16</v>
      </c>
      <c r="O16" s="34">
        <v>8</v>
      </c>
      <c r="P16" s="34">
        <v>3</v>
      </c>
      <c r="Q16" s="34">
        <v>6390</v>
      </c>
    </row>
    <row r="17" spans="1:17" ht="12" customHeight="1" x14ac:dyDescent="0.3">
      <c r="A17" s="33" t="s">
        <v>88</v>
      </c>
      <c r="B17" s="34">
        <v>11</v>
      </c>
      <c r="C17" s="34">
        <v>16</v>
      </c>
      <c r="D17" s="34">
        <v>3</v>
      </c>
      <c r="E17" s="34">
        <v>7</v>
      </c>
      <c r="F17" s="34">
        <v>10</v>
      </c>
      <c r="G17" s="34">
        <v>10</v>
      </c>
      <c r="H17" s="34">
        <v>6</v>
      </c>
      <c r="I17" s="34">
        <v>9</v>
      </c>
      <c r="J17" s="34">
        <v>16</v>
      </c>
      <c r="K17" s="34">
        <v>18</v>
      </c>
      <c r="L17" s="34">
        <v>21</v>
      </c>
      <c r="M17" s="34">
        <v>19</v>
      </c>
      <c r="N17" s="34">
        <v>21</v>
      </c>
      <c r="O17" s="34">
        <v>13</v>
      </c>
      <c r="P17" s="34">
        <v>22</v>
      </c>
      <c r="Q17" s="34">
        <v>6470</v>
      </c>
    </row>
    <row r="18" spans="1:17" ht="12" customHeight="1" x14ac:dyDescent="0.3">
      <c r="A18" s="33" t="s">
        <v>89</v>
      </c>
      <c r="B18" s="34">
        <v>8</v>
      </c>
      <c r="C18" s="34">
        <v>13</v>
      </c>
      <c r="D18" s="34">
        <v>1</v>
      </c>
      <c r="E18" s="34">
        <v>15</v>
      </c>
      <c r="F18" s="34">
        <v>20</v>
      </c>
      <c r="G18" s="34">
        <v>1</v>
      </c>
      <c r="H18" s="34">
        <v>17</v>
      </c>
      <c r="I18" s="34">
        <v>6</v>
      </c>
      <c r="J18" s="34">
        <v>18</v>
      </c>
      <c r="K18" s="34">
        <v>17</v>
      </c>
      <c r="L18" s="34">
        <v>17</v>
      </c>
      <c r="M18" s="34">
        <v>17</v>
      </c>
      <c r="N18" s="34">
        <v>18</v>
      </c>
      <c r="O18" s="34">
        <v>11</v>
      </c>
      <c r="P18" s="34">
        <v>4</v>
      </c>
      <c r="Q18" s="34">
        <v>6500</v>
      </c>
    </row>
    <row r="19" spans="1:17" ht="12" customHeight="1" x14ac:dyDescent="0.3">
      <c r="A19" s="33" t="s">
        <v>90</v>
      </c>
      <c r="B19" s="34">
        <v>20</v>
      </c>
      <c r="C19" s="34">
        <v>4</v>
      </c>
      <c r="D19" s="34">
        <v>21</v>
      </c>
      <c r="E19" s="34">
        <v>10</v>
      </c>
      <c r="F19" s="34">
        <v>16</v>
      </c>
      <c r="G19" s="34">
        <v>22</v>
      </c>
      <c r="H19" s="34">
        <v>20</v>
      </c>
      <c r="I19" s="34">
        <v>12</v>
      </c>
      <c r="J19" s="34">
        <v>14</v>
      </c>
      <c r="K19" s="34">
        <v>12</v>
      </c>
      <c r="L19" s="34">
        <v>15</v>
      </c>
      <c r="M19" s="34">
        <v>16</v>
      </c>
      <c r="N19" s="34">
        <v>13</v>
      </c>
      <c r="O19" s="34">
        <v>9</v>
      </c>
      <c r="P19" s="34">
        <v>2</v>
      </c>
      <c r="Q19" s="34">
        <v>4000</v>
      </c>
    </row>
    <row r="20" spans="1:17" ht="12" customHeight="1" x14ac:dyDescent="0.3">
      <c r="A20" s="33" t="s">
        <v>91</v>
      </c>
      <c r="B20" s="34">
        <v>13</v>
      </c>
      <c r="C20" s="34">
        <v>2</v>
      </c>
      <c r="D20" s="34">
        <v>18</v>
      </c>
      <c r="E20" s="34">
        <v>21</v>
      </c>
      <c r="F20" s="34">
        <v>10</v>
      </c>
      <c r="G20" s="34">
        <v>19</v>
      </c>
      <c r="H20" s="34">
        <v>14</v>
      </c>
      <c r="I20" s="34">
        <v>21</v>
      </c>
      <c r="J20" s="34">
        <v>17</v>
      </c>
      <c r="K20" s="34">
        <v>15</v>
      </c>
      <c r="L20" s="34">
        <v>16</v>
      </c>
      <c r="M20" s="34">
        <v>10</v>
      </c>
      <c r="N20" s="34">
        <v>11</v>
      </c>
      <c r="O20" s="34">
        <v>6</v>
      </c>
      <c r="P20" s="34">
        <v>20</v>
      </c>
      <c r="Q20" s="34">
        <v>5440</v>
      </c>
    </row>
    <row r="21" spans="1:17" ht="12" customHeight="1" x14ac:dyDescent="0.3">
      <c r="A21" s="33" t="s">
        <v>92</v>
      </c>
      <c r="B21" s="34">
        <v>21</v>
      </c>
      <c r="C21" s="34">
        <v>5</v>
      </c>
      <c r="D21" s="34">
        <v>4</v>
      </c>
      <c r="E21" s="34">
        <v>19</v>
      </c>
      <c r="F21" s="34">
        <v>13</v>
      </c>
      <c r="G21" s="34">
        <v>6</v>
      </c>
      <c r="H21" s="34">
        <v>13</v>
      </c>
      <c r="I21" s="34">
        <v>13</v>
      </c>
      <c r="J21" s="34">
        <v>11</v>
      </c>
      <c r="K21" s="34">
        <v>11</v>
      </c>
      <c r="L21" s="34">
        <v>7</v>
      </c>
      <c r="M21" s="34">
        <v>11</v>
      </c>
      <c r="N21" s="34">
        <v>9</v>
      </c>
      <c r="O21" s="34">
        <v>12</v>
      </c>
      <c r="P21" s="34">
        <v>5</v>
      </c>
      <c r="Q21" s="34">
        <v>7820</v>
      </c>
    </row>
    <row r="22" spans="1:17" ht="12" customHeight="1" x14ac:dyDescent="0.3">
      <c r="A22" s="33" t="s">
        <v>93</v>
      </c>
      <c r="B22" s="34">
        <v>14</v>
      </c>
      <c r="C22" s="34">
        <v>12</v>
      </c>
      <c r="D22" s="34">
        <v>2</v>
      </c>
      <c r="E22" s="34">
        <v>1</v>
      </c>
      <c r="F22" s="34">
        <v>3</v>
      </c>
      <c r="G22" s="34">
        <v>2</v>
      </c>
      <c r="H22" s="34">
        <v>1</v>
      </c>
      <c r="I22" s="34">
        <v>3</v>
      </c>
      <c r="J22" s="34">
        <v>10</v>
      </c>
      <c r="K22" s="34">
        <v>9</v>
      </c>
      <c r="L22" s="34">
        <v>8</v>
      </c>
      <c r="M22" s="34">
        <v>8</v>
      </c>
      <c r="N22" s="34">
        <v>8</v>
      </c>
      <c r="O22" s="34">
        <v>15</v>
      </c>
      <c r="P22" s="34">
        <v>12</v>
      </c>
      <c r="Q22" s="34">
        <v>5790</v>
      </c>
    </row>
    <row r="23" spans="1:17" ht="12" customHeight="1" x14ac:dyDescent="0.3">
      <c r="A23" s="33" t="s">
        <v>94</v>
      </c>
      <c r="B23" s="34">
        <v>10</v>
      </c>
      <c r="C23" s="34">
        <v>10</v>
      </c>
      <c r="D23" s="34">
        <v>17</v>
      </c>
      <c r="E23" s="34">
        <v>22</v>
      </c>
      <c r="F23" s="34">
        <v>4</v>
      </c>
      <c r="G23" s="34">
        <v>16</v>
      </c>
      <c r="H23" s="34">
        <v>7</v>
      </c>
      <c r="I23" s="34">
        <v>20</v>
      </c>
      <c r="J23" s="34">
        <v>6</v>
      </c>
      <c r="K23" s="34">
        <v>6</v>
      </c>
      <c r="L23" s="34">
        <v>9</v>
      </c>
      <c r="M23" s="34">
        <v>7</v>
      </c>
      <c r="N23" s="34">
        <v>7</v>
      </c>
      <c r="O23" s="34">
        <v>10</v>
      </c>
      <c r="P23" s="34">
        <v>19</v>
      </c>
      <c r="Q23" s="34">
        <v>8630</v>
      </c>
    </row>
    <row r="24" spans="1:17" ht="12" customHeight="1" x14ac:dyDescent="0.3">
      <c r="A24" s="33" t="s">
        <v>95</v>
      </c>
      <c r="B24" s="34">
        <v>4</v>
      </c>
      <c r="C24" s="34">
        <v>11</v>
      </c>
      <c r="D24" s="34">
        <v>10</v>
      </c>
      <c r="E24" s="34">
        <v>5</v>
      </c>
      <c r="F24" s="34">
        <v>13</v>
      </c>
      <c r="G24" s="34">
        <v>4</v>
      </c>
      <c r="H24" s="34">
        <v>8</v>
      </c>
      <c r="I24" s="34">
        <v>5</v>
      </c>
      <c r="J24" s="34">
        <v>4</v>
      </c>
      <c r="K24" s="34">
        <v>5</v>
      </c>
      <c r="L24" s="34">
        <v>6</v>
      </c>
      <c r="M24" s="34">
        <v>6</v>
      </c>
      <c r="N24" s="34">
        <v>6</v>
      </c>
      <c r="O24" s="34">
        <v>7</v>
      </c>
      <c r="P24" s="34">
        <v>8</v>
      </c>
      <c r="Q24" s="34">
        <v>6820</v>
      </c>
    </row>
    <row r="25" spans="1:17" ht="12" customHeight="1" x14ac:dyDescent="0.3">
      <c r="A25" s="33" t="s">
        <v>96</v>
      </c>
      <c r="B25" s="34">
        <v>3</v>
      </c>
      <c r="C25" s="34">
        <v>9</v>
      </c>
      <c r="D25" s="34">
        <v>19</v>
      </c>
      <c r="E25" s="34">
        <v>16</v>
      </c>
      <c r="F25" s="34">
        <v>12</v>
      </c>
      <c r="G25" s="34">
        <v>9</v>
      </c>
      <c r="H25" s="34">
        <v>11</v>
      </c>
      <c r="I25" s="34">
        <v>17</v>
      </c>
      <c r="J25" s="34">
        <v>3</v>
      </c>
      <c r="K25" s="34">
        <v>4</v>
      </c>
      <c r="L25" s="34">
        <v>4</v>
      </c>
      <c r="M25" s="34">
        <v>13</v>
      </c>
      <c r="N25" s="34">
        <v>3</v>
      </c>
      <c r="O25" s="34">
        <v>5</v>
      </c>
      <c r="P25" s="34">
        <v>16</v>
      </c>
      <c r="Q25" s="34">
        <v>8490</v>
      </c>
    </row>
    <row r="26" spans="1:17" ht="12" customHeight="1" x14ac:dyDescent="0.3">
      <c r="A26" s="33" t="s">
        <v>97</v>
      </c>
      <c r="B26" s="34">
        <v>1</v>
      </c>
      <c r="C26" s="34">
        <v>6</v>
      </c>
      <c r="D26" s="34">
        <v>5</v>
      </c>
      <c r="E26" s="34">
        <v>10</v>
      </c>
      <c r="F26" s="34">
        <v>2</v>
      </c>
      <c r="G26" s="34">
        <v>13</v>
      </c>
      <c r="H26" s="34">
        <v>10</v>
      </c>
      <c r="I26" s="34">
        <v>15</v>
      </c>
      <c r="J26" s="34">
        <v>7</v>
      </c>
      <c r="K26" s="34">
        <v>7</v>
      </c>
      <c r="L26" s="34">
        <v>2</v>
      </c>
      <c r="M26" s="34">
        <v>9</v>
      </c>
      <c r="N26" s="34">
        <v>4</v>
      </c>
      <c r="O26" s="34">
        <v>4</v>
      </c>
      <c r="P26" s="34">
        <v>15</v>
      </c>
      <c r="Q26" s="34">
        <v>8060</v>
      </c>
    </row>
    <row r="27" spans="1:17" ht="12" customHeight="1" x14ac:dyDescent="0.3">
      <c r="A27" s="33" t="s">
        <v>98</v>
      </c>
      <c r="B27" s="34">
        <v>5</v>
      </c>
      <c r="C27" s="34">
        <v>8</v>
      </c>
      <c r="D27" s="34">
        <v>12</v>
      </c>
      <c r="E27" s="34">
        <v>13</v>
      </c>
      <c r="F27" s="34">
        <v>1</v>
      </c>
      <c r="G27" s="34">
        <v>7</v>
      </c>
      <c r="H27" s="34">
        <v>3</v>
      </c>
      <c r="I27" s="34">
        <v>18</v>
      </c>
      <c r="J27" s="34">
        <v>5</v>
      </c>
      <c r="K27" s="34">
        <v>3</v>
      </c>
      <c r="L27" s="34">
        <v>1</v>
      </c>
      <c r="M27" s="34">
        <v>1</v>
      </c>
      <c r="N27" s="34">
        <v>5</v>
      </c>
      <c r="O27" s="34">
        <v>3</v>
      </c>
      <c r="P27" s="34">
        <v>11</v>
      </c>
      <c r="Q27" s="34">
        <v>8580</v>
      </c>
    </row>
    <row r="28" spans="1:17" ht="12" customHeight="1" x14ac:dyDescent="0.3">
      <c r="A28" s="33" t="s">
        <v>99</v>
      </c>
      <c r="B28" s="34">
        <v>2</v>
      </c>
      <c r="C28" s="34">
        <v>3</v>
      </c>
      <c r="D28" s="34">
        <v>14</v>
      </c>
      <c r="E28" s="34">
        <v>2</v>
      </c>
      <c r="F28" s="34">
        <v>6</v>
      </c>
      <c r="G28" s="34">
        <v>12</v>
      </c>
      <c r="H28" s="34">
        <v>3</v>
      </c>
      <c r="I28" s="34">
        <v>10</v>
      </c>
      <c r="J28" s="34">
        <v>2</v>
      </c>
      <c r="K28" s="34">
        <v>2</v>
      </c>
      <c r="L28" s="34">
        <v>5</v>
      </c>
      <c r="M28" s="34">
        <v>4</v>
      </c>
      <c r="N28" s="34">
        <v>1</v>
      </c>
      <c r="O28" s="34">
        <v>2</v>
      </c>
      <c r="P28" s="34">
        <v>10</v>
      </c>
      <c r="Q28" s="34">
        <v>6130</v>
      </c>
    </row>
    <row r="29" spans="1:17" ht="12" customHeight="1" x14ac:dyDescent="0.3">
      <c r="A29" s="33" t="s">
        <v>100</v>
      </c>
      <c r="B29" s="34">
        <v>6</v>
      </c>
      <c r="C29" s="34">
        <v>1</v>
      </c>
      <c r="D29" s="34">
        <v>16</v>
      </c>
      <c r="E29" s="34">
        <v>20</v>
      </c>
      <c r="F29" s="34">
        <v>15</v>
      </c>
      <c r="G29" s="34">
        <v>18</v>
      </c>
      <c r="H29" s="34">
        <v>17</v>
      </c>
      <c r="I29" s="34">
        <v>18</v>
      </c>
      <c r="J29" s="34">
        <v>1</v>
      </c>
      <c r="K29" s="34">
        <v>1</v>
      </c>
      <c r="L29" s="34">
        <v>3</v>
      </c>
      <c r="M29" s="34">
        <v>3</v>
      </c>
      <c r="N29" s="34">
        <v>2</v>
      </c>
      <c r="O29" s="34">
        <v>1</v>
      </c>
      <c r="P29" s="34">
        <v>6</v>
      </c>
      <c r="Q29" s="34"/>
    </row>
    <row r="30" spans="1:17" ht="12" customHeight="1" x14ac:dyDescent="0.3">
      <c r="A30" s="29"/>
    </row>
    <row r="31" spans="1:17" ht="12" customHeight="1" x14ac:dyDescent="0.3">
      <c r="A31" s="33" t="s">
        <v>101</v>
      </c>
      <c r="B31" s="33" t="s">
        <v>64</v>
      </c>
      <c r="C31" s="33" t="s">
        <v>65</v>
      </c>
      <c r="D31" s="33" t="s">
        <v>66</v>
      </c>
      <c r="E31" s="33" t="s">
        <v>67</v>
      </c>
      <c r="F31" s="33" t="s">
        <v>68</v>
      </c>
      <c r="G31" s="33" t="s">
        <v>69</v>
      </c>
      <c r="H31" s="33" t="s">
        <v>70</v>
      </c>
      <c r="I31" s="33" t="s">
        <v>71</v>
      </c>
      <c r="J31" s="33" t="s">
        <v>72</v>
      </c>
      <c r="K31" s="33" t="s">
        <v>73</v>
      </c>
      <c r="L31" s="33" t="s">
        <v>74</v>
      </c>
      <c r="M31" s="33" t="s">
        <v>75</v>
      </c>
      <c r="N31" s="33" t="s">
        <v>76</v>
      </c>
      <c r="O31" s="33" t="s">
        <v>77</v>
      </c>
      <c r="P31" s="33" t="s">
        <v>78</v>
      </c>
    </row>
    <row r="32" spans="1:17" ht="12" customHeight="1" x14ac:dyDescent="0.3">
      <c r="A32" s="33" t="s">
        <v>102</v>
      </c>
      <c r="B32" s="34" t="s">
        <v>143</v>
      </c>
      <c r="C32" s="34" t="s">
        <v>144</v>
      </c>
      <c r="D32" s="34" t="s">
        <v>145</v>
      </c>
      <c r="E32" s="34" t="s">
        <v>146</v>
      </c>
      <c r="F32" s="34" t="s">
        <v>147</v>
      </c>
      <c r="G32" s="34" t="s">
        <v>148</v>
      </c>
      <c r="H32" s="34" t="s">
        <v>103</v>
      </c>
      <c r="I32" s="34" t="s">
        <v>149</v>
      </c>
      <c r="J32" s="34" t="s">
        <v>103</v>
      </c>
      <c r="K32" s="34" t="s">
        <v>103</v>
      </c>
      <c r="L32" s="34" t="s">
        <v>150</v>
      </c>
      <c r="M32" s="34" t="s">
        <v>151</v>
      </c>
      <c r="N32" s="34" t="s">
        <v>152</v>
      </c>
      <c r="O32" s="34" t="s">
        <v>153</v>
      </c>
      <c r="P32" s="34" t="s">
        <v>154</v>
      </c>
    </row>
    <row r="33" spans="1:16" ht="12" customHeight="1" x14ac:dyDescent="0.3">
      <c r="A33" s="33" t="s">
        <v>104</v>
      </c>
      <c r="B33" s="34" t="s">
        <v>155</v>
      </c>
      <c r="C33" s="34" t="s">
        <v>144</v>
      </c>
      <c r="D33" s="34" t="s">
        <v>156</v>
      </c>
      <c r="E33" s="34" t="s">
        <v>146</v>
      </c>
      <c r="F33" s="34" t="s">
        <v>157</v>
      </c>
      <c r="G33" s="34" t="s">
        <v>148</v>
      </c>
      <c r="H33" s="34" t="s">
        <v>103</v>
      </c>
      <c r="I33" s="34" t="s">
        <v>158</v>
      </c>
      <c r="J33" s="34" t="s">
        <v>103</v>
      </c>
      <c r="K33" s="34" t="s">
        <v>103</v>
      </c>
      <c r="L33" s="34" t="s">
        <v>150</v>
      </c>
      <c r="M33" s="34" t="s">
        <v>151</v>
      </c>
      <c r="N33" s="34" t="s">
        <v>152</v>
      </c>
      <c r="O33" s="34" t="s">
        <v>153</v>
      </c>
      <c r="P33" s="34" t="s">
        <v>154</v>
      </c>
    </row>
    <row r="34" spans="1:16" ht="12" customHeight="1" x14ac:dyDescent="0.3">
      <c r="A34" s="33" t="s">
        <v>105</v>
      </c>
      <c r="B34" s="34" t="s">
        <v>155</v>
      </c>
      <c r="C34" s="34" t="s">
        <v>144</v>
      </c>
      <c r="D34" s="34" t="s">
        <v>156</v>
      </c>
      <c r="E34" s="34" t="s">
        <v>146</v>
      </c>
      <c r="F34" s="34" t="s">
        <v>157</v>
      </c>
      <c r="G34" s="34" t="s">
        <v>148</v>
      </c>
      <c r="H34" s="34" t="s">
        <v>103</v>
      </c>
      <c r="I34" s="34" t="s">
        <v>158</v>
      </c>
      <c r="J34" s="34" t="s">
        <v>103</v>
      </c>
      <c r="K34" s="34" t="s">
        <v>103</v>
      </c>
      <c r="L34" s="34" t="s">
        <v>150</v>
      </c>
      <c r="M34" s="34" t="s">
        <v>151</v>
      </c>
      <c r="N34" s="34" t="s">
        <v>152</v>
      </c>
      <c r="O34" s="34" t="s">
        <v>153</v>
      </c>
      <c r="P34" s="34" t="s">
        <v>159</v>
      </c>
    </row>
    <row r="35" spans="1:16" ht="12" customHeight="1" x14ac:dyDescent="0.3">
      <c r="A35" s="33" t="s">
        <v>106</v>
      </c>
      <c r="B35" s="34" t="s">
        <v>155</v>
      </c>
      <c r="C35" s="34" t="s">
        <v>103</v>
      </c>
      <c r="D35" s="34" t="s">
        <v>103</v>
      </c>
      <c r="E35" s="34" t="s">
        <v>146</v>
      </c>
      <c r="F35" s="34" t="s">
        <v>157</v>
      </c>
      <c r="G35" s="34" t="s">
        <v>148</v>
      </c>
      <c r="H35" s="34" t="s">
        <v>103</v>
      </c>
      <c r="I35" s="34" t="s">
        <v>158</v>
      </c>
      <c r="J35" s="34" t="s">
        <v>103</v>
      </c>
      <c r="K35" s="34" t="s">
        <v>103</v>
      </c>
      <c r="L35" s="34" t="s">
        <v>150</v>
      </c>
      <c r="M35" s="34" t="s">
        <v>151</v>
      </c>
      <c r="N35" s="34" t="s">
        <v>152</v>
      </c>
      <c r="O35" s="34" t="s">
        <v>153</v>
      </c>
      <c r="P35" s="34" t="s">
        <v>159</v>
      </c>
    </row>
    <row r="36" spans="1:16" ht="12" customHeight="1" x14ac:dyDescent="0.3">
      <c r="A36" s="33" t="s">
        <v>107</v>
      </c>
      <c r="B36" s="34" t="s">
        <v>160</v>
      </c>
      <c r="C36" s="34" t="s">
        <v>103</v>
      </c>
      <c r="D36" s="34" t="s">
        <v>103</v>
      </c>
      <c r="E36" s="34" t="s">
        <v>146</v>
      </c>
      <c r="F36" s="34" t="s">
        <v>157</v>
      </c>
      <c r="G36" s="34" t="s">
        <v>148</v>
      </c>
      <c r="H36" s="34" t="s">
        <v>103</v>
      </c>
      <c r="I36" s="34" t="s">
        <v>158</v>
      </c>
      <c r="J36" s="34" t="s">
        <v>103</v>
      </c>
      <c r="K36" s="34" t="s">
        <v>103</v>
      </c>
      <c r="L36" s="34" t="s">
        <v>103</v>
      </c>
      <c r="M36" s="34" t="s">
        <v>151</v>
      </c>
      <c r="N36" s="34" t="s">
        <v>152</v>
      </c>
      <c r="O36" s="34" t="s">
        <v>153</v>
      </c>
      <c r="P36" s="34" t="s">
        <v>159</v>
      </c>
    </row>
    <row r="37" spans="1:16" ht="12" customHeight="1" x14ac:dyDescent="0.3">
      <c r="A37" s="33" t="s">
        <v>108</v>
      </c>
      <c r="B37" s="34" t="s">
        <v>160</v>
      </c>
      <c r="C37" s="34" t="s">
        <v>103</v>
      </c>
      <c r="D37" s="34" t="s">
        <v>103</v>
      </c>
      <c r="E37" s="34" t="s">
        <v>146</v>
      </c>
      <c r="F37" s="34" t="s">
        <v>157</v>
      </c>
      <c r="G37" s="34" t="s">
        <v>148</v>
      </c>
      <c r="H37" s="34" t="s">
        <v>103</v>
      </c>
      <c r="I37" s="34" t="s">
        <v>158</v>
      </c>
      <c r="J37" s="34" t="s">
        <v>103</v>
      </c>
      <c r="K37" s="34" t="s">
        <v>103</v>
      </c>
      <c r="L37" s="34" t="s">
        <v>103</v>
      </c>
      <c r="M37" s="34" t="s">
        <v>151</v>
      </c>
      <c r="N37" s="34" t="s">
        <v>152</v>
      </c>
      <c r="O37" s="34" t="s">
        <v>153</v>
      </c>
      <c r="P37" s="34" t="s">
        <v>159</v>
      </c>
    </row>
    <row r="38" spans="1:16" ht="12" customHeight="1" x14ac:dyDescent="0.3">
      <c r="A38" s="33" t="s">
        <v>109</v>
      </c>
      <c r="B38" s="34" t="s">
        <v>160</v>
      </c>
      <c r="C38" s="34" t="s">
        <v>103</v>
      </c>
      <c r="D38" s="34" t="s">
        <v>103</v>
      </c>
      <c r="E38" s="34" t="s">
        <v>146</v>
      </c>
      <c r="F38" s="34" t="s">
        <v>157</v>
      </c>
      <c r="G38" s="34" t="s">
        <v>148</v>
      </c>
      <c r="H38" s="34" t="s">
        <v>103</v>
      </c>
      <c r="I38" s="34" t="s">
        <v>158</v>
      </c>
      <c r="J38" s="34" t="s">
        <v>103</v>
      </c>
      <c r="K38" s="34" t="s">
        <v>103</v>
      </c>
      <c r="L38" s="34" t="s">
        <v>103</v>
      </c>
      <c r="M38" s="34" t="s">
        <v>151</v>
      </c>
      <c r="N38" s="34" t="s">
        <v>152</v>
      </c>
      <c r="O38" s="34" t="s">
        <v>153</v>
      </c>
      <c r="P38" s="34" t="s">
        <v>159</v>
      </c>
    </row>
    <row r="39" spans="1:16" ht="12" customHeight="1" x14ac:dyDescent="0.3">
      <c r="A39" s="33" t="s">
        <v>110</v>
      </c>
      <c r="B39" s="34" t="s">
        <v>160</v>
      </c>
      <c r="C39" s="34" t="s">
        <v>103</v>
      </c>
      <c r="D39" s="34" t="s">
        <v>103</v>
      </c>
      <c r="E39" s="34" t="s">
        <v>146</v>
      </c>
      <c r="F39" s="34" t="s">
        <v>157</v>
      </c>
      <c r="G39" s="34" t="s">
        <v>148</v>
      </c>
      <c r="H39" s="34" t="s">
        <v>103</v>
      </c>
      <c r="I39" s="34" t="s">
        <v>161</v>
      </c>
      <c r="J39" s="34" t="s">
        <v>103</v>
      </c>
      <c r="K39" s="34" t="s">
        <v>103</v>
      </c>
      <c r="L39" s="34" t="s">
        <v>103</v>
      </c>
      <c r="M39" s="34" t="s">
        <v>151</v>
      </c>
      <c r="N39" s="34" t="s">
        <v>103</v>
      </c>
      <c r="O39" s="34" t="s">
        <v>153</v>
      </c>
      <c r="P39" s="34" t="s">
        <v>159</v>
      </c>
    </row>
    <row r="40" spans="1:16" ht="12" customHeight="1" x14ac:dyDescent="0.3">
      <c r="A40" s="33" t="s">
        <v>111</v>
      </c>
      <c r="B40" s="34" t="s">
        <v>160</v>
      </c>
      <c r="C40" s="34" t="s">
        <v>103</v>
      </c>
      <c r="D40" s="34" t="s">
        <v>103</v>
      </c>
      <c r="E40" s="34" t="s">
        <v>146</v>
      </c>
      <c r="F40" s="34" t="s">
        <v>157</v>
      </c>
      <c r="G40" s="34" t="s">
        <v>148</v>
      </c>
      <c r="H40" s="34" t="s">
        <v>103</v>
      </c>
      <c r="I40" s="34" t="s">
        <v>161</v>
      </c>
      <c r="J40" s="34" t="s">
        <v>103</v>
      </c>
      <c r="K40" s="34" t="s">
        <v>103</v>
      </c>
      <c r="L40" s="34" t="s">
        <v>103</v>
      </c>
      <c r="M40" s="34" t="s">
        <v>151</v>
      </c>
      <c r="N40" s="34" t="s">
        <v>103</v>
      </c>
      <c r="O40" s="34" t="s">
        <v>153</v>
      </c>
      <c r="P40" s="34" t="s">
        <v>159</v>
      </c>
    </row>
    <row r="41" spans="1:16" ht="12" customHeight="1" x14ac:dyDescent="0.3">
      <c r="A41" s="33" t="s">
        <v>112</v>
      </c>
      <c r="B41" s="34" t="s">
        <v>160</v>
      </c>
      <c r="C41" s="34" t="s">
        <v>103</v>
      </c>
      <c r="D41" s="34" t="s">
        <v>103</v>
      </c>
      <c r="E41" s="34" t="s">
        <v>146</v>
      </c>
      <c r="F41" s="34" t="s">
        <v>157</v>
      </c>
      <c r="G41" s="34" t="s">
        <v>148</v>
      </c>
      <c r="H41" s="34" t="s">
        <v>103</v>
      </c>
      <c r="I41" s="34" t="s">
        <v>161</v>
      </c>
      <c r="J41" s="34" t="s">
        <v>103</v>
      </c>
      <c r="K41" s="34" t="s">
        <v>103</v>
      </c>
      <c r="L41" s="34" t="s">
        <v>103</v>
      </c>
      <c r="M41" s="34" t="s">
        <v>151</v>
      </c>
      <c r="N41" s="34" t="s">
        <v>103</v>
      </c>
      <c r="O41" s="34" t="s">
        <v>153</v>
      </c>
      <c r="P41" s="34" t="s">
        <v>159</v>
      </c>
    </row>
    <row r="42" spans="1:16" ht="12" customHeight="1" x14ac:dyDescent="0.3">
      <c r="A42" s="33" t="s">
        <v>113</v>
      </c>
      <c r="B42" s="34" t="s">
        <v>160</v>
      </c>
      <c r="C42" s="34" t="s">
        <v>103</v>
      </c>
      <c r="D42" s="34" t="s">
        <v>103</v>
      </c>
      <c r="E42" s="34" t="s">
        <v>103</v>
      </c>
      <c r="F42" s="34" t="s">
        <v>157</v>
      </c>
      <c r="G42" s="34" t="s">
        <v>148</v>
      </c>
      <c r="H42" s="34" t="s">
        <v>103</v>
      </c>
      <c r="I42" s="34" t="s">
        <v>161</v>
      </c>
      <c r="J42" s="34" t="s">
        <v>103</v>
      </c>
      <c r="K42" s="34" t="s">
        <v>103</v>
      </c>
      <c r="L42" s="34" t="s">
        <v>103</v>
      </c>
      <c r="M42" s="34" t="s">
        <v>151</v>
      </c>
      <c r="N42" s="34" t="s">
        <v>103</v>
      </c>
      <c r="O42" s="34" t="s">
        <v>103</v>
      </c>
      <c r="P42" s="34" t="s">
        <v>159</v>
      </c>
    </row>
    <row r="43" spans="1:16" ht="12" customHeight="1" x14ac:dyDescent="0.3">
      <c r="A43" s="33" t="s">
        <v>114</v>
      </c>
      <c r="B43" s="34" t="s">
        <v>160</v>
      </c>
      <c r="C43" s="34" t="s">
        <v>103</v>
      </c>
      <c r="D43" s="34" t="s">
        <v>103</v>
      </c>
      <c r="E43" s="34" t="s">
        <v>103</v>
      </c>
      <c r="F43" s="34" t="s">
        <v>157</v>
      </c>
      <c r="G43" s="34" t="s">
        <v>148</v>
      </c>
      <c r="H43" s="34" t="s">
        <v>103</v>
      </c>
      <c r="I43" s="34" t="s">
        <v>162</v>
      </c>
      <c r="J43" s="34" t="s">
        <v>103</v>
      </c>
      <c r="K43" s="34" t="s">
        <v>103</v>
      </c>
      <c r="L43" s="34" t="s">
        <v>103</v>
      </c>
      <c r="M43" s="34" t="s">
        <v>151</v>
      </c>
      <c r="N43" s="34" t="s">
        <v>103</v>
      </c>
      <c r="O43" s="34" t="s">
        <v>103</v>
      </c>
      <c r="P43" s="34" t="s">
        <v>159</v>
      </c>
    </row>
    <row r="44" spans="1:16" ht="12" customHeight="1" x14ac:dyDescent="0.3">
      <c r="A44" s="33" t="s">
        <v>115</v>
      </c>
      <c r="B44" s="34" t="s">
        <v>160</v>
      </c>
      <c r="C44" s="34" t="s">
        <v>103</v>
      </c>
      <c r="D44" s="34" t="s">
        <v>103</v>
      </c>
      <c r="E44" s="34" t="s">
        <v>103</v>
      </c>
      <c r="F44" s="34" t="s">
        <v>163</v>
      </c>
      <c r="G44" s="34" t="s">
        <v>148</v>
      </c>
      <c r="H44" s="34" t="s">
        <v>103</v>
      </c>
      <c r="I44" s="34" t="s">
        <v>162</v>
      </c>
      <c r="J44" s="34" t="s">
        <v>103</v>
      </c>
      <c r="K44" s="34" t="s">
        <v>103</v>
      </c>
      <c r="L44" s="34" t="s">
        <v>103</v>
      </c>
      <c r="M44" s="34" t="s">
        <v>151</v>
      </c>
      <c r="N44" s="34" t="s">
        <v>103</v>
      </c>
      <c r="O44" s="34" t="s">
        <v>103</v>
      </c>
      <c r="P44" s="34" t="s">
        <v>159</v>
      </c>
    </row>
    <row r="45" spans="1:16" ht="12" customHeight="1" x14ac:dyDescent="0.3">
      <c r="A45" s="33" t="s">
        <v>116</v>
      </c>
      <c r="B45" s="34" t="s">
        <v>160</v>
      </c>
      <c r="C45" s="34" t="s">
        <v>103</v>
      </c>
      <c r="D45" s="34" t="s">
        <v>103</v>
      </c>
      <c r="E45" s="34" t="s">
        <v>103</v>
      </c>
      <c r="F45" s="34" t="s">
        <v>163</v>
      </c>
      <c r="G45" s="34" t="s">
        <v>148</v>
      </c>
      <c r="H45" s="34" t="s">
        <v>103</v>
      </c>
      <c r="I45" s="34" t="s">
        <v>162</v>
      </c>
      <c r="J45" s="34" t="s">
        <v>103</v>
      </c>
      <c r="K45" s="34" t="s">
        <v>103</v>
      </c>
      <c r="L45" s="34" t="s">
        <v>103</v>
      </c>
      <c r="M45" s="34" t="s">
        <v>103</v>
      </c>
      <c r="N45" s="34" t="s">
        <v>103</v>
      </c>
      <c r="O45" s="34" t="s">
        <v>103</v>
      </c>
      <c r="P45" s="34" t="s">
        <v>159</v>
      </c>
    </row>
    <row r="46" spans="1:16" ht="12" customHeight="1" x14ac:dyDescent="0.3">
      <c r="A46" s="33" t="s">
        <v>117</v>
      </c>
      <c r="B46" s="34" t="s">
        <v>160</v>
      </c>
      <c r="C46" s="34" t="s">
        <v>103</v>
      </c>
      <c r="D46" s="34" t="s">
        <v>103</v>
      </c>
      <c r="E46" s="34" t="s">
        <v>103</v>
      </c>
      <c r="F46" s="34" t="s">
        <v>163</v>
      </c>
      <c r="G46" s="34" t="s">
        <v>148</v>
      </c>
      <c r="H46" s="34" t="s">
        <v>103</v>
      </c>
      <c r="I46" s="34" t="s">
        <v>103</v>
      </c>
      <c r="J46" s="34" t="s">
        <v>103</v>
      </c>
      <c r="K46" s="34" t="s">
        <v>103</v>
      </c>
      <c r="L46" s="34" t="s">
        <v>103</v>
      </c>
      <c r="M46" s="34" t="s">
        <v>103</v>
      </c>
      <c r="N46" s="34" t="s">
        <v>103</v>
      </c>
      <c r="O46" s="34" t="s">
        <v>103</v>
      </c>
      <c r="P46" s="34" t="s">
        <v>159</v>
      </c>
    </row>
    <row r="47" spans="1:16" ht="12" customHeight="1" x14ac:dyDescent="0.3">
      <c r="A47" s="33" t="s">
        <v>118</v>
      </c>
      <c r="B47" s="34" t="s">
        <v>160</v>
      </c>
      <c r="C47" s="34" t="s">
        <v>103</v>
      </c>
      <c r="D47" s="34" t="s">
        <v>103</v>
      </c>
      <c r="E47" s="34" t="s">
        <v>103</v>
      </c>
      <c r="F47" s="34" t="s">
        <v>163</v>
      </c>
      <c r="G47" s="34" t="s">
        <v>148</v>
      </c>
      <c r="H47" s="34" t="s">
        <v>103</v>
      </c>
      <c r="I47" s="34" t="s">
        <v>103</v>
      </c>
      <c r="J47" s="34" t="s">
        <v>103</v>
      </c>
      <c r="K47" s="34" t="s">
        <v>103</v>
      </c>
      <c r="L47" s="34" t="s">
        <v>103</v>
      </c>
      <c r="M47" s="34" t="s">
        <v>103</v>
      </c>
      <c r="N47" s="34" t="s">
        <v>103</v>
      </c>
      <c r="O47" s="34" t="s">
        <v>103</v>
      </c>
      <c r="P47" s="34" t="s">
        <v>159</v>
      </c>
    </row>
    <row r="48" spans="1:16" ht="12" customHeight="1" x14ac:dyDescent="0.3">
      <c r="A48" s="33" t="s">
        <v>119</v>
      </c>
      <c r="B48" s="34" t="s">
        <v>160</v>
      </c>
      <c r="C48" s="34" t="s">
        <v>103</v>
      </c>
      <c r="D48" s="34" t="s">
        <v>103</v>
      </c>
      <c r="E48" s="34" t="s">
        <v>103</v>
      </c>
      <c r="F48" s="34" t="s">
        <v>163</v>
      </c>
      <c r="G48" s="34" t="s">
        <v>164</v>
      </c>
      <c r="H48" s="34" t="s">
        <v>103</v>
      </c>
      <c r="I48" s="34" t="s">
        <v>103</v>
      </c>
      <c r="J48" s="34" t="s">
        <v>103</v>
      </c>
      <c r="K48" s="34" t="s">
        <v>103</v>
      </c>
      <c r="L48" s="34" t="s">
        <v>103</v>
      </c>
      <c r="M48" s="34" t="s">
        <v>103</v>
      </c>
      <c r="N48" s="34" t="s">
        <v>103</v>
      </c>
      <c r="O48" s="34" t="s">
        <v>103</v>
      </c>
      <c r="P48" s="34" t="s">
        <v>159</v>
      </c>
    </row>
    <row r="49" spans="1:16" ht="12" customHeight="1" x14ac:dyDescent="0.3">
      <c r="A49" s="33" t="s">
        <v>120</v>
      </c>
      <c r="B49" s="34" t="s">
        <v>160</v>
      </c>
      <c r="C49" s="34" t="s">
        <v>103</v>
      </c>
      <c r="D49" s="34" t="s">
        <v>103</v>
      </c>
      <c r="E49" s="34" t="s">
        <v>103</v>
      </c>
      <c r="F49" s="34" t="s">
        <v>163</v>
      </c>
      <c r="G49" s="34" t="s">
        <v>164</v>
      </c>
      <c r="H49" s="34" t="s">
        <v>103</v>
      </c>
      <c r="I49" s="34" t="s">
        <v>103</v>
      </c>
      <c r="J49" s="34" t="s">
        <v>103</v>
      </c>
      <c r="K49" s="34" t="s">
        <v>103</v>
      </c>
      <c r="L49" s="34" t="s">
        <v>103</v>
      </c>
      <c r="M49" s="34" t="s">
        <v>103</v>
      </c>
      <c r="N49" s="34" t="s">
        <v>103</v>
      </c>
      <c r="O49" s="34" t="s">
        <v>103</v>
      </c>
      <c r="P49" s="34" t="s">
        <v>159</v>
      </c>
    </row>
    <row r="50" spans="1:16" ht="12" customHeight="1" x14ac:dyDescent="0.3">
      <c r="A50" s="33" t="s">
        <v>121</v>
      </c>
      <c r="B50" s="34" t="s">
        <v>160</v>
      </c>
      <c r="C50" s="34" t="s">
        <v>103</v>
      </c>
      <c r="D50" s="34" t="s">
        <v>103</v>
      </c>
      <c r="E50" s="34" t="s">
        <v>103</v>
      </c>
      <c r="F50" s="34" t="s">
        <v>103</v>
      </c>
      <c r="G50" s="34" t="s">
        <v>164</v>
      </c>
      <c r="H50" s="34" t="s">
        <v>103</v>
      </c>
      <c r="I50" s="34" t="s">
        <v>103</v>
      </c>
      <c r="J50" s="34" t="s">
        <v>103</v>
      </c>
      <c r="K50" s="34" t="s">
        <v>103</v>
      </c>
      <c r="L50" s="34" t="s">
        <v>103</v>
      </c>
      <c r="M50" s="34" t="s">
        <v>103</v>
      </c>
      <c r="N50" s="34" t="s">
        <v>103</v>
      </c>
      <c r="O50" s="34" t="s">
        <v>103</v>
      </c>
      <c r="P50" s="34" t="s">
        <v>159</v>
      </c>
    </row>
    <row r="51" spans="1:16" ht="12" customHeight="1" x14ac:dyDescent="0.3">
      <c r="A51" s="33" t="s">
        <v>122</v>
      </c>
      <c r="B51" s="34" t="s">
        <v>103</v>
      </c>
      <c r="C51" s="34" t="s">
        <v>103</v>
      </c>
      <c r="D51" s="34" t="s">
        <v>103</v>
      </c>
      <c r="E51" s="34" t="s">
        <v>103</v>
      </c>
      <c r="F51" s="34" t="s">
        <v>103</v>
      </c>
      <c r="G51" s="34" t="s">
        <v>164</v>
      </c>
      <c r="H51" s="34" t="s">
        <v>103</v>
      </c>
      <c r="I51" s="34" t="s">
        <v>103</v>
      </c>
      <c r="J51" s="34" t="s">
        <v>103</v>
      </c>
      <c r="K51" s="34" t="s">
        <v>103</v>
      </c>
      <c r="L51" s="34" t="s">
        <v>103</v>
      </c>
      <c r="M51" s="34" t="s">
        <v>103</v>
      </c>
      <c r="N51" s="34" t="s">
        <v>103</v>
      </c>
      <c r="O51" s="34" t="s">
        <v>103</v>
      </c>
      <c r="P51" s="34" t="s">
        <v>103</v>
      </c>
    </row>
    <row r="52" spans="1:16" ht="12" customHeight="1" x14ac:dyDescent="0.3">
      <c r="A52" s="33" t="s">
        <v>123</v>
      </c>
      <c r="B52" s="34" t="s">
        <v>103</v>
      </c>
      <c r="C52" s="34" t="s">
        <v>103</v>
      </c>
      <c r="D52" s="34" t="s">
        <v>103</v>
      </c>
      <c r="E52" s="34" t="s">
        <v>103</v>
      </c>
      <c r="F52" s="34" t="s">
        <v>103</v>
      </c>
      <c r="G52" s="34" t="s">
        <v>103</v>
      </c>
      <c r="H52" s="34" t="s">
        <v>103</v>
      </c>
      <c r="I52" s="34" t="s">
        <v>103</v>
      </c>
      <c r="J52" s="34" t="s">
        <v>103</v>
      </c>
      <c r="K52" s="34" t="s">
        <v>103</v>
      </c>
      <c r="L52" s="34" t="s">
        <v>103</v>
      </c>
      <c r="M52" s="34" t="s">
        <v>103</v>
      </c>
      <c r="N52" s="34" t="s">
        <v>103</v>
      </c>
      <c r="O52" s="34" t="s">
        <v>103</v>
      </c>
      <c r="P52" s="34" t="s">
        <v>103</v>
      </c>
    </row>
    <row r="53" spans="1:16" ht="12" customHeight="1" x14ac:dyDescent="0.3">
      <c r="A53" s="33" t="s">
        <v>124</v>
      </c>
      <c r="B53" s="34" t="s">
        <v>103</v>
      </c>
      <c r="C53" s="34" t="s">
        <v>103</v>
      </c>
      <c r="D53" s="34" t="s">
        <v>103</v>
      </c>
      <c r="E53" s="34" t="s">
        <v>103</v>
      </c>
      <c r="F53" s="34" t="s">
        <v>103</v>
      </c>
      <c r="G53" s="34" t="s">
        <v>103</v>
      </c>
      <c r="H53" s="34" t="s">
        <v>103</v>
      </c>
      <c r="I53" s="34" t="s">
        <v>103</v>
      </c>
      <c r="J53" s="34" t="s">
        <v>103</v>
      </c>
      <c r="K53" s="34" t="s">
        <v>103</v>
      </c>
      <c r="L53" s="34" t="s">
        <v>103</v>
      </c>
      <c r="M53" s="34" t="s">
        <v>103</v>
      </c>
      <c r="N53" s="34" t="s">
        <v>103</v>
      </c>
      <c r="O53" s="34" t="s">
        <v>103</v>
      </c>
      <c r="P53" s="34" t="s">
        <v>103</v>
      </c>
    </row>
    <row r="54" spans="1:16" ht="12" customHeight="1" x14ac:dyDescent="0.3">
      <c r="A54" s="29"/>
    </row>
    <row r="55" spans="1:16" ht="37.5" customHeight="1" x14ac:dyDescent="0.3">
      <c r="A55" s="33" t="s">
        <v>125</v>
      </c>
      <c r="B55" s="33" t="s">
        <v>64</v>
      </c>
      <c r="C55" s="33" t="s">
        <v>65</v>
      </c>
      <c r="D55" s="33" t="s">
        <v>66</v>
      </c>
      <c r="E55" s="33" t="s">
        <v>67</v>
      </c>
      <c r="F55" s="33" t="s">
        <v>68</v>
      </c>
      <c r="G55" s="33" t="s">
        <v>69</v>
      </c>
      <c r="H55" s="33" t="s">
        <v>70</v>
      </c>
      <c r="I55" s="33" t="s">
        <v>71</v>
      </c>
      <c r="J55" s="33" t="s">
        <v>72</v>
      </c>
      <c r="K55" s="33" t="s">
        <v>73</v>
      </c>
      <c r="L55" s="33" t="s">
        <v>74</v>
      </c>
      <c r="M55" s="33" t="s">
        <v>75</v>
      </c>
      <c r="N55" s="33" t="s">
        <v>76</v>
      </c>
      <c r="O55" s="33" t="s">
        <v>77</v>
      </c>
      <c r="P55" s="33" t="s">
        <v>78</v>
      </c>
    </row>
    <row r="56" spans="1:16" ht="12" customHeight="1" x14ac:dyDescent="0.3">
      <c r="A56" s="33" t="s">
        <v>102</v>
      </c>
      <c r="B56" s="34">
        <v>1212</v>
      </c>
      <c r="C56" s="34">
        <v>15</v>
      </c>
      <c r="D56" s="34">
        <v>2529</v>
      </c>
      <c r="E56" s="34">
        <v>808</v>
      </c>
      <c r="F56" s="34">
        <v>3293</v>
      </c>
      <c r="G56" s="34">
        <v>1091</v>
      </c>
      <c r="H56" s="34">
        <v>0</v>
      </c>
      <c r="I56" s="34">
        <v>4958</v>
      </c>
      <c r="J56" s="34">
        <v>0</v>
      </c>
      <c r="K56" s="34">
        <v>0</v>
      </c>
      <c r="L56" s="34">
        <v>913</v>
      </c>
      <c r="M56" s="34">
        <v>663</v>
      </c>
      <c r="N56" s="34">
        <v>978</v>
      </c>
      <c r="O56" s="34">
        <v>419</v>
      </c>
      <c r="P56" s="34">
        <v>2059</v>
      </c>
    </row>
    <row r="57" spans="1:16" ht="12" customHeight="1" x14ac:dyDescent="0.3">
      <c r="A57" s="33" t="s">
        <v>104</v>
      </c>
      <c r="B57" s="34">
        <v>350</v>
      </c>
      <c r="C57" s="34">
        <v>15</v>
      </c>
      <c r="D57" s="34">
        <v>472</v>
      </c>
      <c r="E57" s="34">
        <v>808</v>
      </c>
      <c r="F57" s="34">
        <v>1936</v>
      </c>
      <c r="G57" s="34">
        <v>1091</v>
      </c>
      <c r="H57" s="34">
        <v>0</v>
      </c>
      <c r="I57" s="34">
        <v>2147</v>
      </c>
      <c r="J57" s="34">
        <v>0</v>
      </c>
      <c r="K57" s="34">
        <v>0</v>
      </c>
      <c r="L57" s="34">
        <v>913</v>
      </c>
      <c r="M57" s="34">
        <v>663</v>
      </c>
      <c r="N57" s="34">
        <v>978</v>
      </c>
      <c r="O57" s="34">
        <v>419</v>
      </c>
      <c r="P57" s="34">
        <v>2059</v>
      </c>
    </row>
    <row r="58" spans="1:16" ht="12" customHeight="1" x14ac:dyDescent="0.3">
      <c r="A58" s="33" t="s">
        <v>105</v>
      </c>
      <c r="B58" s="34">
        <v>350</v>
      </c>
      <c r="C58" s="34">
        <v>15</v>
      </c>
      <c r="D58" s="34">
        <v>472</v>
      </c>
      <c r="E58" s="34">
        <v>808</v>
      </c>
      <c r="F58" s="34">
        <v>1936</v>
      </c>
      <c r="G58" s="34">
        <v>1091</v>
      </c>
      <c r="H58" s="34">
        <v>0</v>
      </c>
      <c r="I58" s="34">
        <v>2147</v>
      </c>
      <c r="J58" s="34">
        <v>0</v>
      </c>
      <c r="K58" s="34">
        <v>0</v>
      </c>
      <c r="L58" s="34">
        <v>913</v>
      </c>
      <c r="M58" s="34">
        <v>663</v>
      </c>
      <c r="N58" s="34">
        <v>978</v>
      </c>
      <c r="O58" s="34">
        <v>419</v>
      </c>
      <c r="P58" s="34">
        <v>470</v>
      </c>
    </row>
    <row r="59" spans="1:16" ht="12" customHeight="1" x14ac:dyDescent="0.3">
      <c r="A59" s="33" t="s">
        <v>106</v>
      </c>
      <c r="B59" s="34">
        <v>350</v>
      </c>
      <c r="C59" s="34">
        <v>0</v>
      </c>
      <c r="D59" s="34">
        <v>0</v>
      </c>
      <c r="E59" s="34">
        <v>808</v>
      </c>
      <c r="F59" s="34">
        <v>1936</v>
      </c>
      <c r="G59" s="34">
        <v>1091</v>
      </c>
      <c r="H59" s="34">
        <v>0</v>
      </c>
      <c r="I59" s="34">
        <v>2147</v>
      </c>
      <c r="J59" s="34">
        <v>0</v>
      </c>
      <c r="K59" s="34">
        <v>0</v>
      </c>
      <c r="L59" s="34">
        <v>913</v>
      </c>
      <c r="M59" s="34">
        <v>663</v>
      </c>
      <c r="N59" s="34">
        <v>978</v>
      </c>
      <c r="O59" s="34">
        <v>419</v>
      </c>
      <c r="P59" s="34">
        <v>470</v>
      </c>
    </row>
    <row r="60" spans="1:16" ht="12" customHeight="1" x14ac:dyDescent="0.3">
      <c r="A60" s="33" t="s">
        <v>107</v>
      </c>
      <c r="B60" s="34">
        <v>233</v>
      </c>
      <c r="C60" s="34">
        <v>0</v>
      </c>
      <c r="D60" s="34">
        <v>0</v>
      </c>
      <c r="E60" s="34">
        <v>808</v>
      </c>
      <c r="F60" s="34">
        <v>1936</v>
      </c>
      <c r="G60" s="34">
        <v>1091</v>
      </c>
      <c r="H60" s="34">
        <v>0</v>
      </c>
      <c r="I60" s="34">
        <v>2147</v>
      </c>
      <c r="J60" s="34">
        <v>0</v>
      </c>
      <c r="K60" s="34">
        <v>0</v>
      </c>
      <c r="L60" s="34">
        <v>0</v>
      </c>
      <c r="M60" s="34">
        <v>663</v>
      </c>
      <c r="N60" s="34">
        <v>978</v>
      </c>
      <c r="O60" s="34">
        <v>419</v>
      </c>
      <c r="P60" s="34">
        <v>470</v>
      </c>
    </row>
    <row r="61" spans="1:16" ht="12" customHeight="1" x14ac:dyDescent="0.3">
      <c r="A61" s="33" t="s">
        <v>108</v>
      </c>
      <c r="B61" s="34">
        <v>233</v>
      </c>
      <c r="C61" s="34">
        <v>0</v>
      </c>
      <c r="D61" s="34">
        <v>0</v>
      </c>
      <c r="E61" s="34">
        <v>808</v>
      </c>
      <c r="F61" s="34">
        <v>1936</v>
      </c>
      <c r="G61" s="34">
        <v>1091</v>
      </c>
      <c r="H61" s="34">
        <v>0</v>
      </c>
      <c r="I61" s="34">
        <v>2147</v>
      </c>
      <c r="J61" s="34">
        <v>0</v>
      </c>
      <c r="K61" s="34">
        <v>0</v>
      </c>
      <c r="L61" s="34">
        <v>0</v>
      </c>
      <c r="M61" s="34">
        <v>663</v>
      </c>
      <c r="N61" s="34">
        <v>978</v>
      </c>
      <c r="O61" s="34">
        <v>419</v>
      </c>
      <c r="P61" s="34">
        <v>470</v>
      </c>
    </row>
    <row r="62" spans="1:16" ht="12" customHeight="1" x14ac:dyDescent="0.3">
      <c r="A62" s="33" t="s">
        <v>109</v>
      </c>
      <c r="B62" s="34">
        <v>233</v>
      </c>
      <c r="C62" s="34">
        <v>0</v>
      </c>
      <c r="D62" s="34">
        <v>0</v>
      </c>
      <c r="E62" s="34">
        <v>808</v>
      </c>
      <c r="F62" s="34">
        <v>1936</v>
      </c>
      <c r="G62" s="34">
        <v>1091</v>
      </c>
      <c r="H62" s="34">
        <v>0</v>
      </c>
      <c r="I62" s="34">
        <v>2147</v>
      </c>
      <c r="J62" s="34">
        <v>0</v>
      </c>
      <c r="K62" s="34">
        <v>0</v>
      </c>
      <c r="L62" s="34">
        <v>0</v>
      </c>
      <c r="M62" s="34">
        <v>663</v>
      </c>
      <c r="N62" s="34">
        <v>978</v>
      </c>
      <c r="O62" s="34">
        <v>419</v>
      </c>
      <c r="P62" s="34">
        <v>470</v>
      </c>
    </row>
    <row r="63" spans="1:16" ht="12" customHeight="1" x14ac:dyDescent="0.3">
      <c r="A63" s="33" t="s">
        <v>110</v>
      </c>
      <c r="B63" s="34">
        <v>233</v>
      </c>
      <c r="C63" s="34">
        <v>0</v>
      </c>
      <c r="D63" s="34">
        <v>0</v>
      </c>
      <c r="E63" s="34">
        <v>808</v>
      </c>
      <c r="F63" s="34">
        <v>1936</v>
      </c>
      <c r="G63" s="34">
        <v>1091</v>
      </c>
      <c r="H63" s="34">
        <v>0</v>
      </c>
      <c r="I63" s="34">
        <v>1850</v>
      </c>
      <c r="J63" s="34">
        <v>0</v>
      </c>
      <c r="K63" s="34">
        <v>0</v>
      </c>
      <c r="L63" s="34">
        <v>0</v>
      </c>
      <c r="M63" s="34">
        <v>663</v>
      </c>
      <c r="N63" s="34">
        <v>0</v>
      </c>
      <c r="O63" s="34">
        <v>419</v>
      </c>
      <c r="P63" s="34">
        <v>470</v>
      </c>
    </row>
    <row r="64" spans="1:16" ht="12" customHeight="1" x14ac:dyDescent="0.3">
      <c r="A64" s="33" t="s">
        <v>111</v>
      </c>
      <c r="B64" s="34">
        <v>233</v>
      </c>
      <c r="C64" s="34">
        <v>0</v>
      </c>
      <c r="D64" s="34">
        <v>0</v>
      </c>
      <c r="E64" s="34">
        <v>808</v>
      </c>
      <c r="F64" s="34">
        <v>1936</v>
      </c>
      <c r="G64" s="34">
        <v>1091</v>
      </c>
      <c r="H64" s="34">
        <v>0</v>
      </c>
      <c r="I64" s="34">
        <v>1850</v>
      </c>
      <c r="J64" s="34">
        <v>0</v>
      </c>
      <c r="K64" s="34">
        <v>0</v>
      </c>
      <c r="L64" s="34">
        <v>0</v>
      </c>
      <c r="M64" s="34">
        <v>663</v>
      </c>
      <c r="N64" s="34">
        <v>0</v>
      </c>
      <c r="O64" s="34">
        <v>419</v>
      </c>
      <c r="P64" s="34">
        <v>470</v>
      </c>
    </row>
    <row r="65" spans="1:20" ht="12" customHeight="1" x14ac:dyDescent="0.3">
      <c r="A65" s="33" t="s">
        <v>112</v>
      </c>
      <c r="B65" s="34">
        <v>233</v>
      </c>
      <c r="C65" s="34">
        <v>0</v>
      </c>
      <c r="D65" s="34">
        <v>0</v>
      </c>
      <c r="E65" s="34">
        <v>808</v>
      </c>
      <c r="F65" s="34">
        <v>1936</v>
      </c>
      <c r="G65" s="34">
        <v>1091</v>
      </c>
      <c r="H65" s="34">
        <v>0</v>
      </c>
      <c r="I65" s="34">
        <v>1850</v>
      </c>
      <c r="J65" s="34">
        <v>0</v>
      </c>
      <c r="K65" s="34">
        <v>0</v>
      </c>
      <c r="L65" s="34">
        <v>0</v>
      </c>
      <c r="M65" s="34">
        <v>663</v>
      </c>
      <c r="N65" s="34">
        <v>0</v>
      </c>
      <c r="O65" s="34">
        <v>419</v>
      </c>
      <c r="P65" s="34">
        <v>470</v>
      </c>
    </row>
    <row r="66" spans="1:20" ht="12" customHeight="1" x14ac:dyDescent="0.3">
      <c r="A66" s="33" t="s">
        <v>113</v>
      </c>
      <c r="B66" s="34">
        <v>233</v>
      </c>
      <c r="C66" s="34">
        <v>0</v>
      </c>
      <c r="D66" s="34">
        <v>0</v>
      </c>
      <c r="E66" s="34">
        <v>0</v>
      </c>
      <c r="F66" s="34">
        <v>1936</v>
      </c>
      <c r="G66" s="34">
        <v>1091</v>
      </c>
      <c r="H66" s="34">
        <v>0</v>
      </c>
      <c r="I66" s="34">
        <v>1850</v>
      </c>
      <c r="J66" s="34">
        <v>0</v>
      </c>
      <c r="K66" s="34">
        <v>0</v>
      </c>
      <c r="L66" s="34">
        <v>0</v>
      </c>
      <c r="M66" s="34">
        <v>663</v>
      </c>
      <c r="N66" s="34">
        <v>0</v>
      </c>
      <c r="O66" s="34">
        <v>0</v>
      </c>
      <c r="P66" s="34">
        <v>470</v>
      </c>
    </row>
    <row r="67" spans="1:20" ht="12" customHeight="1" x14ac:dyDescent="0.3">
      <c r="A67" s="33" t="s">
        <v>114</v>
      </c>
      <c r="B67" s="34">
        <v>233</v>
      </c>
      <c r="C67" s="34">
        <v>0</v>
      </c>
      <c r="D67" s="34">
        <v>0</v>
      </c>
      <c r="E67" s="34">
        <v>0</v>
      </c>
      <c r="F67" s="34">
        <v>1936</v>
      </c>
      <c r="G67" s="34">
        <v>1091</v>
      </c>
      <c r="H67" s="34">
        <v>0</v>
      </c>
      <c r="I67" s="34">
        <v>1511</v>
      </c>
      <c r="J67" s="34">
        <v>0</v>
      </c>
      <c r="K67" s="34">
        <v>0</v>
      </c>
      <c r="L67" s="34">
        <v>0</v>
      </c>
      <c r="M67" s="34">
        <v>663</v>
      </c>
      <c r="N67" s="34">
        <v>0</v>
      </c>
      <c r="O67" s="34">
        <v>0</v>
      </c>
      <c r="P67" s="34">
        <v>470</v>
      </c>
    </row>
    <row r="68" spans="1:20" ht="12" customHeight="1" x14ac:dyDescent="0.3">
      <c r="A68" s="33" t="s">
        <v>115</v>
      </c>
      <c r="B68" s="34">
        <v>233</v>
      </c>
      <c r="C68" s="34">
        <v>0</v>
      </c>
      <c r="D68" s="34">
        <v>0</v>
      </c>
      <c r="E68" s="34">
        <v>0</v>
      </c>
      <c r="F68" s="34">
        <v>1704</v>
      </c>
      <c r="G68" s="34">
        <v>1091</v>
      </c>
      <c r="H68" s="34">
        <v>0</v>
      </c>
      <c r="I68" s="34">
        <v>1511</v>
      </c>
      <c r="J68" s="34">
        <v>0</v>
      </c>
      <c r="K68" s="34">
        <v>0</v>
      </c>
      <c r="L68" s="34">
        <v>0</v>
      </c>
      <c r="M68" s="34">
        <v>663</v>
      </c>
      <c r="N68" s="34">
        <v>0</v>
      </c>
      <c r="O68" s="34">
        <v>0</v>
      </c>
      <c r="P68" s="34">
        <v>470</v>
      </c>
    </row>
    <row r="69" spans="1:20" ht="12" customHeight="1" x14ac:dyDescent="0.3">
      <c r="A69" s="33" t="s">
        <v>116</v>
      </c>
      <c r="B69" s="34">
        <v>233</v>
      </c>
      <c r="C69" s="34">
        <v>0</v>
      </c>
      <c r="D69" s="34">
        <v>0</v>
      </c>
      <c r="E69" s="34">
        <v>0</v>
      </c>
      <c r="F69" s="34">
        <v>1704</v>
      </c>
      <c r="G69" s="34">
        <v>1091</v>
      </c>
      <c r="H69" s="34">
        <v>0</v>
      </c>
      <c r="I69" s="34">
        <v>1511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470</v>
      </c>
    </row>
    <row r="70" spans="1:20" ht="12" customHeight="1" x14ac:dyDescent="0.3">
      <c r="A70" s="33" t="s">
        <v>117</v>
      </c>
      <c r="B70" s="34">
        <v>233</v>
      </c>
      <c r="C70" s="34">
        <v>0</v>
      </c>
      <c r="D70" s="34">
        <v>0</v>
      </c>
      <c r="E70" s="34">
        <v>0</v>
      </c>
      <c r="F70" s="34">
        <v>1704</v>
      </c>
      <c r="G70" s="34">
        <v>1091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470</v>
      </c>
    </row>
    <row r="71" spans="1:20" ht="12" customHeight="1" x14ac:dyDescent="0.3">
      <c r="A71" s="33" t="s">
        <v>118</v>
      </c>
      <c r="B71" s="34">
        <v>233</v>
      </c>
      <c r="C71" s="34">
        <v>0</v>
      </c>
      <c r="D71" s="34">
        <v>0</v>
      </c>
      <c r="E71" s="34">
        <v>0</v>
      </c>
      <c r="F71" s="34">
        <v>1704</v>
      </c>
      <c r="G71" s="34">
        <v>1091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470</v>
      </c>
    </row>
    <row r="72" spans="1:20" ht="12" customHeight="1" x14ac:dyDescent="0.3">
      <c r="A72" s="33" t="s">
        <v>119</v>
      </c>
      <c r="B72" s="34">
        <v>233</v>
      </c>
      <c r="C72" s="34">
        <v>0</v>
      </c>
      <c r="D72" s="34">
        <v>0</v>
      </c>
      <c r="E72" s="34">
        <v>0</v>
      </c>
      <c r="F72" s="34">
        <v>1704</v>
      </c>
      <c r="G72" s="34">
        <v>735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470</v>
      </c>
    </row>
    <row r="73" spans="1:20" ht="12" customHeight="1" x14ac:dyDescent="0.3">
      <c r="A73" s="33" t="s">
        <v>120</v>
      </c>
      <c r="B73" s="34">
        <v>233</v>
      </c>
      <c r="C73" s="34">
        <v>0</v>
      </c>
      <c r="D73" s="34">
        <v>0</v>
      </c>
      <c r="E73" s="34">
        <v>0</v>
      </c>
      <c r="F73" s="34">
        <v>1704</v>
      </c>
      <c r="G73" s="34">
        <v>735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470</v>
      </c>
    </row>
    <row r="74" spans="1:20" ht="12" customHeight="1" x14ac:dyDescent="0.3">
      <c r="A74" s="33" t="s">
        <v>121</v>
      </c>
      <c r="B74" s="34">
        <v>233</v>
      </c>
      <c r="C74" s="34">
        <v>0</v>
      </c>
      <c r="D74" s="34">
        <v>0</v>
      </c>
      <c r="E74" s="34">
        <v>0</v>
      </c>
      <c r="F74" s="34">
        <v>0</v>
      </c>
      <c r="G74" s="34">
        <v>735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470</v>
      </c>
    </row>
    <row r="75" spans="1:20" ht="12" customHeight="1" x14ac:dyDescent="0.3">
      <c r="A75" s="33" t="s">
        <v>122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735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20" ht="12" customHeight="1" x14ac:dyDescent="0.3">
      <c r="A76" s="33" t="s">
        <v>123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20" ht="12" customHeight="1" x14ac:dyDescent="0.3">
      <c r="A77" s="33" t="s">
        <v>124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20" ht="12" customHeight="1" x14ac:dyDescent="0.3">
      <c r="A78" s="29"/>
    </row>
    <row r="79" spans="1:20" ht="12" customHeight="1" x14ac:dyDescent="0.3">
      <c r="A79" s="33" t="s">
        <v>126</v>
      </c>
      <c r="B79" s="33" t="s">
        <v>64</v>
      </c>
      <c r="C79" s="33" t="s">
        <v>65</v>
      </c>
      <c r="D79" s="33" t="s">
        <v>66</v>
      </c>
      <c r="E79" s="33" t="s">
        <v>67</v>
      </c>
      <c r="F79" s="33" t="s">
        <v>68</v>
      </c>
      <c r="G79" s="33" t="s">
        <v>69</v>
      </c>
      <c r="H79" s="33" t="s">
        <v>70</v>
      </c>
      <c r="I79" s="33" t="s">
        <v>71</v>
      </c>
      <c r="J79" s="33" t="s">
        <v>72</v>
      </c>
      <c r="K79" s="33" t="s">
        <v>73</v>
      </c>
      <c r="L79" s="33" t="s">
        <v>74</v>
      </c>
      <c r="M79" s="33" t="s">
        <v>75</v>
      </c>
      <c r="N79" s="33" t="s">
        <v>76</v>
      </c>
      <c r="O79" s="33" t="s">
        <v>77</v>
      </c>
      <c r="P79" s="33" t="s">
        <v>78</v>
      </c>
      <c r="Q79" s="33" t="s">
        <v>127</v>
      </c>
      <c r="R79" s="33" t="s">
        <v>128</v>
      </c>
      <c r="S79" s="33" t="s">
        <v>129</v>
      </c>
      <c r="T79" s="33" t="s">
        <v>130</v>
      </c>
    </row>
    <row r="80" spans="1:20" ht="12" customHeight="1" x14ac:dyDescent="0.3">
      <c r="A80" s="33" t="s">
        <v>79</v>
      </c>
      <c r="B80" s="34">
        <v>233</v>
      </c>
      <c r="C80" s="34">
        <v>0</v>
      </c>
      <c r="D80" s="34">
        <v>0</v>
      </c>
      <c r="E80" s="34">
        <v>0</v>
      </c>
      <c r="F80" s="34">
        <v>1936</v>
      </c>
      <c r="G80" s="34">
        <v>0</v>
      </c>
      <c r="H80" s="34">
        <v>0</v>
      </c>
      <c r="I80" s="34">
        <v>1511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470</v>
      </c>
      <c r="Q80" s="34">
        <v>4150</v>
      </c>
      <c r="R80" s="34">
        <v>4150</v>
      </c>
      <c r="S80" s="34">
        <v>0</v>
      </c>
      <c r="T80" s="34">
        <v>0</v>
      </c>
    </row>
    <row r="81" spans="1:20" ht="12" customHeight="1" x14ac:dyDescent="0.3">
      <c r="A81" s="33" t="s">
        <v>80</v>
      </c>
      <c r="B81" s="34">
        <v>0</v>
      </c>
      <c r="C81" s="34">
        <v>0</v>
      </c>
      <c r="D81" s="34">
        <v>0</v>
      </c>
      <c r="E81" s="34">
        <v>808</v>
      </c>
      <c r="F81" s="34">
        <v>1704</v>
      </c>
      <c r="G81" s="34">
        <v>1091</v>
      </c>
      <c r="H81" s="34">
        <v>0</v>
      </c>
      <c r="I81" s="34">
        <v>2147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470</v>
      </c>
      <c r="Q81" s="34">
        <v>6220</v>
      </c>
      <c r="R81" s="34">
        <v>6220</v>
      </c>
      <c r="S81" s="34">
        <v>0</v>
      </c>
      <c r="T81" s="34">
        <v>0</v>
      </c>
    </row>
    <row r="82" spans="1:20" ht="12" customHeight="1" x14ac:dyDescent="0.3">
      <c r="A82" s="33" t="s">
        <v>81</v>
      </c>
      <c r="B82" s="34">
        <v>233</v>
      </c>
      <c r="C82" s="34">
        <v>0</v>
      </c>
      <c r="D82" s="34">
        <v>0</v>
      </c>
      <c r="E82" s="34">
        <v>0</v>
      </c>
      <c r="F82" s="34">
        <v>1936</v>
      </c>
      <c r="G82" s="34">
        <v>735</v>
      </c>
      <c r="H82" s="34">
        <v>0</v>
      </c>
      <c r="I82" s="34">
        <v>2147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5051</v>
      </c>
      <c r="R82" s="34">
        <v>5050</v>
      </c>
      <c r="S82" s="34">
        <v>-1</v>
      </c>
      <c r="T82" s="34">
        <v>-0.02</v>
      </c>
    </row>
    <row r="83" spans="1:20" ht="12" customHeight="1" x14ac:dyDescent="0.3">
      <c r="A83" s="33" t="s">
        <v>82</v>
      </c>
      <c r="B83" s="34">
        <v>233</v>
      </c>
      <c r="C83" s="34">
        <v>0</v>
      </c>
      <c r="D83" s="34">
        <v>0</v>
      </c>
      <c r="E83" s="34">
        <v>808</v>
      </c>
      <c r="F83" s="34">
        <v>1704</v>
      </c>
      <c r="G83" s="34">
        <v>735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470</v>
      </c>
      <c r="Q83" s="34">
        <v>3950</v>
      </c>
      <c r="R83" s="34">
        <v>3950</v>
      </c>
      <c r="S83" s="34">
        <v>0</v>
      </c>
      <c r="T83" s="34">
        <v>0</v>
      </c>
    </row>
    <row r="84" spans="1:20" ht="12" customHeight="1" x14ac:dyDescent="0.3">
      <c r="A84" s="33" t="s">
        <v>83</v>
      </c>
      <c r="B84" s="34">
        <v>233</v>
      </c>
      <c r="C84" s="34">
        <v>0</v>
      </c>
      <c r="D84" s="34">
        <v>0</v>
      </c>
      <c r="E84" s="34">
        <v>808</v>
      </c>
      <c r="F84" s="34">
        <v>0</v>
      </c>
      <c r="G84" s="34">
        <v>1091</v>
      </c>
      <c r="H84" s="34">
        <v>0</v>
      </c>
      <c r="I84" s="34">
        <v>2147</v>
      </c>
      <c r="J84" s="34">
        <v>0</v>
      </c>
      <c r="K84" s="34">
        <v>0</v>
      </c>
      <c r="L84" s="34">
        <v>0</v>
      </c>
      <c r="M84" s="34">
        <v>663</v>
      </c>
      <c r="N84" s="34">
        <v>0</v>
      </c>
      <c r="O84" s="34">
        <v>0</v>
      </c>
      <c r="P84" s="34">
        <v>2059</v>
      </c>
      <c r="Q84" s="34">
        <v>7001</v>
      </c>
      <c r="R84" s="34">
        <v>7000</v>
      </c>
      <c r="S84" s="34">
        <v>-1</v>
      </c>
      <c r="T84" s="34">
        <v>-0.01</v>
      </c>
    </row>
    <row r="85" spans="1:20" ht="12" customHeight="1" x14ac:dyDescent="0.3">
      <c r="A85" s="33" t="s">
        <v>84</v>
      </c>
      <c r="B85" s="34">
        <v>233</v>
      </c>
      <c r="C85" s="34">
        <v>0</v>
      </c>
      <c r="D85" s="34">
        <v>0</v>
      </c>
      <c r="E85" s="34">
        <v>808</v>
      </c>
      <c r="F85" s="34">
        <v>0</v>
      </c>
      <c r="G85" s="34">
        <v>1091</v>
      </c>
      <c r="H85" s="34">
        <v>0</v>
      </c>
      <c r="I85" s="34">
        <v>4958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470</v>
      </c>
      <c r="Q85" s="34">
        <v>7560</v>
      </c>
      <c r="R85" s="34">
        <v>7560</v>
      </c>
      <c r="S85" s="34">
        <v>0</v>
      </c>
      <c r="T85" s="34">
        <v>0</v>
      </c>
    </row>
    <row r="86" spans="1:20" ht="12" customHeight="1" x14ac:dyDescent="0.3">
      <c r="A86" s="33" t="s">
        <v>85</v>
      </c>
      <c r="B86" s="34">
        <v>233</v>
      </c>
      <c r="C86" s="34">
        <v>0</v>
      </c>
      <c r="D86" s="34">
        <v>0</v>
      </c>
      <c r="E86" s="34">
        <v>808</v>
      </c>
      <c r="F86" s="34">
        <v>1704</v>
      </c>
      <c r="G86" s="34">
        <v>1091</v>
      </c>
      <c r="H86" s="34">
        <v>0</v>
      </c>
      <c r="I86" s="34">
        <v>1850</v>
      </c>
      <c r="J86" s="34">
        <v>0</v>
      </c>
      <c r="K86" s="34">
        <v>0</v>
      </c>
      <c r="L86" s="34">
        <v>0</v>
      </c>
      <c r="M86" s="34">
        <v>663</v>
      </c>
      <c r="N86" s="34">
        <v>0</v>
      </c>
      <c r="O86" s="34">
        <v>0</v>
      </c>
      <c r="P86" s="34">
        <v>470</v>
      </c>
      <c r="Q86" s="34">
        <v>6819</v>
      </c>
      <c r="R86" s="34">
        <v>6820</v>
      </c>
      <c r="S86" s="34">
        <v>1</v>
      </c>
      <c r="T86" s="34">
        <v>0.01</v>
      </c>
    </row>
    <row r="87" spans="1:20" ht="12" customHeight="1" x14ac:dyDescent="0.3">
      <c r="A87" s="33" t="s">
        <v>86</v>
      </c>
      <c r="B87" s="34">
        <v>233</v>
      </c>
      <c r="C87" s="34">
        <v>0</v>
      </c>
      <c r="D87" s="34">
        <v>0</v>
      </c>
      <c r="E87" s="34">
        <v>0</v>
      </c>
      <c r="F87" s="34">
        <v>1936</v>
      </c>
      <c r="G87" s="34">
        <v>1091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470</v>
      </c>
      <c r="Q87" s="34">
        <v>3730</v>
      </c>
      <c r="R87" s="34">
        <v>3730</v>
      </c>
      <c r="S87" s="34">
        <v>0</v>
      </c>
      <c r="T87" s="34">
        <v>0</v>
      </c>
    </row>
    <row r="88" spans="1:20" ht="12" customHeight="1" x14ac:dyDescent="0.3">
      <c r="A88" s="33" t="s">
        <v>87</v>
      </c>
      <c r="B88" s="34">
        <v>233</v>
      </c>
      <c r="C88" s="34">
        <v>0</v>
      </c>
      <c r="D88" s="34">
        <v>0</v>
      </c>
      <c r="E88" s="34">
        <v>808</v>
      </c>
      <c r="F88" s="34">
        <v>1936</v>
      </c>
      <c r="G88" s="34">
        <v>1091</v>
      </c>
      <c r="H88" s="34">
        <v>0</v>
      </c>
      <c r="I88" s="34">
        <v>1850</v>
      </c>
      <c r="J88" s="34">
        <v>0</v>
      </c>
      <c r="K88" s="34">
        <v>0</v>
      </c>
      <c r="L88" s="34">
        <v>0</v>
      </c>
      <c r="M88" s="34">
        <v>663</v>
      </c>
      <c r="N88" s="34">
        <v>0</v>
      </c>
      <c r="O88" s="34">
        <v>419</v>
      </c>
      <c r="P88" s="34">
        <v>470</v>
      </c>
      <c r="Q88" s="34">
        <v>7470</v>
      </c>
      <c r="R88" s="34">
        <v>7470</v>
      </c>
      <c r="S88" s="34">
        <v>0</v>
      </c>
      <c r="T88" s="34">
        <v>0</v>
      </c>
    </row>
    <row r="89" spans="1:20" ht="12" customHeight="1" x14ac:dyDescent="0.3">
      <c r="A89" s="33" t="s">
        <v>88</v>
      </c>
      <c r="B89" s="34">
        <v>233</v>
      </c>
      <c r="C89" s="34">
        <v>0</v>
      </c>
      <c r="D89" s="34">
        <v>472</v>
      </c>
      <c r="E89" s="34">
        <v>808</v>
      </c>
      <c r="F89" s="34">
        <v>1936</v>
      </c>
      <c r="G89" s="34">
        <v>1091</v>
      </c>
      <c r="H89" s="34">
        <v>0</v>
      </c>
      <c r="I89" s="34">
        <v>1850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6390</v>
      </c>
      <c r="R89" s="34">
        <v>6390</v>
      </c>
      <c r="S89" s="34">
        <v>0</v>
      </c>
      <c r="T89" s="34">
        <v>0</v>
      </c>
    </row>
    <row r="90" spans="1:20" ht="12" customHeight="1" x14ac:dyDescent="0.3">
      <c r="A90" s="33" t="s">
        <v>89</v>
      </c>
      <c r="B90" s="34">
        <v>233</v>
      </c>
      <c r="C90" s="34">
        <v>0</v>
      </c>
      <c r="D90" s="34">
        <v>2529</v>
      </c>
      <c r="E90" s="34">
        <v>0</v>
      </c>
      <c r="F90" s="34">
        <v>0</v>
      </c>
      <c r="G90" s="34">
        <v>1091</v>
      </c>
      <c r="H90" s="34">
        <v>0</v>
      </c>
      <c r="I90" s="34">
        <v>2147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470</v>
      </c>
      <c r="Q90" s="34">
        <v>6470</v>
      </c>
      <c r="R90" s="34">
        <v>6470</v>
      </c>
      <c r="S90" s="34">
        <v>0</v>
      </c>
      <c r="T90" s="34">
        <v>0</v>
      </c>
    </row>
    <row r="91" spans="1:20" ht="12" customHeight="1" x14ac:dyDescent="0.3">
      <c r="A91" s="33" t="s">
        <v>90</v>
      </c>
      <c r="B91" s="34">
        <v>0</v>
      </c>
      <c r="C91" s="34">
        <v>0</v>
      </c>
      <c r="D91" s="34">
        <v>0</v>
      </c>
      <c r="E91" s="34">
        <v>808</v>
      </c>
      <c r="F91" s="34">
        <v>1704</v>
      </c>
      <c r="G91" s="34">
        <v>0</v>
      </c>
      <c r="H91" s="34">
        <v>0</v>
      </c>
      <c r="I91" s="34">
        <v>1511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419</v>
      </c>
      <c r="P91" s="34">
        <v>2059</v>
      </c>
      <c r="Q91" s="34">
        <v>6501</v>
      </c>
      <c r="R91" s="34">
        <v>6500</v>
      </c>
      <c r="S91" s="34">
        <v>-1</v>
      </c>
      <c r="T91" s="34">
        <v>-0.02</v>
      </c>
    </row>
    <row r="92" spans="1:20" ht="12" customHeight="1" x14ac:dyDescent="0.3">
      <c r="A92" s="33" t="s">
        <v>91</v>
      </c>
      <c r="B92" s="34">
        <v>233</v>
      </c>
      <c r="C92" s="34">
        <v>15</v>
      </c>
      <c r="D92" s="34">
        <v>0</v>
      </c>
      <c r="E92" s="34">
        <v>0</v>
      </c>
      <c r="F92" s="34">
        <v>1936</v>
      </c>
      <c r="G92" s="34">
        <v>735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663</v>
      </c>
      <c r="N92" s="34">
        <v>0</v>
      </c>
      <c r="O92" s="34">
        <v>419</v>
      </c>
      <c r="P92" s="34">
        <v>0</v>
      </c>
      <c r="Q92" s="34">
        <v>4001</v>
      </c>
      <c r="R92" s="34">
        <v>4000</v>
      </c>
      <c r="S92" s="34">
        <v>-1</v>
      </c>
      <c r="T92" s="34">
        <v>-0.03</v>
      </c>
    </row>
    <row r="93" spans="1:20" ht="12" customHeight="1" x14ac:dyDescent="0.3">
      <c r="A93" s="33" t="s">
        <v>92</v>
      </c>
      <c r="B93" s="34">
        <v>0</v>
      </c>
      <c r="C93" s="34">
        <v>0</v>
      </c>
      <c r="D93" s="34">
        <v>0</v>
      </c>
      <c r="E93" s="34">
        <v>0</v>
      </c>
      <c r="F93" s="34">
        <v>1704</v>
      </c>
      <c r="G93" s="34">
        <v>1091</v>
      </c>
      <c r="H93" s="34">
        <v>0</v>
      </c>
      <c r="I93" s="34">
        <v>1511</v>
      </c>
      <c r="J93" s="34">
        <v>0</v>
      </c>
      <c r="K93" s="34">
        <v>0</v>
      </c>
      <c r="L93" s="34">
        <v>0</v>
      </c>
      <c r="M93" s="34">
        <v>663</v>
      </c>
      <c r="N93" s="34">
        <v>0</v>
      </c>
      <c r="O93" s="34">
        <v>0</v>
      </c>
      <c r="P93" s="34">
        <v>470</v>
      </c>
      <c r="Q93" s="34">
        <v>5439</v>
      </c>
      <c r="R93" s="34">
        <v>5440</v>
      </c>
      <c r="S93" s="34">
        <v>1</v>
      </c>
      <c r="T93" s="34">
        <v>0.02</v>
      </c>
    </row>
    <row r="94" spans="1:20" ht="12" customHeight="1" x14ac:dyDescent="0.3">
      <c r="A94" s="33" t="s">
        <v>93</v>
      </c>
      <c r="B94" s="34">
        <v>233</v>
      </c>
      <c r="C94" s="34">
        <v>0</v>
      </c>
      <c r="D94" s="34">
        <v>472</v>
      </c>
      <c r="E94" s="34">
        <v>808</v>
      </c>
      <c r="F94" s="34">
        <v>1936</v>
      </c>
      <c r="G94" s="34">
        <v>1091</v>
      </c>
      <c r="H94" s="34">
        <v>0</v>
      </c>
      <c r="I94" s="34">
        <v>2147</v>
      </c>
      <c r="J94" s="34">
        <v>0</v>
      </c>
      <c r="K94" s="34">
        <v>0</v>
      </c>
      <c r="L94" s="34">
        <v>0</v>
      </c>
      <c r="M94" s="34">
        <v>663</v>
      </c>
      <c r="N94" s="34">
        <v>0</v>
      </c>
      <c r="O94" s="34">
        <v>0</v>
      </c>
      <c r="P94" s="34">
        <v>470</v>
      </c>
      <c r="Q94" s="34">
        <v>7820</v>
      </c>
      <c r="R94" s="34">
        <v>7820</v>
      </c>
      <c r="S94" s="34">
        <v>0</v>
      </c>
      <c r="T94" s="34">
        <v>0</v>
      </c>
    </row>
    <row r="95" spans="1:20" ht="12" customHeight="1" x14ac:dyDescent="0.3">
      <c r="A95" s="33" t="s">
        <v>94</v>
      </c>
      <c r="B95" s="34">
        <v>233</v>
      </c>
      <c r="C95" s="34">
        <v>0</v>
      </c>
      <c r="D95" s="34">
        <v>0</v>
      </c>
      <c r="E95" s="34">
        <v>0</v>
      </c>
      <c r="F95" s="34">
        <v>1936</v>
      </c>
      <c r="G95" s="34">
        <v>1091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663</v>
      </c>
      <c r="N95" s="34">
        <v>978</v>
      </c>
      <c r="O95" s="34">
        <v>419</v>
      </c>
      <c r="P95" s="34">
        <v>470</v>
      </c>
      <c r="Q95" s="34">
        <v>5790</v>
      </c>
      <c r="R95" s="34">
        <v>5790</v>
      </c>
      <c r="S95" s="34">
        <v>0</v>
      </c>
      <c r="T95" s="34">
        <v>0</v>
      </c>
    </row>
    <row r="96" spans="1:20" ht="12" customHeight="1" x14ac:dyDescent="0.3">
      <c r="A96" s="33" t="s">
        <v>95</v>
      </c>
      <c r="B96" s="34">
        <v>350</v>
      </c>
      <c r="C96" s="34">
        <v>0</v>
      </c>
      <c r="D96" s="34">
        <v>0</v>
      </c>
      <c r="E96" s="34">
        <v>808</v>
      </c>
      <c r="F96" s="34">
        <v>1704</v>
      </c>
      <c r="G96" s="34">
        <v>1091</v>
      </c>
      <c r="H96" s="34">
        <v>0</v>
      </c>
      <c r="I96" s="34">
        <v>2147</v>
      </c>
      <c r="J96" s="34">
        <v>0</v>
      </c>
      <c r="K96" s="34">
        <v>0</v>
      </c>
      <c r="L96" s="34">
        <v>0</v>
      </c>
      <c r="M96" s="34">
        <v>663</v>
      </c>
      <c r="N96" s="34">
        <v>978</v>
      </c>
      <c r="O96" s="34">
        <v>419</v>
      </c>
      <c r="P96" s="34">
        <v>470</v>
      </c>
      <c r="Q96" s="34">
        <v>8630</v>
      </c>
      <c r="R96" s="34">
        <v>8630</v>
      </c>
      <c r="S96" s="34">
        <v>0</v>
      </c>
      <c r="T96" s="34">
        <v>0</v>
      </c>
    </row>
    <row r="97" spans="1:20" ht="12" customHeight="1" x14ac:dyDescent="0.3">
      <c r="A97" s="33" t="s">
        <v>96</v>
      </c>
      <c r="B97" s="34">
        <v>350</v>
      </c>
      <c r="C97" s="34">
        <v>0</v>
      </c>
      <c r="D97" s="34">
        <v>0</v>
      </c>
      <c r="E97" s="34">
        <v>0</v>
      </c>
      <c r="F97" s="34">
        <v>1936</v>
      </c>
      <c r="G97" s="34">
        <v>1091</v>
      </c>
      <c r="H97" s="34">
        <v>0</v>
      </c>
      <c r="I97" s="34">
        <v>0</v>
      </c>
      <c r="J97" s="34">
        <v>0</v>
      </c>
      <c r="K97" s="34">
        <v>0</v>
      </c>
      <c r="L97" s="34">
        <v>913</v>
      </c>
      <c r="M97" s="34">
        <v>663</v>
      </c>
      <c r="N97" s="34">
        <v>978</v>
      </c>
      <c r="O97" s="34">
        <v>419</v>
      </c>
      <c r="P97" s="34">
        <v>470</v>
      </c>
      <c r="Q97" s="34">
        <v>6820</v>
      </c>
      <c r="R97" s="34">
        <v>6820</v>
      </c>
      <c r="S97" s="34">
        <v>0</v>
      </c>
      <c r="T97" s="34">
        <v>0</v>
      </c>
    </row>
    <row r="98" spans="1:20" ht="12" customHeight="1" x14ac:dyDescent="0.3">
      <c r="A98" s="33" t="s">
        <v>97</v>
      </c>
      <c r="B98" s="34">
        <v>1212</v>
      </c>
      <c r="C98" s="34">
        <v>0</v>
      </c>
      <c r="D98" s="34">
        <v>0</v>
      </c>
      <c r="E98" s="34">
        <v>808</v>
      </c>
      <c r="F98" s="34">
        <v>1936</v>
      </c>
      <c r="G98" s="34">
        <v>1091</v>
      </c>
      <c r="H98" s="34">
        <v>0</v>
      </c>
      <c r="I98" s="34">
        <v>0</v>
      </c>
      <c r="J98" s="34">
        <v>0</v>
      </c>
      <c r="K98" s="34">
        <v>0</v>
      </c>
      <c r="L98" s="34">
        <v>913</v>
      </c>
      <c r="M98" s="34">
        <v>663</v>
      </c>
      <c r="N98" s="34">
        <v>978</v>
      </c>
      <c r="O98" s="34">
        <v>419</v>
      </c>
      <c r="P98" s="34">
        <v>470</v>
      </c>
      <c r="Q98" s="34">
        <v>8490</v>
      </c>
      <c r="R98" s="34">
        <v>8490</v>
      </c>
      <c r="S98" s="34">
        <v>0</v>
      </c>
      <c r="T98" s="34">
        <v>0</v>
      </c>
    </row>
    <row r="99" spans="1:20" ht="12" customHeight="1" x14ac:dyDescent="0.3">
      <c r="A99" s="33" t="s">
        <v>98</v>
      </c>
      <c r="B99" s="34">
        <v>233</v>
      </c>
      <c r="C99" s="34">
        <v>0</v>
      </c>
      <c r="D99" s="34">
        <v>0</v>
      </c>
      <c r="E99" s="34">
        <v>0</v>
      </c>
      <c r="F99" s="34">
        <v>3293</v>
      </c>
      <c r="G99" s="34">
        <v>1091</v>
      </c>
      <c r="H99" s="34">
        <v>0</v>
      </c>
      <c r="I99" s="34">
        <v>0</v>
      </c>
      <c r="J99" s="34">
        <v>0</v>
      </c>
      <c r="K99" s="34">
        <v>0</v>
      </c>
      <c r="L99" s="34">
        <v>913</v>
      </c>
      <c r="M99" s="34">
        <v>663</v>
      </c>
      <c r="N99" s="34">
        <v>978</v>
      </c>
      <c r="O99" s="34">
        <v>419</v>
      </c>
      <c r="P99" s="34">
        <v>470</v>
      </c>
      <c r="Q99" s="34">
        <v>8060</v>
      </c>
      <c r="R99" s="34">
        <v>8060</v>
      </c>
      <c r="S99" s="34">
        <v>0</v>
      </c>
      <c r="T99" s="34">
        <v>0</v>
      </c>
    </row>
    <row r="100" spans="1:20" ht="12" customHeight="1" x14ac:dyDescent="0.3">
      <c r="A100" s="33" t="s">
        <v>99</v>
      </c>
      <c r="B100" s="34">
        <v>350</v>
      </c>
      <c r="C100" s="34">
        <v>15</v>
      </c>
      <c r="D100" s="34">
        <v>0</v>
      </c>
      <c r="E100" s="34">
        <v>808</v>
      </c>
      <c r="F100" s="34">
        <v>1936</v>
      </c>
      <c r="G100" s="34">
        <v>1091</v>
      </c>
      <c r="H100" s="34">
        <v>0</v>
      </c>
      <c r="I100" s="34">
        <v>1850</v>
      </c>
      <c r="J100" s="34">
        <v>0</v>
      </c>
      <c r="K100" s="34">
        <v>0</v>
      </c>
      <c r="L100" s="34">
        <v>0</v>
      </c>
      <c r="M100" s="34">
        <v>663</v>
      </c>
      <c r="N100" s="34">
        <v>978</v>
      </c>
      <c r="O100" s="34">
        <v>419</v>
      </c>
      <c r="P100" s="34">
        <v>470</v>
      </c>
      <c r="Q100" s="34">
        <v>8580</v>
      </c>
      <c r="R100" s="34">
        <v>8580</v>
      </c>
      <c r="S100" s="34">
        <v>0</v>
      </c>
      <c r="T100" s="34">
        <v>0</v>
      </c>
    </row>
    <row r="101" spans="1:20" ht="12" customHeight="1" x14ac:dyDescent="0.3">
      <c r="A101" s="33" t="s">
        <v>100</v>
      </c>
      <c r="B101" s="34">
        <v>233</v>
      </c>
      <c r="C101" s="34">
        <v>15</v>
      </c>
      <c r="D101" s="34">
        <v>0</v>
      </c>
      <c r="E101" s="34">
        <v>0</v>
      </c>
      <c r="F101" s="34">
        <v>1704</v>
      </c>
      <c r="G101" s="34">
        <v>735</v>
      </c>
      <c r="H101" s="34">
        <v>0</v>
      </c>
      <c r="I101" s="34">
        <v>0</v>
      </c>
      <c r="J101" s="34">
        <v>0</v>
      </c>
      <c r="K101" s="34">
        <v>0</v>
      </c>
      <c r="L101" s="34">
        <v>913</v>
      </c>
      <c r="M101" s="34">
        <v>663</v>
      </c>
      <c r="N101" s="34">
        <v>978</v>
      </c>
      <c r="O101" s="34">
        <v>419</v>
      </c>
      <c r="P101" s="34">
        <v>470</v>
      </c>
      <c r="Q101" s="34">
        <v>6130</v>
      </c>
      <c r="R101" s="34">
        <v>6130</v>
      </c>
      <c r="S101" s="34">
        <v>0</v>
      </c>
      <c r="T101" s="34">
        <v>0</v>
      </c>
    </row>
    <row r="102" spans="1:20" ht="12" customHeight="1" x14ac:dyDescent="0.3"/>
    <row r="103" spans="1:20" ht="12" customHeight="1" x14ac:dyDescent="0.3">
      <c r="A103" s="35" t="s">
        <v>131</v>
      </c>
      <c r="B103" s="36">
        <v>18938</v>
      </c>
    </row>
    <row r="104" spans="1:20" ht="12" customHeight="1" x14ac:dyDescent="0.3">
      <c r="A104" s="35" t="s">
        <v>132</v>
      </c>
      <c r="B104" s="36">
        <v>0</v>
      </c>
    </row>
    <row r="105" spans="1:20" ht="12" customHeight="1" x14ac:dyDescent="0.3">
      <c r="A105" s="35" t="s">
        <v>133</v>
      </c>
      <c r="B105" s="36">
        <v>141072</v>
      </c>
    </row>
    <row r="106" spans="1:20" ht="12" customHeight="1" x14ac:dyDescent="0.3">
      <c r="A106" s="35" t="s">
        <v>134</v>
      </c>
      <c r="B106" s="36">
        <v>141070</v>
      </c>
    </row>
    <row r="107" spans="1:20" ht="12" customHeight="1" x14ac:dyDescent="0.3">
      <c r="A107" s="35" t="s">
        <v>135</v>
      </c>
      <c r="B107" s="36">
        <v>2</v>
      </c>
    </row>
    <row r="108" spans="1:20" ht="12" customHeight="1" x14ac:dyDescent="0.3">
      <c r="A108" s="35" t="s">
        <v>136</v>
      </c>
      <c r="B108" s="36"/>
    </row>
    <row r="109" spans="1:20" ht="12" customHeight="1" x14ac:dyDescent="0.3">
      <c r="A109" s="35" t="s">
        <v>137</v>
      </c>
      <c r="B109" s="36"/>
    </row>
    <row r="110" spans="1:20" ht="12" customHeight="1" x14ac:dyDescent="0.3">
      <c r="A110" s="35" t="s">
        <v>138</v>
      </c>
      <c r="B110" s="36">
        <v>0</v>
      </c>
    </row>
    <row r="111" spans="1:20" ht="12" customHeight="1" x14ac:dyDescent="0.3"/>
    <row r="112" spans="1:20" ht="12" customHeight="1" x14ac:dyDescent="0.3">
      <c r="A112" s="37" t="s">
        <v>139</v>
      </c>
    </row>
    <row r="113" spans="1:1" ht="12" customHeight="1" x14ac:dyDescent="0.3"/>
    <row r="114" spans="1:1" ht="12" customHeight="1" x14ac:dyDescent="0.3">
      <c r="A114" s="38" t="s">
        <v>165</v>
      </c>
    </row>
    <row r="115" spans="1:1" ht="12" customHeight="1" x14ac:dyDescent="0.3">
      <c r="A115" s="38" t="s">
        <v>166</v>
      </c>
    </row>
    <row r="116" spans="1:1" ht="12" customHeight="1" x14ac:dyDescent="0.3"/>
    <row r="117" spans="1:1" ht="12" customHeight="1" x14ac:dyDescent="0.3"/>
    <row r="118" spans="1:1" ht="12" customHeight="1" x14ac:dyDescent="0.3"/>
    <row r="119" spans="1:1" ht="12" customHeight="1" x14ac:dyDescent="0.3"/>
    <row r="120" spans="1:1" ht="12" customHeight="1" x14ac:dyDescent="0.3"/>
    <row r="121" spans="1:1" ht="12" customHeight="1" x14ac:dyDescent="0.3"/>
    <row r="122" spans="1:1" ht="12" customHeight="1" x14ac:dyDescent="0.3"/>
    <row r="123" spans="1:1" ht="12" customHeight="1" x14ac:dyDescent="0.3"/>
    <row r="124" spans="1:1" ht="12" customHeight="1" x14ac:dyDescent="0.3"/>
    <row r="125" spans="1:1" ht="12" customHeight="1" x14ac:dyDescent="0.3"/>
    <row r="126" spans="1:1" ht="12" customHeight="1" x14ac:dyDescent="0.3"/>
    <row r="127" spans="1:1" ht="12" customHeight="1" x14ac:dyDescent="0.3"/>
    <row r="128" spans="1:1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hyperlinks>
    <hyperlink ref="A112" r:id="rId1" xr:uid="{00000000-0004-0000-0400-000000000000}"/>
  </hyperlinks>
  <pageMargins left="0.7" right="0.7" top="0.75" bottom="0.75" header="0" footer="0"/>
  <pageSetup orientation="landscape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1000"/>
  <sheetViews>
    <sheetView topLeftCell="A44"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7" ht="12" customHeight="1" x14ac:dyDescent="0.3">
      <c r="A1" s="29"/>
    </row>
    <row r="2" spans="1:17" ht="12" customHeight="1" x14ac:dyDescent="0.3">
      <c r="A2" s="30"/>
    </row>
    <row r="3" spans="1:17" ht="12" customHeight="1" x14ac:dyDescent="0.3"/>
    <row r="4" spans="1:17" ht="12" customHeight="1" x14ac:dyDescent="0.3"/>
    <row r="5" spans="1:17" ht="12" customHeight="1" x14ac:dyDescent="0.3">
      <c r="A5" s="31" t="s">
        <v>57</v>
      </c>
      <c r="B5" s="32">
        <v>4000627</v>
      </c>
      <c r="C5" s="31" t="s">
        <v>58</v>
      </c>
      <c r="D5" s="32">
        <v>21</v>
      </c>
      <c r="E5" s="31" t="s">
        <v>59</v>
      </c>
      <c r="F5" s="32">
        <v>15</v>
      </c>
      <c r="G5" s="31" t="s">
        <v>60</v>
      </c>
      <c r="H5" s="32">
        <v>22</v>
      </c>
      <c r="I5" s="31" t="s">
        <v>61</v>
      </c>
      <c r="J5" s="32">
        <v>0</v>
      </c>
      <c r="K5" s="31" t="s">
        <v>62</v>
      </c>
      <c r="L5" s="32" t="s">
        <v>167</v>
      </c>
    </row>
    <row r="6" spans="1:17" ht="12" customHeight="1" x14ac:dyDescent="0.3">
      <c r="A6" s="29"/>
    </row>
    <row r="7" spans="1:17" ht="12" customHeight="1" x14ac:dyDescent="0.3">
      <c r="A7" s="33" t="s">
        <v>63</v>
      </c>
      <c r="B7" s="33" t="s">
        <v>64</v>
      </c>
      <c r="C7" s="33" t="s">
        <v>65</v>
      </c>
      <c r="D7" s="33" t="s">
        <v>66</v>
      </c>
      <c r="E7" s="33" t="s">
        <v>67</v>
      </c>
      <c r="F7" s="33" t="s">
        <v>68</v>
      </c>
      <c r="G7" s="33" t="s">
        <v>69</v>
      </c>
      <c r="H7" s="33" t="s">
        <v>70</v>
      </c>
      <c r="I7" s="33" t="s">
        <v>71</v>
      </c>
      <c r="J7" s="33" t="s">
        <v>72</v>
      </c>
      <c r="K7" s="33" t="s">
        <v>73</v>
      </c>
      <c r="L7" s="33" t="s">
        <v>74</v>
      </c>
      <c r="M7" s="33" t="s">
        <v>75</v>
      </c>
      <c r="N7" s="33" t="s">
        <v>76</v>
      </c>
      <c r="O7" s="33" t="s">
        <v>77</v>
      </c>
      <c r="P7" s="33" t="s">
        <v>78</v>
      </c>
      <c r="Q7" s="33" t="s">
        <v>140</v>
      </c>
    </row>
    <row r="8" spans="1:17" ht="12" customHeight="1" x14ac:dyDescent="0.3">
      <c r="A8" s="33" t="s">
        <v>79</v>
      </c>
      <c r="B8" s="34">
        <v>16</v>
      </c>
      <c r="C8" s="34">
        <v>18</v>
      </c>
      <c r="D8" s="34">
        <v>20</v>
      </c>
      <c r="E8" s="34">
        <v>16</v>
      </c>
      <c r="F8" s="34">
        <v>6</v>
      </c>
      <c r="G8" s="34">
        <v>21</v>
      </c>
      <c r="H8" s="34">
        <v>11</v>
      </c>
      <c r="I8" s="34">
        <v>14</v>
      </c>
      <c r="J8" s="34">
        <v>19</v>
      </c>
      <c r="K8" s="34">
        <v>21</v>
      </c>
      <c r="L8" s="34">
        <v>19</v>
      </c>
      <c r="M8" s="34">
        <v>21</v>
      </c>
      <c r="N8" s="34">
        <v>22</v>
      </c>
      <c r="O8" s="34">
        <v>22</v>
      </c>
      <c r="P8" s="34">
        <v>18</v>
      </c>
      <c r="Q8" s="34">
        <v>6220</v>
      </c>
    </row>
    <row r="9" spans="1:17" ht="12" customHeight="1" x14ac:dyDescent="0.3">
      <c r="A9" s="33" t="s">
        <v>80</v>
      </c>
      <c r="B9" s="34">
        <v>22</v>
      </c>
      <c r="C9" s="34">
        <v>22</v>
      </c>
      <c r="D9" s="34">
        <v>12</v>
      </c>
      <c r="E9" s="34">
        <v>2</v>
      </c>
      <c r="F9" s="34">
        <v>18</v>
      </c>
      <c r="G9" s="34">
        <v>11</v>
      </c>
      <c r="H9" s="34">
        <v>17</v>
      </c>
      <c r="I9" s="34">
        <v>4</v>
      </c>
      <c r="J9" s="34">
        <v>13</v>
      </c>
      <c r="K9" s="34">
        <v>16</v>
      </c>
      <c r="L9" s="34">
        <v>14</v>
      </c>
      <c r="M9" s="34">
        <v>15</v>
      </c>
      <c r="N9" s="34">
        <v>19</v>
      </c>
      <c r="O9" s="34">
        <v>20</v>
      </c>
      <c r="P9" s="34">
        <v>13</v>
      </c>
      <c r="Q9" s="34">
        <v>5050</v>
      </c>
    </row>
    <row r="10" spans="1:17" ht="12" customHeight="1" x14ac:dyDescent="0.3">
      <c r="A10" s="33" t="s">
        <v>81</v>
      </c>
      <c r="B10" s="34">
        <v>18</v>
      </c>
      <c r="C10" s="34">
        <v>21</v>
      </c>
      <c r="D10" s="34">
        <v>7</v>
      </c>
      <c r="E10" s="34">
        <v>13</v>
      </c>
      <c r="F10" s="34">
        <v>8</v>
      </c>
      <c r="G10" s="34">
        <v>17</v>
      </c>
      <c r="H10" s="34">
        <v>9</v>
      </c>
      <c r="I10" s="34">
        <v>7</v>
      </c>
      <c r="J10" s="34">
        <v>21</v>
      </c>
      <c r="K10" s="34">
        <v>20</v>
      </c>
      <c r="L10" s="34">
        <v>20</v>
      </c>
      <c r="M10" s="34">
        <v>18</v>
      </c>
      <c r="N10" s="34">
        <v>16</v>
      </c>
      <c r="O10" s="34">
        <v>21</v>
      </c>
      <c r="P10" s="34">
        <v>21</v>
      </c>
      <c r="Q10" s="34">
        <v>3950</v>
      </c>
    </row>
    <row r="11" spans="1:17" ht="12" customHeight="1" x14ac:dyDescent="0.3">
      <c r="A11" s="33" t="s">
        <v>82</v>
      </c>
      <c r="B11" s="34">
        <v>9</v>
      </c>
      <c r="C11" s="34">
        <v>14</v>
      </c>
      <c r="D11" s="34">
        <v>22</v>
      </c>
      <c r="E11" s="34">
        <v>9</v>
      </c>
      <c r="F11" s="34">
        <v>18</v>
      </c>
      <c r="G11" s="34">
        <v>20</v>
      </c>
      <c r="H11" s="34">
        <v>22</v>
      </c>
      <c r="I11" s="34">
        <v>21</v>
      </c>
      <c r="J11" s="34">
        <v>22</v>
      </c>
      <c r="K11" s="34">
        <v>22</v>
      </c>
      <c r="L11" s="34">
        <v>22</v>
      </c>
      <c r="M11" s="34">
        <v>22</v>
      </c>
      <c r="N11" s="34">
        <v>15</v>
      </c>
      <c r="O11" s="34">
        <v>19</v>
      </c>
      <c r="P11" s="34">
        <v>14</v>
      </c>
      <c r="Q11" s="34">
        <v>7000</v>
      </c>
    </row>
    <row r="12" spans="1:17" ht="12" customHeight="1" x14ac:dyDescent="0.3">
      <c r="A12" s="33" t="s">
        <v>83</v>
      </c>
      <c r="B12" s="34">
        <v>12</v>
      </c>
      <c r="C12" s="34">
        <v>19</v>
      </c>
      <c r="D12" s="34">
        <v>6</v>
      </c>
      <c r="E12" s="34">
        <v>5</v>
      </c>
      <c r="F12" s="34">
        <v>20</v>
      </c>
      <c r="G12" s="34">
        <v>5</v>
      </c>
      <c r="H12" s="34">
        <v>15</v>
      </c>
      <c r="I12" s="34">
        <v>2</v>
      </c>
      <c r="J12" s="34">
        <v>7</v>
      </c>
      <c r="K12" s="34">
        <v>10</v>
      </c>
      <c r="L12" s="34">
        <v>10</v>
      </c>
      <c r="M12" s="34">
        <v>2</v>
      </c>
      <c r="N12" s="34">
        <v>14</v>
      </c>
      <c r="O12" s="34">
        <v>18</v>
      </c>
      <c r="P12" s="34">
        <v>1</v>
      </c>
      <c r="Q12" s="34">
        <v>7560</v>
      </c>
    </row>
    <row r="13" spans="1:17" ht="12" customHeight="1" x14ac:dyDescent="0.3">
      <c r="A13" s="33" t="s">
        <v>84</v>
      </c>
      <c r="B13" s="34">
        <v>17</v>
      </c>
      <c r="C13" s="34">
        <v>20</v>
      </c>
      <c r="D13" s="34">
        <v>8</v>
      </c>
      <c r="E13" s="34">
        <v>7</v>
      </c>
      <c r="F13" s="34">
        <v>22</v>
      </c>
      <c r="G13" s="34">
        <v>3</v>
      </c>
      <c r="H13" s="34">
        <v>21</v>
      </c>
      <c r="I13" s="34">
        <v>1</v>
      </c>
      <c r="J13" s="34">
        <v>12</v>
      </c>
      <c r="K13" s="34">
        <v>13</v>
      </c>
      <c r="L13" s="34">
        <v>12</v>
      </c>
      <c r="M13" s="34">
        <v>14</v>
      </c>
      <c r="N13" s="34">
        <v>19</v>
      </c>
      <c r="O13" s="34">
        <v>17</v>
      </c>
      <c r="P13" s="34">
        <v>17</v>
      </c>
      <c r="Q13" s="34">
        <v>6820</v>
      </c>
    </row>
    <row r="14" spans="1:17" ht="12" customHeight="1" x14ac:dyDescent="0.3">
      <c r="A14" s="33" t="s">
        <v>85</v>
      </c>
      <c r="B14" s="34">
        <v>19</v>
      </c>
      <c r="C14" s="34">
        <v>17</v>
      </c>
      <c r="D14" s="34">
        <v>14</v>
      </c>
      <c r="E14" s="34">
        <v>10</v>
      </c>
      <c r="F14" s="34">
        <v>17</v>
      </c>
      <c r="G14" s="34">
        <v>15</v>
      </c>
      <c r="H14" s="34">
        <v>16</v>
      </c>
      <c r="I14" s="34">
        <v>11</v>
      </c>
      <c r="J14" s="34">
        <v>15</v>
      </c>
      <c r="K14" s="34">
        <v>14</v>
      </c>
      <c r="L14" s="34">
        <v>13</v>
      </c>
      <c r="M14" s="34">
        <v>12</v>
      </c>
      <c r="N14" s="34">
        <v>12</v>
      </c>
      <c r="O14" s="34">
        <v>16</v>
      </c>
      <c r="P14" s="34">
        <v>7</v>
      </c>
      <c r="Q14" s="34">
        <v>3730</v>
      </c>
    </row>
    <row r="15" spans="1:17" ht="12" customHeight="1" x14ac:dyDescent="0.3">
      <c r="A15" s="33" t="s">
        <v>86</v>
      </c>
      <c r="B15" s="34">
        <v>7</v>
      </c>
      <c r="C15" s="34">
        <v>7</v>
      </c>
      <c r="D15" s="34">
        <v>10</v>
      </c>
      <c r="E15" s="34">
        <v>16</v>
      </c>
      <c r="F15" s="34">
        <v>4</v>
      </c>
      <c r="G15" s="34">
        <v>8</v>
      </c>
      <c r="H15" s="34">
        <v>2</v>
      </c>
      <c r="I15" s="34">
        <v>16</v>
      </c>
      <c r="J15" s="34">
        <v>20</v>
      </c>
      <c r="K15" s="34">
        <v>19</v>
      </c>
      <c r="L15" s="34">
        <v>18</v>
      </c>
      <c r="M15" s="34">
        <v>20</v>
      </c>
      <c r="N15" s="34">
        <v>10</v>
      </c>
      <c r="O15" s="34">
        <v>14</v>
      </c>
      <c r="P15" s="34">
        <v>9</v>
      </c>
      <c r="Q15" s="34">
        <v>7470</v>
      </c>
    </row>
    <row r="16" spans="1:17" ht="12" customHeight="1" x14ac:dyDescent="0.3">
      <c r="A16" s="33" t="s">
        <v>87</v>
      </c>
      <c r="B16" s="34">
        <v>15</v>
      </c>
      <c r="C16" s="34">
        <v>15</v>
      </c>
      <c r="D16" s="34">
        <v>9</v>
      </c>
      <c r="E16" s="34">
        <v>2</v>
      </c>
      <c r="F16" s="34">
        <v>8</v>
      </c>
      <c r="G16" s="34">
        <v>14</v>
      </c>
      <c r="H16" s="34">
        <v>3</v>
      </c>
      <c r="I16" s="34">
        <v>8</v>
      </c>
      <c r="J16" s="34">
        <v>9</v>
      </c>
      <c r="K16" s="34">
        <v>8</v>
      </c>
      <c r="L16" s="34">
        <v>11</v>
      </c>
      <c r="M16" s="34">
        <v>5</v>
      </c>
      <c r="N16" s="34">
        <v>16</v>
      </c>
      <c r="O16" s="34">
        <v>8</v>
      </c>
      <c r="P16" s="34">
        <v>3</v>
      </c>
      <c r="Q16" s="34">
        <v>6390</v>
      </c>
    </row>
    <row r="17" spans="1:17" ht="12" customHeight="1" x14ac:dyDescent="0.3">
      <c r="A17" s="33" t="s">
        <v>88</v>
      </c>
      <c r="B17" s="34">
        <v>11</v>
      </c>
      <c r="C17" s="34">
        <v>16</v>
      </c>
      <c r="D17" s="34">
        <v>3</v>
      </c>
      <c r="E17" s="34">
        <v>7</v>
      </c>
      <c r="F17" s="34">
        <v>10</v>
      </c>
      <c r="G17" s="34">
        <v>10</v>
      </c>
      <c r="H17" s="34">
        <v>6</v>
      </c>
      <c r="I17" s="34">
        <v>9</v>
      </c>
      <c r="J17" s="34">
        <v>16</v>
      </c>
      <c r="K17" s="34">
        <v>18</v>
      </c>
      <c r="L17" s="34">
        <v>21</v>
      </c>
      <c r="M17" s="34">
        <v>19</v>
      </c>
      <c r="N17" s="34">
        <v>21</v>
      </c>
      <c r="O17" s="34">
        <v>13</v>
      </c>
      <c r="P17" s="34">
        <v>22</v>
      </c>
      <c r="Q17" s="34">
        <v>6470</v>
      </c>
    </row>
    <row r="18" spans="1:17" ht="12" customHeight="1" x14ac:dyDescent="0.3">
      <c r="A18" s="33" t="s">
        <v>89</v>
      </c>
      <c r="B18" s="34">
        <v>8</v>
      </c>
      <c r="C18" s="34">
        <v>13</v>
      </c>
      <c r="D18" s="34">
        <v>1</v>
      </c>
      <c r="E18" s="34">
        <v>15</v>
      </c>
      <c r="F18" s="34">
        <v>20</v>
      </c>
      <c r="G18" s="34">
        <v>1</v>
      </c>
      <c r="H18" s="34">
        <v>17</v>
      </c>
      <c r="I18" s="34">
        <v>6</v>
      </c>
      <c r="J18" s="34">
        <v>18</v>
      </c>
      <c r="K18" s="34">
        <v>17</v>
      </c>
      <c r="L18" s="34">
        <v>17</v>
      </c>
      <c r="M18" s="34">
        <v>17</v>
      </c>
      <c r="N18" s="34">
        <v>18</v>
      </c>
      <c r="O18" s="34">
        <v>11</v>
      </c>
      <c r="P18" s="34">
        <v>4</v>
      </c>
      <c r="Q18" s="34">
        <v>6500</v>
      </c>
    </row>
    <row r="19" spans="1:17" ht="12" customHeight="1" x14ac:dyDescent="0.3">
      <c r="A19" s="33" t="s">
        <v>90</v>
      </c>
      <c r="B19" s="34">
        <v>20</v>
      </c>
      <c r="C19" s="34">
        <v>4</v>
      </c>
      <c r="D19" s="34">
        <v>21</v>
      </c>
      <c r="E19" s="34">
        <v>10</v>
      </c>
      <c r="F19" s="34">
        <v>16</v>
      </c>
      <c r="G19" s="34">
        <v>22</v>
      </c>
      <c r="H19" s="34">
        <v>20</v>
      </c>
      <c r="I19" s="34">
        <v>12</v>
      </c>
      <c r="J19" s="34">
        <v>14</v>
      </c>
      <c r="K19" s="34">
        <v>12</v>
      </c>
      <c r="L19" s="34">
        <v>15</v>
      </c>
      <c r="M19" s="34">
        <v>16</v>
      </c>
      <c r="N19" s="34">
        <v>13</v>
      </c>
      <c r="O19" s="34">
        <v>9</v>
      </c>
      <c r="P19" s="34">
        <v>2</v>
      </c>
      <c r="Q19" s="34">
        <v>4000</v>
      </c>
    </row>
    <row r="20" spans="1:17" ht="12" customHeight="1" x14ac:dyDescent="0.3">
      <c r="A20" s="33" t="s">
        <v>91</v>
      </c>
      <c r="B20" s="34">
        <v>13</v>
      </c>
      <c r="C20" s="34">
        <v>2</v>
      </c>
      <c r="D20" s="34">
        <v>18</v>
      </c>
      <c r="E20" s="34">
        <v>21</v>
      </c>
      <c r="F20" s="34">
        <v>10</v>
      </c>
      <c r="G20" s="34">
        <v>19</v>
      </c>
      <c r="H20" s="34">
        <v>14</v>
      </c>
      <c r="I20" s="34">
        <v>21</v>
      </c>
      <c r="J20" s="34">
        <v>17</v>
      </c>
      <c r="K20" s="34">
        <v>15</v>
      </c>
      <c r="L20" s="34">
        <v>16</v>
      </c>
      <c r="M20" s="34">
        <v>10</v>
      </c>
      <c r="N20" s="34">
        <v>11</v>
      </c>
      <c r="O20" s="34">
        <v>6</v>
      </c>
      <c r="P20" s="34">
        <v>20</v>
      </c>
      <c r="Q20" s="34">
        <v>5440</v>
      </c>
    </row>
    <row r="21" spans="1:17" ht="12" customHeight="1" x14ac:dyDescent="0.3">
      <c r="A21" s="33" t="s">
        <v>92</v>
      </c>
      <c r="B21" s="34">
        <v>21</v>
      </c>
      <c r="C21" s="34">
        <v>5</v>
      </c>
      <c r="D21" s="34">
        <v>4</v>
      </c>
      <c r="E21" s="34">
        <v>19</v>
      </c>
      <c r="F21" s="34">
        <v>13</v>
      </c>
      <c r="G21" s="34">
        <v>6</v>
      </c>
      <c r="H21" s="34">
        <v>13</v>
      </c>
      <c r="I21" s="34">
        <v>13</v>
      </c>
      <c r="J21" s="34">
        <v>11</v>
      </c>
      <c r="K21" s="34">
        <v>11</v>
      </c>
      <c r="L21" s="34">
        <v>7</v>
      </c>
      <c r="M21" s="34">
        <v>11</v>
      </c>
      <c r="N21" s="34">
        <v>9</v>
      </c>
      <c r="O21" s="34">
        <v>12</v>
      </c>
      <c r="P21" s="34">
        <v>5</v>
      </c>
      <c r="Q21" s="34">
        <v>7820</v>
      </c>
    </row>
    <row r="22" spans="1:17" ht="12" customHeight="1" x14ac:dyDescent="0.3">
      <c r="A22" s="33" t="s">
        <v>93</v>
      </c>
      <c r="B22" s="34">
        <v>14</v>
      </c>
      <c r="C22" s="34">
        <v>12</v>
      </c>
      <c r="D22" s="34">
        <v>2</v>
      </c>
      <c r="E22" s="34">
        <v>1</v>
      </c>
      <c r="F22" s="34">
        <v>3</v>
      </c>
      <c r="G22" s="34">
        <v>2</v>
      </c>
      <c r="H22" s="34">
        <v>1</v>
      </c>
      <c r="I22" s="34">
        <v>3</v>
      </c>
      <c r="J22" s="34">
        <v>10</v>
      </c>
      <c r="K22" s="34">
        <v>9</v>
      </c>
      <c r="L22" s="34">
        <v>8</v>
      </c>
      <c r="M22" s="34">
        <v>8</v>
      </c>
      <c r="N22" s="34">
        <v>8</v>
      </c>
      <c r="O22" s="34">
        <v>15</v>
      </c>
      <c r="P22" s="34">
        <v>12</v>
      </c>
      <c r="Q22" s="34">
        <v>5790</v>
      </c>
    </row>
    <row r="23" spans="1:17" ht="12" customHeight="1" x14ac:dyDescent="0.3">
      <c r="A23" s="33" t="s">
        <v>94</v>
      </c>
      <c r="B23" s="34">
        <v>10</v>
      </c>
      <c r="C23" s="34">
        <v>10</v>
      </c>
      <c r="D23" s="34">
        <v>17</v>
      </c>
      <c r="E23" s="34">
        <v>22</v>
      </c>
      <c r="F23" s="34">
        <v>4</v>
      </c>
      <c r="G23" s="34">
        <v>16</v>
      </c>
      <c r="H23" s="34">
        <v>7</v>
      </c>
      <c r="I23" s="34">
        <v>20</v>
      </c>
      <c r="J23" s="34">
        <v>6</v>
      </c>
      <c r="K23" s="34">
        <v>6</v>
      </c>
      <c r="L23" s="34">
        <v>9</v>
      </c>
      <c r="M23" s="34">
        <v>7</v>
      </c>
      <c r="N23" s="34">
        <v>7</v>
      </c>
      <c r="O23" s="34">
        <v>10</v>
      </c>
      <c r="P23" s="34">
        <v>19</v>
      </c>
      <c r="Q23" s="34">
        <v>8630</v>
      </c>
    </row>
    <row r="24" spans="1:17" ht="12" customHeight="1" x14ac:dyDescent="0.3">
      <c r="A24" s="33" t="s">
        <v>95</v>
      </c>
      <c r="B24" s="34">
        <v>4</v>
      </c>
      <c r="C24" s="34">
        <v>11</v>
      </c>
      <c r="D24" s="34">
        <v>10</v>
      </c>
      <c r="E24" s="34">
        <v>5</v>
      </c>
      <c r="F24" s="34">
        <v>13</v>
      </c>
      <c r="G24" s="34">
        <v>4</v>
      </c>
      <c r="H24" s="34">
        <v>8</v>
      </c>
      <c r="I24" s="34">
        <v>5</v>
      </c>
      <c r="J24" s="34">
        <v>4</v>
      </c>
      <c r="K24" s="34">
        <v>5</v>
      </c>
      <c r="L24" s="34">
        <v>6</v>
      </c>
      <c r="M24" s="34">
        <v>6</v>
      </c>
      <c r="N24" s="34">
        <v>6</v>
      </c>
      <c r="O24" s="34">
        <v>7</v>
      </c>
      <c r="P24" s="34">
        <v>8</v>
      </c>
      <c r="Q24" s="34">
        <v>6820</v>
      </c>
    </row>
    <row r="25" spans="1:17" ht="12" customHeight="1" x14ac:dyDescent="0.3">
      <c r="A25" s="33" t="s">
        <v>96</v>
      </c>
      <c r="B25" s="34">
        <v>3</v>
      </c>
      <c r="C25" s="34">
        <v>9</v>
      </c>
      <c r="D25" s="34">
        <v>19</v>
      </c>
      <c r="E25" s="34">
        <v>16</v>
      </c>
      <c r="F25" s="34">
        <v>12</v>
      </c>
      <c r="G25" s="34">
        <v>9</v>
      </c>
      <c r="H25" s="34">
        <v>11</v>
      </c>
      <c r="I25" s="34">
        <v>17</v>
      </c>
      <c r="J25" s="34">
        <v>3</v>
      </c>
      <c r="K25" s="34">
        <v>4</v>
      </c>
      <c r="L25" s="34">
        <v>4</v>
      </c>
      <c r="M25" s="34">
        <v>13</v>
      </c>
      <c r="N25" s="34">
        <v>3</v>
      </c>
      <c r="O25" s="34">
        <v>5</v>
      </c>
      <c r="P25" s="34">
        <v>16</v>
      </c>
      <c r="Q25" s="34">
        <v>8490</v>
      </c>
    </row>
    <row r="26" spans="1:17" ht="12" customHeight="1" x14ac:dyDescent="0.3">
      <c r="A26" s="33" t="s">
        <v>97</v>
      </c>
      <c r="B26" s="34">
        <v>1</v>
      </c>
      <c r="C26" s="34">
        <v>6</v>
      </c>
      <c r="D26" s="34">
        <v>5</v>
      </c>
      <c r="E26" s="34">
        <v>10</v>
      </c>
      <c r="F26" s="34">
        <v>2</v>
      </c>
      <c r="G26" s="34">
        <v>13</v>
      </c>
      <c r="H26" s="34">
        <v>10</v>
      </c>
      <c r="I26" s="34">
        <v>15</v>
      </c>
      <c r="J26" s="34">
        <v>7</v>
      </c>
      <c r="K26" s="34">
        <v>7</v>
      </c>
      <c r="L26" s="34">
        <v>2</v>
      </c>
      <c r="M26" s="34">
        <v>9</v>
      </c>
      <c r="N26" s="34">
        <v>4</v>
      </c>
      <c r="O26" s="34">
        <v>4</v>
      </c>
      <c r="P26" s="34">
        <v>15</v>
      </c>
      <c r="Q26" s="34">
        <v>8060</v>
      </c>
    </row>
    <row r="27" spans="1:17" ht="12" customHeight="1" x14ac:dyDescent="0.3">
      <c r="A27" s="33" t="s">
        <v>98</v>
      </c>
      <c r="B27" s="34">
        <v>5</v>
      </c>
      <c r="C27" s="34">
        <v>8</v>
      </c>
      <c r="D27" s="34">
        <v>12</v>
      </c>
      <c r="E27" s="34">
        <v>13</v>
      </c>
      <c r="F27" s="34">
        <v>1</v>
      </c>
      <c r="G27" s="34">
        <v>7</v>
      </c>
      <c r="H27" s="34">
        <v>3</v>
      </c>
      <c r="I27" s="34">
        <v>18</v>
      </c>
      <c r="J27" s="34">
        <v>5</v>
      </c>
      <c r="K27" s="34">
        <v>3</v>
      </c>
      <c r="L27" s="34">
        <v>1</v>
      </c>
      <c r="M27" s="34">
        <v>1</v>
      </c>
      <c r="N27" s="34">
        <v>5</v>
      </c>
      <c r="O27" s="34">
        <v>3</v>
      </c>
      <c r="P27" s="34">
        <v>11</v>
      </c>
      <c r="Q27" s="34">
        <v>8580</v>
      </c>
    </row>
    <row r="28" spans="1:17" ht="12" customHeight="1" x14ac:dyDescent="0.3">
      <c r="A28" s="33" t="s">
        <v>99</v>
      </c>
      <c r="B28" s="34">
        <v>2</v>
      </c>
      <c r="C28" s="34">
        <v>3</v>
      </c>
      <c r="D28" s="34">
        <v>14</v>
      </c>
      <c r="E28" s="34">
        <v>2</v>
      </c>
      <c r="F28" s="34">
        <v>6</v>
      </c>
      <c r="G28" s="34">
        <v>12</v>
      </c>
      <c r="H28" s="34">
        <v>3</v>
      </c>
      <c r="I28" s="34">
        <v>10</v>
      </c>
      <c r="J28" s="34">
        <v>2</v>
      </c>
      <c r="K28" s="34">
        <v>2</v>
      </c>
      <c r="L28" s="34">
        <v>5</v>
      </c>
      <c r="M28" s="34">
        <v>4</v>
      </c>
      <c r="N28" s="34">
        <v>1</v>
      </c>
      <c r="O28" s="34">
        <v>2</v>
      </c>
      <c r="P28" s="34">
        <v>10</v>
      </c>
      <c r="Q28" s="34">
        <v>6130</v>
      </c>
    </row>
    <row r="29" spans="1:17" ht="12" customHeight="1" x14ac:dyDescent="0.3">
      <c r="A29" s="29"/>
    </row>
    <row r="30" spans="1:17" ht="12" customHeight="1" x14ac:dyDescent="0.3">
      <c r="A30" s="33" t="s">
        <v>101</v>
      </c>
      <c r="B30" s="33" t="s">
        <v>64</v>
      </c>
      <c r="C30" s="33" t="s">
        <v>65</v>
      </c>
      <c r="D30" s="33" t="s">
        <v>66</v>
      </c>
      <c r="E30" s="33" t="s">
        <v>67</v>
      </c>
      <c r="F30" s="33" t="s">
        <v>68</v>
      </c>
      <c r="G30" s="33" t="s">
        <v>69</v>
      </c>
      <c r="H30" s="33" t="s">
        <v>70</v>
      </c>
      <c r="I30" s="33" t="s">
        <v>71</v>
      </c>
      <c r="J30" s="33" t="s">
        <v>72</v>
      </c>
      <c r="K30" s="33" t="s">
        <v>73</v>
      </c>
      <c r="L30" s="33" t="s">
        <v>74</v>
      </c>
      <c r="M30" s="33" t="s">
        <v>75</v>
      </c>
      <c r="N30" s="33" t="s">
        <v>76</v>
      </c>
      <c r="O30" s="33" t="s">
        <v>77</v>
      </c>
      <c r="P30" s="33" t="s">
        <v>78</v>
      </c>
    </row>
    <row r="31" spans="1:17" ht="12" customHeight="1" x14ac:dyDescent="0.3">
      <c r="A31" s="33" t="s">
        <v>102</v>
      </c>
      <c r="B31" s="34" t="s">
        <v>168</v>
      </c>
      <c r="C31" s="34" t="s">
        <v>169</v>
      </c>
      <c r="D31" s="34" t="s">
        <v>170</v>
      </c>
      <c r="E31" s="34" t="s">
        <v>141</v>
      </c>
      <c r="F31" s="34" t="s">
        <v>171</v>
      </c>
      <c r="G31" s="34" t="s">
        <v>172</v>
      </c>
      <c r="H31" s="34" t="s">
        <v>173</v>
      </c>
      <c r="I31" s="34" t="s">
        <v>174</v>
      </c>
      <c r="J31" s="34" t="s">
        <v>175</v>
      </c>
      <c r="K31" s="34" t="s">
        <v>141</v>
      </c>
      <c r="L31" s="34" t="s">
        <v>176</v>
      </c>
      <c r="M31" s="34" t="s">
        <v>177</v>
      </c>
      <c r="N31" s="34" t="s">
        <v>178</v>
      </c>
      <c r="O31" s="34" t="s">
        <v>141</v>
      </c>
      <c r="P31" s="34" t="s">
        <v>179</v>
      </c>
    </row>
    <row r="32" spans="1:17" ht="12" customHeight="1" x14ac:dyDescent="0.3">
      <c r="A32" s="33" t="s">
        <v>104</v>
      </c>
      <c r="B32" s="34" t="s">
        <v>180</v>
      </c>
      <c r="C32" s="34" t="s">
        <v>169</v>
      </c>
      <c r="D32" s="34" t="s">
        <v>170</v>
      </c>
      <c r="E32" s="34" t="s">
        <v>141</v>
      </c>
      <c r="F32" s="34" t="s">
        <v>181</v>
      </c>
      <c r="G32" s="34" t="s">
        <v>172</v>
      </c>
      <c r="H32" s="34" t="s">
        <v>173</v>
      </c>
      <c r="I32" s="34" t="s">
        <v>182</v>
      </c>
      <c r="J32" s="34" t="s">
        <v>175</v>
      </c>
      <c r="K32" s="34" t="s">
        <v>141</v>
      </c>
      <c r="L32" s="34" t="s">
        <v>176</v>
      </c>
      <c r="M32" s="34" t="s">
        <v>177</v>
      </c>
      <c r="N32" s="34" t="s">
        <v>178</v>
      </c>
      <c r="O32" s="34" t="s">
        <v>141</v>
      </c>
      <c r="P32" s="34" t="s">
        <v>179</v>
      </c>
    </row>
    <row r="33" spans="1:16" ht="12" customHeight="1" x14ac:dyDescent="0.3">
      <c r="A33" s="33" t="s">
        <v>105</v>
      </c>
      <c r="B33" s="34" t="s">
        <v>180</v>
      </c>
      <c r="C33" s="34" t="s">
        <v>183</v>
      </c>
      <c r="D33" s="34" t="s">
        <v>170</v>
      </c>
      <c r="E33" s="34" t="s">
        <v>141</v>
      </c>
      <c r="F33" s="34" t="s">
        <v>181</v>
      </c>
      <c r="G33" s="34" t="s">
        <v>172</v>
      </c>
      <c r="H33" s="34" t="s">
        <v>173</v>
      </c>
      <c r="I33" s="34" t="s">
        <v>141</v>
      </c>
      <c r="J33" s="34" t="s">
        <v>175</v>
      </c>
      <c r="K33" s="34" t="s">
        <v>141</v>
      </c>
      <c r="L33" s="34" t="s">
        <v>176</v>
      </c>
      <c r="M33" s="34" t="s">
        <v>177</v>
      </c>
      <c r="N33" s="34" t="s">
        <v>178</v>
      </c>
      <c r="O33" s="34" t="s">
        <v>141</v>
      </c>
      <c r="P33" s="34" t="s">
        <v>179</v>
      </c>
    </row>
    <row r="34" spans="1:16" ht="12" customHeight="1" x14ac:dyDescent="0.3">
      <c r="A34" s="33" t="s">
        <v>106</v>
      </c>
      <c r="B34" s="34" t="s">
        <v>180</v>
      </c>
      <c r="C34" s="34" t="s">
        <v>183</v>
      </c>
      <c r="D34" s="34" t="s">
        <v>170</v>
      </c>
      <c r="E34" s="34" t="s">
        <v>141</v>
      </c>
      <c r="F34" s="34" t="s">
        <v>181</v>
      </c>
      <c r="G34" s="34" t="s">
        <v>172</v>
      </c>
      <c r="H34" s="34" t="s">
        <v>173</v>
      </c>
      <c r="I34" s="34" t="s">
        <v>141</v>
      </c>
      <c r="J34" s="34" t="s">
        <v>175</v>
      </c>
      <c r="K34" s="34" t="s">
        <v>141</v>
      </c>
      <c r="L34" s="34" t="s">
        <v>176</v>
      </c>
      <c r="M34" s="34" t="s">
        <v>177</v>
      </c>
      <c r="N34" s="34" t="s">
        <v>178</v>
      </c>
      <c r="O34" s="34" t="s">
        <v>141</v>
      </c>
      <c r="P34" s="34" t="s">
        <v>184</v>
      </c>
    </row>
    <row r="35" spans="1:16" ht="12" customHeight="1" x14ac:dyDescent="0.3">
      <c r="A35" s="33" t="s">
        <v>107</v>
      </c>
      <c r="B35" s="34" t="s">
        <v>180</v>
      </c>
      <c r="C35" s="34" t="s">
        <v>183</v>
      </c>
      <c r="D35" s="34" t="s">
        <v>141</v>
      </c>
      <c r="E35" s="34" t="s">
        <v>141</v>
      </c>
      <c r="F35" s="34" t="s">
        <v>181</v>
      </c>
      <c r="G35" s="34" t="s">
        <v>172</v>
      </c>
      <c r="H35" s="34" t="s">
        <v>173</v>
      </c>
      <c r="I35" s="34" t="s">
        <v>141</v>
      </c>
      <c r="J35" s="34" t="s">
        <v>175</v>
      </c>
      <c r="K35" s="34" t="s">
        <v>141</v>
      </c>
      <c r="L35" s="34" t="s">
        <v>141</v>
      </c>
      <c r="M35" s="34" t="s">
        <v>177</v>
      </c>
      <c r="N35" s="34" t="s">
        <v>178</v>
      </c>
      <c r="O35" s="34" t="s">
        <v>141</v>
      </c>
      <c r="P35" s="34" t="s">
        <v>184</v>
      </c>
    </row>
    <row r="36" spans="1:16" ht="12" customHeight="1" x14ac:dyDescent="0.3">
      <c r="A36" s="33" t="s">
        <v>108</v>
      </c>
      <c r="B36" s="34" t="s">
        <v>180</v>
      </c>
      <c r="C36" s="34" t="s">
        <v>183</v>
      </c>
      <c r="D36" s="34" t="s">
        <v>141</v>
      </c>
      <c r="E36" s="34" t="s">
        <v>141</v>
      </c>
      <c r="F36" s="34" t="s">
        <v>185</v>
      </c>
      <c r="G36" s="34" t="s">
        <v>172</v>
      </c>
      <c r="H36" s="34" t="s">
        <v>173</v>
      </c>
      <c r="I36" s="34" t="s">
        <v>141</v>
      </c>
      <c r="J36" s="34" t="s">
        <v>175</v>
      </c>
      <c r="K36" s="34" t="s">
        <v>141</v>
      </c>
      <c r="L36" s="34" t="s">
        <v>141</v>
      </c>
      <c r="M36" s="34" t="s">
        <v>177</v>
      </c>
      <c r="N36" s="34" t="s">
        <v>178</v>
      </c>
      <c r="O36" s="34" t="s">
        <v>141</v>
      </c>
      <c r="P36" s="34" t="s">
        <v>186</v>
      </c>
    </row>
    <row r="37" spans="1:16" ht="12" customHeight="1" x14ac:dyDescent="0.3">
      <c r="A37" s="33" t="s">
        <v>109</v>
      </c>
      <c r="B37" s="34" t="s">
        <v>180</v>
      </c>
      <c r="C37" s="34" t="s">
        <v>183</v>
      </c>
      <c r="D37" s="34" t="s">
        <v>141</v>
      </c>
      <c r="E37" s="34" t="s">
        <v>141</v>
      </c>
      <c r="F37" s="34" t="s">
        <v>185</v>
      </c>
      <c r="G37" s="34" t="s">
        <v>172</v>
      </c>
      <c r="H37" s="34" t="s">
        <v>173</v>
      </c>
      <c r="I37" s="34" t="s">
        <v>141</v>
      </c>
      <c r="J37" s="34" t="s">
        <v>141</v>
      </c>
      <c r="K37" s="34" t="s">
        <v>141</v>
      </c>
      <c r="L37" s="34" t="s">
        <v>141</v>
      </c>
      <c r="M37" s="34" t="s">
        <v>177</v>
      </c>
      <c r="N37" s="34" t="s">
        <v>178</v>
      </c>
      <c r="O37" s="34" t="s">
        <v>141</v>
      </c>
      <c r="P37" s="34" t="s">
        <v>186</v>
      </c>
    </row>
    <row r="38" spans="1:16" ht="12" customHeight="1" x14ac:dyDescent="0.3">
      <c r="A38" s="33" t="s">
        <v>110</v>
      </c>
      <c r="B38" s="34" t="s">
        <v>180</v>
      </c>
      <c r="C38" s="34" t="s">
        <v>183</v>
      </c>
      <c r="D38" s="34" t="s">
        <v>141</v>
      </c>
      <c r="E38" s="34" t="s">
        <v>141</v>
      </c>
      <c r="F38" s="34" t="s">
        <v>187</v>
      </c>
      <c r="G38" s="34" t="s">
        <v>172</v>
      </c>
      <c r="H38" s="34" t="s">
        <v>173</v>
      </c>
      <c r="I38" s="34" t="s">
        <v>141</v>
      </c>
      <c r="J38" s="34" t="s">
        <v>141</v>
      </c>
      <c r="K38" s="34" t="s">
        <v>141</v>
      </c>
      <c r="L38" s="34" t="s">
        <v>141</v>
      </c>
      <c r="M38" s="34" t="s">
        <v>141</v>
      </c>
      <c r="N38" s="34" t="s">
        <v>178</v>
      </c>
      <c r="O38" s="34" t="s">
        <v>141</v>
      </c>
      <c r="P38" s="34" t="s">
        <v>186</v>
      </c>
    </row>
    <row r="39" spans="1:16" ht="12" customHeight="1" x14ac:dyDescent="0.3">
      <c r="A39" s="33" t="s">
        <v>111</v>
      </c>
      <c r="B39" s="34" t="s">
        <v>180</v>
      </c>
      <c r="C39" s="34" t="s">
        <v>183</v>
      </c>
      <c r="D39" s="34" t="s">
        <v>141</v>
      </c>
      <c r="E39" s="34" t="s">
        <v>141</v>
      </c>
      <c r="F39" s="34" t="s">
        <v>187</v>
      </c>
      <c r="G39" s="34" t="s">
        <v>172</v>
      </c>
      <c r="H39" s="34" t="s">
        <v>173</v>
      </c>
      <c r="I39" s="34" t="s">
        <v>141</v>
      </c>
      <c r="J39" s="34" t="s">
        <v>141</v>
      </c>
      <c r="K39" s="34" t="s">
        <v>141</v>
      </c>
      <c r="L39" s="34" t="s">
        <v>141</v>
      </c>
      <c r="M39" s="34" t="s">
        <v>141</v>
      </c>
      <c r="N39" s="34" t="s">
        <v>178</v>
      </c>
      <c r="O39" s="34" t="s">
        <v>141</v>
      </c>
      <c r="P39" s="34" t="s">
        <v>186</v>
      </c>
    </row>
    <row r="40" spans="1:16" ht="12" customHeight="1" x14ac:dyDescent="0.3">
      <c r="A40" s="33" t="s">
        <v>112</v>
      </c>
      <c r="B40" s="34" t="s">
        <v>180</v>
      </c>
      <c r="C40" s="34" t="s">
        <v>183</v>
      </c>
      <c r="D40" s="34" t="s">
        <v>141</v>
      </c>
      <c r="E40" s="34" t="s">
        <v>141</v>
      </c>
      <c r="F40" s="34" t="s">
        <v>187</v>
      </c>
      <c r="G40" s="34" t="s">
        <v>172</v>
      </c>
      <c r="H40" s="34" t="s">
        <v>173</v>
      </c>
      <c r="I40" s="34" t="s">
        <v>141</v>
      </c>
      <c r="J40" s="34" t="s">
        <v>141</v>
      </c>
      <c r="K40" s="34" t="s">
        <v>141</v>
      </c>
      <c r="L40" s="34" t="s">
        <v>141</v>
      </c>
      <c r="M40" s="34" t="s">
        <v>141</v>
      </c>
      <c r="N40" s="34" t="s">
        <v>141</v>
      </c>
      <c r="O40" s="34" t="s">
        <v>141</v>
      </c>
      <c r="P40" s="34" t="s">
        <v>186</v>
      </c>
    </row>
    <row r="41" spans="1:16" ht="12" customHeight="1" x14ac:dyDescent="0.3">
      <c r="A41" s="33" t="s">
        <v>113</v>
      </c>
      <c r="B41" s="34" t="s">
        <v>188</v>
      </c>
      <c r="C41" s="34" t="s">
        <v>189</v>
      </c>
      <c r="D41" s="34" t="s">
        <v>141</v>
      </c>
      <c r="E41" s="34" t="s">
        <v>141</v>
      </c>
      <c r="F41" s="34" t="s">
        <v>187</v>
      </c>
      <c r="G41" s="34" t="s">
        <v>172</v>
      </c>
      <c r="H41" s="34" t="s">
        <v>173</v>
      </c>
      <c r="I41" s="34" t="s">
        <v>141</v>
      </c>
      <c r="J41" s="34" t="s">
        <v>141</v>
      </c>
      <c r="K41" s="34" t="s">
        <v>141</v>
      </c>
      <c r="L41" s="34" t="s">
        <v>141</v>
      </c>
      <c r="M41" s="34" t="s">
        <v>141</v>
      </c>
      <c r="N41" s="34" t="s">
        <v>141</v>
      </c>
      <c r="O41" s="34" t="s">
        <v>141</v>
      </c>
      <c r="P41" s="34" t="s">
        <v>186</v>
      </c>
    </row>
    <row r="42" spans="1:16" ht="12" customHeight="1" x14ac:dyDescent="0.3">
      <c r="A42" s="33" t="s">
        <v>114</v>
      </c>
      <c r="B42" s="34" t="s">
        <v>190</v>
      </c>
      <c r="C42" s="34" t="s">
        <v>189</v>
      </c>
      <c r="D42" s="34" t="s">
        <v>141</v>
      </c>
      <c r="E42" s="34" t="s">
        <v>141</v>
      </c>
      <c r="F42" s="34" t="s">
        <v>187</v>
      </c>
      <c r="G42" s="34" t="s">
        <v>191</v>
      </c>
      <c r="H42" s="34" t="s">
        <v>173</v>
      </c>
      <c r="I42" s="34" t="s">
        <v>141</v>
      </c>
      <c r="J42" s="34" t="s">
        <v>141</v>
      </c>
      <c r="K42" s="34" t="s">
        <v>141</v>
      </c>
      <c r="L42" s="34" t="s">
        <v>141</v>
      </c>
      <c r="M42" s="34" t="s">
        <v>141</v>
      </c>
      <c r="N42" s="34" t="s">
        <v>141</v>
      </c>
      <c r="O42" s="34" t="s">
        <v>141</v>
      </c>
      <c r="P42" s="34" t="s">
        <v>186</v>
      </c>
    </row>
    <row r="43" spans="1:16" ht="12" customHeight="1" x14ac:dyDescent="0.3">
      <c r="A43" s="33" t="s">
        <v>115</v>
      </c>
      <c r="B43" s="34" t="s">
        <v>190</v>
      </c>
      <c r="C43" s="34" t="s">
        <v>189</v>
      </c>
      <c r="D43" s="34" t="s">
        <v>141</v>
      </c>
      <c r="E43" s="34" t="s">
        <v>141</v>
      </c>
      <c r="F43" s="34" t="s">
        <v>187</v>
      </c>
      <c r="G43" s="34" t="s">
        <v>191</v>
      </c>
      <c r="H43" s="34" t="s">
        <v>173</v>
      </c>
      <c r="I43" s="34" t="s">
        <v>141</v>
      </c>
      <c r="J43" s="34" t="s">
        <v>141</v>
      </c>
      <c r="K43" s="34" t="s">
        <v>141</v>
      </c>
      <c r="L43" s="34" t="s">
        <v>141</v>
      </c>
      <c r="M43" s="34" t="s">
        <v>141</v>
      </c>
      <c r="N43" s="34" t="s">
        <v>141</v>
      </c>
      <c r="O43" s="34" t="s">
        <v>141</v>
      </c>
      <c r="P43" s="34" t="s">
        <v>186</v>
      </c>
    </row>
    <row r="44" spans="1:16" ht="12" customHeight="1" x14ac:dyDescent="0.3">
      <c r="A44" s="33" t="s">
        <v>116</v>
      </c>
      <c r="B44" s="34" t="s">
        <v>190</v>
      </c>
      <c r="C44" s="34" t="s">
        <v>189</v>
      </c>
      <c r="D44" s="34" t="s">
        <v>141</v>
      </c>
      <c r="E44" s="34" t="s">
        <v>141</v>
      </c>
      <c r="F44" s="34" t="s">
        <v>187</v>
      </c>
      <c r="G44" s="34" t="s">
        <v>191</v>
      </c>
      <c r="H44" s="34" t="s">
        <v>173</v>
      </c>
      <c r="I44" s="34" t="s">
        <v>141</v>
      </c>
      <c r="J44" s="34" t="s">
        <v>141</v>
      </c>
      <c r="K44" s="34" t="s">
        <v>141</v>
      </c>
      <c r="L44" s="34" t="s">
        <v>141</v>
      </c>
      <c r="M44" s="34" t="s">
        <v>141</v>
      </c>
      <c r="N44" s="34" t="s">
        <v>141</v>
      </c>
      <c r="O44" s="34" t="s">
        <v>141</v>
      </c>
      <c r="P44" s="34" t="s">
        <v>186</v>
      </c>
    </row>
    <row r="45" spans="1:16" ht="12" customHeight="1" x14ac:dyDescent="0.3">
      <c r="A45" s="33" t="s">
        <v>117</v>
      </c>
      <c r="B45" s="34" t="s">
        <v>190</v>
      </c>
      <c r="C45" s="34" t="s">
        <v>189</v>
      </c>
      <c r="D45" s="34" t="s">
        <v>141</v>
      </c>
      <c r="E45" s="34" t="s">
        <v>141</v>
      </c>
      <c r="F45" s="34" t="s">
        <v>187</v>
      </c>
      <c r="G45" s="34" t="s">
        <v>191</v>
      </c>
      <c r="H45" s="34" t="s">
        <v>141</v>
      </c>
      <c r="I45" s="34" t="s">
        <v>141</v>
      </c>
      <c r="J45" s="34" t="s">
        <v>141</v>
      </c>
      <c r="K45" s="34" t="s">
        <v>141</v>
      </c>
      <c r="L45" s="34" t="s">
        <v>141</v>
      </c>
      <c r="M45" s="34" t="s">
        <v>141</v>
      </c>
      <c r="N45" s="34" t="s">
        <v>141</v>
      </c>
      <c r="O45" s="34" t="s">
        <v>141</v>
      </c>
      <c r="P45" s="34" t="s">
        <v>186</v>
      </c>
    </row>
    <row r="46" spans="1:16" ht="12" customHeight="1" x14ac:dyDescent="0.3">
      <c r="A46" s="33" t="s">
        <v>118</v>
      </c>
      <c r="B46" s="34" t="s">
        <v>190</v>
      </c>
      <c r="C46" s="34" t="s">
        <v>189</v>
      </c>
      <c r="D46" s="34" t="s">
        <v>141</v>
      </c>
      <c r="E46" s="34" t="s">
        <v>141</v>
      </c>
      <c r="F46" s="34" t="s">
        <v>187</v>
      </c>
      <c r="G46" s="34" t="s">
        <v>191</v>
      </c>
      <c r="H46" s="34" t="s">
        <v>141</v>
      </c>
      <c r="I46" s="34" t="s">
        <v>141</v>
      </c>
      <c r="J46" s="34" t="s">
        <v>141</v>
      </c>
      <c r="K46" s="34" t="s">
        <v>141</v>
      </c>
      <c r="L46" s="34" t="s">
        <v>141</v>
      </c>
      <c r="M46" s="34" t="s">
        <v>141</v>
      </c>
      <c r="N46" s="34" t="s">
        <v>141</v>
      </c>
      <c r="O46" s="34" t="s">
        <v>141</v>
      </c>
      <c r="P46" s="34" t="s">
        <v>186</v>
      </c>
    </row>
    <row r="47" spans="1:16" ht="12" customHeight="1" x14ac:dyDescent="0.3">
      <c r="A47" s="33" t="s">
        <v>119</v>
      </c>
      <c r="B47" s="34" t="s">
        <v>192</v>
      </c>
      <c r="C47" s="34" t="s">
        <v>189</v>
      </c>
      <c r="D47" s="34" t="s">
        <v>141</v>
      </c>
      <c r="E47" s="34" t="s">
        <v>141</v>
      </c>
      <c r="F47" s="34" t="s">
        <v>187</v>
      </c>
      <c r="G47" s="34" t="s">
        <v>191</v>
      </c>
      <c r="H47" s="34" t="s">
        <v>141</v>
      </c>
      <c r="I47" s="34" t="s">
        <v>141</v>
      </c>
      <c r="J47" s="34" t="s">
        <v>141</v>
      </c>
      <c r="K47" s="34" t="s">
        <v>141</v>
      </c>
      <c r="L47" s="34" t="s">
        <v>141</v>
      </c>
      <c r="M47" s="34" t="s">
        <v>141</v>
      </c>
      <c r="N47" s="34" t="s">
        <v>141</v>
      </c>
      <c r="O47" s="34" t="s">
        <v>141</v>
      </c>
      <c r="P47" s="34" t="s">
        <v>186</v>
      </c>
    </row>
    <row r="48" spans="1:16" ht="12" customHeight="1" x14ac:dyDescent="0.3">
      <c r="A48" s="33" t="s">
        <v>120</v>
      </c>
      <c r="B48" s="34" t="s">
        <v>141</v>
      </c>
      <c r="C48" s="34" t="s">
        <v>189</v>
      </c>
      <c r="D48" s="34" t="s">
        <v>141</v>
      </c>
      <c r="E48" s="34" t="s">
        <v>141</v>
      </c>
      <c r="F48" s="34" t="s">
        <v>187</v>
      </c>
      <c r="G48" s="34" t="s">
        <v>191</v>
      </c>
      <c r="H48" s="34" t="s">
        <v>141</v>
      </c>
      <c r="I48" s="34" t="s">
        <v>141</v>
      </c>
      <c r="J48" s="34" t="s">
        <v>141</v>
      </c>
      <c r="K48" s="34" t="s">
        <v>141</v>
      </c>
      <c r="L48" s="34" t="s">
        <v>141</v>
      </c>
      <c r="M48" s="34" t="s">
        <v>141</v>
      </c>
      <c r="N48" s="34" t="s">
        <v>141</v>
      </c>
      <c r="O48" s="34" t="s">
        <v>141</v>
      </c>
      <c r="P48" s="34" t="s">
        <v>186</v>
      </c>
    </row>
    <row r="49" spans="1:17" ht="12" customHeight="1" x14ac:dyDescent="0.3">
      <c r="A49" s="33" t="s">
        <v>121</v>
      </c>
      <c r="B49" s="34" t="s">
        <v>141</v>
      </c>
      <c r="C49" s="34" t="s">
        <v>141</v>
      </c>
      <c r="D49" s="34" t="s">
        <v>141</v>
      </c>
      <c r="E49" s="34" t="s">
        <v>141</v>
      </c>
      <c r="F49" s="34" t="s">
        <v>141</v>
      </c>
      <c r="G49" s="34" t="s">
        <v>191</v>
      </c>
      <c r="H49" s="34" t="s">
        <v>141</v>
      </c>
      <c r="I49" s="34" t="s">
        <v>141</v>
      </c>
      <c r="J49" s="34" t="s">
        <v>141</v>
      </c>
      <c r="K49" s="34" t="s">
        <v>141</v>
      </c>
      <c r="L49" s="34" t="s">
        <v>141</v>
      </c>
      <c r="M49" s="34" t="s">
        <v>141</v>
      </c>
      <c r="N49" s="34" t="s">
        <v>141</v>
      </c>
      <c r="O49" s="34" t="s">
        <v>141</v>
      </c>
      <c r="P49" s="34" t="s">
        <v>186</v>
      </c>
    </row>
    <row r="50" spans="1:17" ht="12" customHeight="1" x14ac:dyDescent="0.3">
      <c r="A50" s="33" t="s">
        <v>122</v>
      </c>
      <c r="B50" s="34" t="s">
        <v>141</v>
      </c>
      <c r="C50" s="34" t="s">
        <v>141</v>
      </c>
      <c r="D50" s="34" t="s">
        <v>141</v>
      </c>
      <c r="E50" s="34" t="s">
        <v>141</v>
      </c>
      <c r="F50" s="34" t="s">
        <v>141</v>
      </c>
      <c r="G50" s="34" t="s">
        <v>191</v>
      </c>
      <c r="H50" s="34" t="s">
        <v>141</v>
      </c>
      <c r="I50" s="34" t="s">
        <v>141</v>
      </c>
      <c r="J50" s="34" t="s">
        <v>141</v>
      </c>
      <c r="K50" s="34" t="s">
        <v>141</v>
      </c>
      <c r="L50" s="34" t="s">
        <v>141</v>
      </c>
      <c r="M50" s="34" t="s">
        <v>141</v>
      </c>
      <c r="N50" s="34" t="s">
        <v>141</v>
      </c>
      <c r="O50" s="34" t="s">
        <v>141</v>
      </c>
      <c r="P50" s="34" t="s">
        <v>193</v>
      </c>
    </row>
    <row r="51" spans="1:17" ht="12" customHeight="1" x14ac:dyDescent="0.3">
      <c r="A51" s="33" t="s">
        <v>123</v>
      </c>
      <c r="B51" s="34" t="s">
        <v>141</v>
      </c>
      <c r="C51" s="34" t="s">
        <v>141</v>
      </c>
      <c r="D51" s="34" t="s">
        <v>141</v>
      </c>
      <c r="E51" s="34" t="s">
        <v>141</v>
      </c>
      <c r="F51" s="34" t="s">
        <v>141</v>
      </c>
      <c r="G51" s="34" t="s">
        <v>191</v>
      </c>
      <c r="H51" s="34" t="s">
        <v>141</v>
      </c>
      <c r="I51" s="34" t="s">
        <v>141</v>
      </c>
      <c r="J51" s="34" t="s">
        <v>141</v>
      </c>
      <c r="K51" s="34" t="s">
        <v>141</v>
      </c>
      <c r="L51" s="34" t="s">
        <v>141</v>
      </c>
      <c r="M51" s="34" t="s">
        <v>141</v>
      </c>
      <c r="N51" s="34" t="s">
        <v>141</v>
      </c>
      <c r="O51" s="34" t="s">
        <v>141</v>
      </c>
      <c r="P51" s="34" t="s">
        <v>141</v>
      </c>
    </row>
    <row r="52" spans="1:17" ht="12" customHeight="1" x14ac:dyDescent="0.3">
      <c r="A52" s="33" t="s">
        <v>124</v>
      </c>
      <c r="B52" s="34" t="s">
        <v>141</v>
      </c>
      <c r="C52" s="34" t="s">
        <v>141</v>
      </c>
      <c r="D52" s="34" t="s">
        <v>141</v>
      </c>
      <c r="E52" s="34" t="s">
        <v>141</v>
      </c>
      <c r="F52" s="34" t="s">
        <v>141</v>
      </c>
      <c r="G52" s="34" t="s">
        <v>141</v>
      </c>
      <c r="H52" s="34" t="s">
        <v>141</v>
      </c>
      <c r="I52" s="34" t="s">
        <v>141</v>
      </c>
      <c r="J52" s="34" t="s">
        <v>141</v>
      </c>
      <c r="K52" s="34" t="s">
        <v>141</v>
      </c>
      <c r="L52" s="34" t="s">
        <v>141</v>
      </c>
      <c r="M52" s="34" t="s">
        <v>141</v>
      </c>
      <c r="N52" s="34" t="s">
        <v>141</v>
      </c>
      <c r="O52" s="34" t="s">
        <v>141</v>
      </c>
      <c r="P52" s="34" t="s">
        <v>141</v>
      </c>
    </row>
    <row r="53" spans="1:17" ht="12" customHeight="1" x14ac:dyDescent="0.3">
      <c r="A53" s="40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7" ht="12" customHeight="1" x14ac:dyDescent="0.3">
      <c r="A54" s="29"/>
      <c r="B54" s="34">
        <f>VLOOKUP(B55,$A$57:$P$78,B79,0)</f>
        <v>1488.3</v>
      </c>
      <c r="C54" s="34">
        <f t="shared" ref="C54:P54" si="0">VLOOKUP(C55,$A$57:$P$78,C79,0)</f>
        <v>774</v>
      </c>
      <c r="D54" s="34">
        <f>VLOOKUP(D55,$A$57:$P$78,D79,0)</f>
        <v>0</v>
      </c>
      <c r="E54" s="34">
        <f t="shared" si="0"/>
        <v>0</v>
      </c>
      <c r="F54" s="34">
        <f t="shared" si="0"/>
        <v>1719.7</v>
      </c>
      <c r="G54" s="34">
        <f t="shared" si="0"/>
        <v>1928.8</v>
      </c>
      <c r="H54" s="34">
        <f t="shared" si="0"/>
        <v>0</v>
      </c>
      <c r="I54" s="34">
        <f t="shared" si="0"/>
        <v>0</v>
      </c>
      <c r="J54" s="34">
        <f t="shared" si="0"/>
        <v>256.3</v>
      </c>
      <c r="K54" s="34">
        <f t="shared" si="0"/>
        <v>0</v>
      </c>
      <c r="L54" s="34">
        <f t="shared" si="0"/>
        <v>517.70000000000005</v>
      </c>
      <c r="M54" s="34">
        <f t="shared" si="0"/>
        <v>27.4</v>
      </c>
      <c r="N54" s="34">
        <f t="shared" si="0"/>
        <v>283.7</v>
      </c>
      <c r="O54" s="34">
        <f t="shared" si="0"/>
        <v>0</v>
      </c>
      <c r="P54" s="34">
        <f t="shared" si="0"/>
        <v>721.7</v>
      </c>
      <c r="Q54" s="42">
        <f>SUM(B54:P54)</f>
        <v>7717.5999999999995</v>
      </c>
    </row>
    <row r="55" spans="1:17" ht="12" customHeight="1" x14ac:dyDescent="0.3">
      <c r="A55" s="29"/>
      <c r="B55" s="34">
        <f>'K 22'!B29</f>
        <v>6</v>
      </c>
      <c r="C55" s="34">
        <f>'K 22'!C29</f>
        <v>1</v>
      </c>
      <c r="D55" s="34">
        <f>'K 22'!D29</f>
        <v>16</v>
      </c>
      <c r="E55" s="34">
        <f>'K 22'!E29</f>
        <v>20</v>
      </c>
      <c r="F55" s="34">
        <f>'K 22'!F29</f>
        <v>15</v>
      </c>
      <c r="G55" s="34">
        <f>'K 22'!G29</f>
        <v>18</v>
      </c>
      <c r="H55" s="34">
        <f>'K 22'!H29</f>
        <v>17</v>
      </c>
      <c r="I55" s="34">
        <f>'K 22'!I29</f>
        <v>18</v>
      </c>
      <c r="J55" s="34">
        <f>'K 22'!J29</f>
        <v>1</v>
      </c>
      <c r="K55" s="34">
        <f>'K 22'!K29</f>
        <v>1</v>
      </c>
      <c r="L55" s="34">
        <f>'K 22'!L29</f>
        <v>3</v>
      </c>
      <c r="M55" s="34">
        <f>'K 22'!M29</f>
        <v>3</v>
      </c>
      <c r="N55" s="34">
        <f>'K 22'!N29</f>
        <v>2</v>
      </c>
      <c r="O55" s="34">
        <f>'K 22'!O29</f>
        <v>1</v>
      </c>
      <c r="P55" s="34">
        <f>'K 22'!P29</f>
        <v>6</v>
      </c>
    </row>
    <row r="56" spans="1:17" ht="54" customHeight="1" x14ac:dyDescent="0.3">
      <c r="A56" s="33" t="s">
        <v>125</v>
      </c>
      <c r="B56" s="33" t="str">
        <f>Kukorica!B59</f>
        <v>Kukoricával betakarított terület</v>
      </c>
      <c r="C56" s="33" t="str">
        <f>Kukorica!C59</f>
        <v>Kukorica felvásárlási átlagára (Ft/tonna)</v>
      </c>
      <c r="D56" s="33" t="str">
        <f>Kukorica!D59</f>
        <v>Csapadékos napok száma</v>
      </c>
      <c r="E56" s="33" t="str">
        <f>Kukorica!E59</f>
        <v>Hőhullámmal érintett napok száma</v>
      </c>
      <c r="F56" s="33" t="str">
        <f>Kukorica!F59</f>
        <v>Átlagos középhőmérséklet, °C</v>
      </c>
      <c r="G56" s="33" t="str">
        <f>Kukorica!G59</f>
        <v>Lehullott csapadékösszeg, mm</v>
      </c>
      <c r="H56" s="33" t="str">
        <f>Kukorica!H59</f>
        <v>Fagyos napok száma</v>
      </c>
      <c r="I56" s="33" t="str">
        <f>Kukorica!I59</f>
        <v>Hőségnapok száma</v>
      </c>
      <c r="J56" s="33" t="str">
        <f>Kukorica!J59</f>
        <v>búza termésátlaga</v>
      </c>
      <c r="K56" s="33" t="str">
        <f>Kukorica!K59</f>
        <v>árpa termésátlaga</v>
      </c>
      <c r="L56" s="33" t="str">
        <f>Kukorica!L59</f>
        <v>rozs termésátlaga</v>
      </c>
      <c r="M56" s="33" t="str">
        <f>Kukorica!M59</f>
        <v>zab termésátlaga</v>
      </c>
      <c r="N56" s="33" t="str">
        <f>Kukorica!N59</f>
        <v>egy hektár mezőgazdasági területre jutó műtrágya mennyisége</v>
      </c>
      <c r="O56" s="33" t="str">
        <f>Kukorica!O59</f>
        <v>Összesen Éves munkaerő-egység (ÉME)</v>
      </c>
      <c r="P56" s="33" t="str">
        <f>Kukorica!P59</f>
        <v>A munkaerő-egységre jutó reáljövedelem változása, 
előző év=100,0%</v>
      </c>
    </row>
    <row r="57" spans="1:17" ht="12" customHeight="1" x14ac:dyDescent="0.3">
      <c r="A57" s="33">
        <v>1</v>
      </c>
      <c r="B57" s="34">
        <v>1921.3</v>
      </c>
      <c r="C57" s="34">
        <v>774</v>
      </c>
      <c r="D57" s="34">
        <v>714.3</v>
      </c>
      <c r="E57" s="34">
        <v>0</v>
      </c>
      <c r="F57" s="34">
        <v>1806.8</v>
      </c>
      <c r="G57" s="34">
        <v>2585.8000000000002</v>
      </c>
      <c r="H57" s="34">
        <v>283.7</v>
      </c>
      <c r="I57" s="34">
        <v>3407.1</v>
      </c>
      <c r="J57" s="34">
        <v>256.3</v>
      </c>
      <c r="K57" s="34">
        <v>0</v>
      </c>
      <c r="L57" s="34">
        <v>517.70000000000005</v>
      </c>
      <c r="M57" s="34">
        <v>27.4</v>
      </c>
      <c r="N57" s="34">
        <v>283.7</v>
      </c>
      <c r="O57" s="34">
        <v>0</v>
      </c>
      <c r="P57" s="34">
        <v>1667.5</v>
      </c>
    </row>
    <row r="58" spans="1:17" ht="12" customHeight="1" x14ac:dyDescent="0.3">
      <c r="A58" s="33">
        <v>2</v>
      </c>
      <c r="B58" s="34">
        <v>1488.3</v>
      </c>
      <c r="C58" s="34">
        <v>774</v>
      </c>
      <c r="D58" s="34">
        <v>714.3</v>
      </c>
      <c r="E58" s="34">
        <v>0</v>
      </c>
      <c r="F58" s="34">
        <v>1772</v>
      </c>
      <c r="G58" s="34">
        <v>2585.8000000000002</v>
      </c>
      <c r="H58" s="34">
        <v>283.7</v>
      </c>
      <c r="I58" s="34">
        <v>2710.2</v>
      </c>
      <c r="J58" s="34">
        <v>256.3</v>
      </c>
      <c r="K58" s="34">
        <v>0</v>
      </c>
      <c r="L58" s="34">
        <v>517.70000000000005</v>
      </c>
      <c r="M58" s="34">
        <v>27.4</v>
      </c>
      <c r="N58" s="34">
        <v>283.7</v>
      </c>
      <c r="O58" s="34">
        <v>0</v>
      </c>
      <c r="P58" s="34">
        <v>1667.5</v>
      </c>
    </row>
    <row r="59" spans="1:17" ht="12" customHeight="1" x14ac:dyDescent="0.3">
      <c r="A59" s="33">
        <v>3</v>
      </c>
      <c r="B59" s="34">
        <v>1488.3</v>
      </c>
      <c r="C59" s="34">
        <v>594.79999999999995</v>
      </c>
      <c r="D59" s="34">
        <v>714.3</v>
      </c>
      <c r="E59" s="34">
        <v>0</v>
      </c>
      <c r="F59" s="34">
        <v>1772</v>
      </c>
      <c r="G59" s="34">
        <v>2585.8000000000002</v>
      </c>
      <c r="H59" s="34">
        <v>283.7</v>
      </c>
      <c r="I59" s="34">
        <v>0</v>
      </c>
      <c r="J59" s="34">
        <v>256.3</v>
      </c>
      <c r="K59" s="34">
        <v>0</v>
      </c>
      <c r="L59" s="34">
        <v>517.70000000000005</v>
      </c>
      <c r="M59" s="34">
        <v>27.4</v>
      </c>
      <c r="N59" s="34">
        <v>283.7</v>
      </c>
      <c r="O59" s="34">
        <v>0</v>
      </c>
      <c r="P59" s="34">
        <v>1667.5</v>
      </c>
    </row>
    <row r="60" spans="1:17" ht="12" customHeight="1" x14ac:dyDescent="0.3">
      <c r="A60" s="33">
        <v>4</v>
      </c>
      <c r="B60" s="34">
        <v>1488.3</v>
      </c>
      <c r="C60" s="34">
        <v>594.79999999999995</v>
      </c>
      <c r="D60" s="34">
        <v>714.3</v>
      </c>
      <c r="E60" s="34">
        <v>0</v>
      </c>
      <c r="F60" s="34">
        <v>1772</v>
      </c>
      <c r="G60" s="34">
        <v>2585.8000000000002</v>
      </c>
      <c r="H60" s="34">
        <v>283.7</v>
      </c>
      <c r="I60" s="34">
        <v>0</v>
      </c>
      <c r="J60" s="34">
        <v>256.3</v>
      </c>
      <c r="K60" s="34">
        <v>0</v>
      </c>
      <c r="L60" s="34">
        <v>517.70000000000005</v>
      </c>
      <c r="M60" s="34">
        <v>27.4</v>
      </c>
      <c r="N60" s="34">
        <v>283.7</v>
      </c>
      <c r="O60" s="34">
        <v>0</v>
      </c>
      <c r="P60" s="34">
        <v>1602.7</v>
      </c>
    </row>
    <row r="61" spans="1:17" ht="12" customHeight="1" x14ac:dyDescent="0.3">
      <c r="A61" s="33">
        <v>5</v>
      </c>
      <c r="B61" s="34">
        <v>1488.3</v>
      </c>
      <c r="C61" s="34">
        <v>594.79999999999995</v>
      </c>
      <c r="D61" s="34">
        <v>0</v>
      </c>
      <c r="E61" s="34">
        <v>0</v>
      </c>
      <c r="F61" s="34">
        <v>1772</v>
      </c>
      <c r="G61" s="34">
        <v>2585.8000000000002</v>
      </c>
      <c r="H61" s="34">
        <v>283.7</v>
      </c>
      <c r="I61" s="34">
        <v>0</v>
      </c>
      <c r="J61" s="34">
        <v>256.3</v>
      </c>
      <c r="K61" s="34">
        <v>0</v>
      </c>
      <c r="L61" s="34">
        <v>0</v>
      </c>
      <c r="M61" s="34">
        <v>27.4</v>
      </c>
      <c r="N61" s="34">
        <v>283.7</v>
      </c>
      <c r="O61" s="34">
        <v>0</v>
      </c>
      <c r="P61" s="34">
        <v>1602.7</v>
      </c>
    </row>
    <row r="62" spans="1:17" ht="12" customHeight="1" x14ac:dyDescent="0.3">
      <c r="A62" s="33">
        <v>6</v>
      </c>
      <c r="B62" s="34">
        <v>1488.3</v>
      </c>
      <c r="C62" s="34">
        <v>594.79999999999995</v>
      </c>
      <c r="D62" s="34">
        <v>0</v>
      </c>
      <c r="E62" s="34">
        <v>0</v>
      </c>
      <c r="F62" s="34">
        <v>1762</v>
      </c>
      <c r="G62" s="34">
        <v>2585.8000000000002</v>
      </c>
      <c r="H62" s="34">
        <v>283.7</v>
      </c>
      <c r="I62" s="34">
        <v>0</v>
      </c>
      <c r="J62" s="34">
        <v>256.3</v>
      </c>
      <c r="K62" s="34">
        <v>0</v>
      </c>
      <c r="L62" s="34">
        <v>0</v>
      </c>
      <c r="M62" s="34">
        <v>27.4</v>
      </c>
      <c r="N62" s="34">
        <v>283.7</v>
      </c>
      <c r="O62" s="34">
        <v>0</v>
      </c>
      <c r="P62" s="34">
        <v>721.7</v>
      </c>
    </row>
    <row r="63" spans="1:17" ht="12" customHeight="1" x14ac:dyDescent="0.3">
      <c r="A63" s="33">
        <v>7</v>
      </c>
      <c r="B63" s="34">
        <v>1488.3</v>
      </c>
      <c r="C63" s="34">
        <v>594.79999999999995</v>
      </c>
      <c r="D63" s="34">
        <v>0</v>
      </c>
      <c r="E63" s="34">
        <v>0</v>
      </c>
      <c r="F63" s="34">
        <v>1762</v>
      </c>
      <c r="G63" s="34">
        <v>2585.8000000000002</v>
      </c>
      <c r="H63" s="34">
        <v>283.7</v>
      </c>
      <c r="I63" s="34">
        <v>0</v>
      </c>
      <c r="J63" s="34">
        <v>0</v>
      </c>
      <c r="K63" s="34">
        <v>0</v>
      </c>
      <c r="L63" s="34">
        <v>0</v>
      </c>
      <c r="M63" s="34">
        <v>27.4</v>
      </c>
      <c r="N63" s="34">
        <v>283.7</v>
      </c>
      <c r="O63" s="34">
        <v>0</v>
      </c>
      <c r="P63" s="34">
        <v>721.7</v>
      </c>
    </row>
    <row r="64" spans="1:17" ht="12" customHeight="1" x14ac:dyDescent="0.3">
      <c r="A64" s="33">
        <v>8</v>
      </c>
      <c r="B64" s="34">
        <v>1488.3</v>
      </c>
      <c r="C64" s="34">
        <v>594.79999999999995</v>
      </c>
      <c r="D64" s="34">
        <v>0</v>
      </c>
      <c r="E64" s="34">
        <v>0</v>
      </c>
      <c r="F64" s="34">
        <v>1719.7</v>
      </c>
      <c r="G64" s="34">
        <v>2585.8000000000002</v>
      </c>
      <c r="H64" s="34">
        <v>283.7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283.7</v>
      </c>
      <c r="O64" s="34">
        <v>0</v>
      </c>
      <c r="P64" s="34">
        <v>721.7</v>
      </c>
    </row>
    <row r="65" spans="1:18" ht="12" customHeight="1" x14ac:dyDescent="0.3">
      <c r="A65" s="33">
        <v>9</v>
      </c>
      <c r="B65" s="34">
        <v>1488.3</v>
      </c>
      <c r="C65" s="34">
        <v>594.79999999999995</v>
      </c>
      <c r="D65" s="34">
        <v>0</v>
      </c>
      <c r="E65" s="34">
        <v>0</v>
      </c>
      <c r="F65" s="34">
        <v>1719.7</v>
      </c>
      <c r="G65" s="34">
        <v>2585.8000000000002</v>
      </c>
      <c r="H65" s="34">
        <v>283.7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283.7</v>
      </c>
      <c r="O65" s="34">
        <v>0</v>
      </c>
      <c r="P65" s="34">
        <v>721.7</v>
      </c>
    </row>
    <row r="66" spans="1:18" ht="12" customHeight="1" x14ac:dyDescent="0.3">
      <c r="A66" s="33">
        <v>10</v>
      </c>
      <c r="B66" s="34">
        <v>1488.3</v>
      </c>
      <c r="C66" s="34">
        <v>594.79999999999995</v>
      </c>
      <c r="D66" s="34">
        <v>0</v>
      </c>
      <c r="E66" s="34">
        <v>0</v>
      </c>
      <c r="F66" s="34">
        <v>1719.7</v>
      </c>
      <c r="G66" s="34">
        <v>2585.8000000000002</v>
      </c>
      <c r="H66" s="34">
        <v>283.7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721.7</v>
      </c>
    </row>
    <row r="67" spans="1:18" ht="12" customHeight="1" x14ac:dyDescent="0.3">
      <c r="A67" s="33">
        <v>11</v>
      </c>
      <c r="B67" s="34">
        <v>1057.7</v>
      </c>
      <c r="C67" s="34">
        <v>79.599999999999994</v>
      </c>
      <c r="D67" s="34">
        <v>0</v>
      </c>
      <c r="E67" s="34">
        <v>0</v>
      </c>
      <c r="F67" s="34">
        <v>1719.7</v>
      </c>
      <c r="G67" s="34">
        <v>2585.8000000000002</v>
      </c>
      <c r="H67" s="34">
        <v>283.7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721.7</v>
      </c>
    </row>
    <row r="68" spans="1:18" ht="12" customHeight="1" x14ac:dyDescent="0.3">
      <c r="A68" s="33">
        <v>12</v>
      </c>
      <c r="B68" s="34">
        <v>535.1</v>
      </c>
      <c r="C68" s="34">
        <v>79.599999999999994</v>
      </c>
      <c r="D68" s="34">
        <v>0</v>
      </c>
      <c r="E68" s="34">
        <v>0</v>
      </c>
      <c r="F68" s="34">
        <v>1719.7</v>
      </c>
      <c r="G68" s="34">
        <v>1928.8</v>
      </c>
      <c r="H68" s="34">
        <v>283.7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721.7</v>
      </c>
    </row>
    <row r="69" spans="1:18" ht="12" customHeight="1" x14ac:dyDescent="0.3">
      <c r="A69" s="33">
        <v>13</v>
      </c>
      <c r="B69" s="34">
        <v>535.1</v>
      </c>
      <c r="C69" s="34">
        <v>79.599999999999994</v>
      </c>
      <c r="D69" s="34">
        <v>0</v>
      </c>
      <c r="E69" s="34">
        <v>0</v>
      </c>
      <c r="F69" s="34">
        <v>1719.7</v>
      </c>
      <c r="G69" s="34">
        <v>1928.8</v>
      </c>
      <c r="H69" s="34">
        <v>283.7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721.7</v>
      </c>
    </row>
    <row r="70" spans="1:18" ht="12" customHeight="1" x14ac:dyDescent="0.3">
      <c r="A70" s="33">
        <v>14</v>
      </c>
      <c r="B70" s="34">
        <v>535.1</v>
      </c>
      <c r="C70" s="34">
        <v>79.599999999999994</v>
      </c>
      <c r="D70" s="34">
        <v>0</v>
      </c>
      <c r="E70" s="34">
        <v>0</v>
      </c>
      <c r="F70" s="34">
        <v>1719.7</v>
      </c>
      <c r="G70" s="34">
        <v>1928.8</v>
      </c>
      <c r="H70" s="34">
        <v>283.7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721.7</v>
      </c>
    </row>
    <row r="71" spans="1:18" ht="12" customHeight="1" x14ac:dyDescent="0.3">
      <c r="A71" s="33">
        <v>15</v>
      </c>
      <c r="B71" s="34">
        <v>535.1</v>
      </c>
      <c r="C71" s="34">
        <v>79.599999999999994</v>
      </c>
      <c r="D71" s="34">
        <v>0</v>
      </c>
      <c r="E71" s="34">
        <v>0</v>
      </c>
      <c r="F71" s="34">
        <v>1719.7</v>
      </c>
      <c r="G71" s="34">
        <v>1928.8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721.7</v>
      </c>
    </row>
    <row r="72" spans="1:18" ht="12" customHeight="1" x14ac:dyDescent="0.3">
      <c r="A72" s="33">
        <v>16</v>
      </c>
      <c r="B72" s="34">
        <v>535.1</v>
      </c>
      <c r="C72" s="34">
        <v>79.599999999999994</v>
      </c>
      <c r="D72" s="34">
        <v>0</v>
      </c>
      <c r="E72" s="34">
        <v>0</v>
      </c>
      <c r="F72" s="34">
        <v>1719.7</v>
      </c>
      <c r="G72" s="34">
        <v>1928.8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721.7</v>
      </c>
    </row>
    <row r="73" spans="1:18" ht="12" customHeight="1" x14ac:dyDescent="0.3">
      <c r="A73" s="33">
        <v>17</v>
      </c>
      <c r="B73" s="34">
        <v>74.7</v>
      </c>
      <c r="C73" s="34">
        <v>79.599999999999994</v>
      </c>
      <c r="D73" s="34">
        <v>0</v>
      </c>
      <c r="E73" s="34">
        <v>0</v>
      </c>
      <c r="F73" s="34">
        <v>1719.7</v>
      </c>
      <c r="G73" s="34">
        <v>1928.8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721.7</v>
      </c>
    </row>
    <row r="74" spans="1:18" ht="12" customHeight="1" x14ac:dyDescent="0.3">
      <c r="A74" s="33">
        <v>18</v>
      </c>
      <c r="B74" s="34">
        <v>0</v>
      </c>
      <c r="C74" s="34">
        <v>79.599999999999994</v>
      </c>
      <c r="D74" s="34">
        <v>0</v>
      </c>
      <c r="E74" s="34">
        <v>0</v>
      </c>
      <c r="F74" s="34">
        <v>1719.7</v>
      </c>
      <c r="G74" s="34">
        <v>1928.8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721.7</v>
      </c>
    </row>
    <row r="75" spans="1:18" ht="12" customHeight="1" x14ac:dyDescent="0.3">
      <c r="A75" s="33">
        <v>19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1928.8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721.7</v>
      </c>
    </row>
    <row r="76" spans="1:18" ht="12" customHeight="1" x14ac:dyDescent="0.3">
      <c r="A76" s="33">
        <v>20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1928.8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174.2</v>
      </c>
    </row>
    <row r="77" spans="1:18" ht="12" customHeight="1" x14ac:dyDescent="0.3">
      <c r="A77" s="33">
        <v>21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1928.8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8" ht="12" customHeight="1" x14ac:dyDescent="0.3">
      <c r="A78" s="33">
        <v>22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</row>
    <row r="79" spans="1:18" ht="12" customHeight="1" x14ac:dyDescent="0.3">
      <c r="A79" s="44">
        <v>1</v>
      </c>
      <c r="B79" s="45">
        <v>2</v>
      </c>
      <c r="C79" s="44">
        <v>3</v>
      </c>
      <c r="D79" s="45">
        <v>4</v>
      </c>
      <c r="E79" s="44">
        <v>5</v>
      </c>
      <c r="F79" s="45">
        <v>6</v>
      </c>
      <c r="G79" s="44">
        <v>7</v>
      </c>
      <c r="H79" s="45">
        <v>8</v>
      </c>
      <c r="I79" s="44">
        <v>9</v>
      </c>
      <c r="J79" s="45">
        <v>10</v>
      </c>
      <c r="K79" s="44">
        <v>11</v>
      </c>
      <c r="L79" s="45">
        <v>12</v>
      </c>
      <c r="M79" s="44">
        <v>13</v>
      </c>
      <c r="N79" s="45">
        <v>14</v>
      </c>
      <c r="O79" s="44">
        <v>15</v>
      </c>
      <c r="P79" s="45">
        <v>16</v>
      </c>
      <c r="R79" s="24" t="s">
        <v>54</v>
      </c>
    </row>
    <row r="80" spans="1:18" ht="12" customHeight="1" x14ac:dyDescent="0.3">
      <c r="R80" s="46">
        <f>CORREL(R82:R102,Q82:Q102)</f>
        <v>0.91223655653728097</v>
      </c>
    </row>
    <row r="81" spans="1:20" ht="12" customHeight="1" x14ac:dyDescent="0.3">
      <c r="A81" s="33" t="s">
        <v>126</v>
      </c>
      <c r="B81" s="33" t="s">
        <v>64</v>
      </c>
      <c r="C81" s="33" t="s">
        <v>65</v>
      </c>
      <c r="D81" s="33" t="s">
        <v>66</v>
      </c>
      <c r="E81" s="33" t="s">
        <v>67</v>
      </c>
      <c r="F81" s="33" t="s">
        <v>68</v>
      </c>
      <c r="G81" s="33" t="s">
        <v>69</v>
      </c>
      <c r="H81" s="33" t="s">
        <v>70</v>
      </c>
      <c r="I81" s="33" t="s">
        <v>71</v>
      </c>
      <c r="J81" s="33" t="s">
        <v>72</v>
      </c>
      <c r="K81" s="33" t="s">
        <v>73</v>
      </c>
      <c r="L81" s="33" t="s">
        <v>74</v>
      </c>
      <c r="M81" s="33" t="s">
        <v>75</v>
      </c>
      <c r="N81" s="33" t="s">
        <v>76</v>
      </c>
      <c r="O81" s="33" t="s">
        <v>77</v>
      </c>
      <c r="P81" s="33" t="s">
        <v>78</v>
      </c>
      <c r="Q81" s="33" t="s">
        <v>127</v>
      </c>
      <c r="R81" s="33" t="s">
        <v>128</v>
      </c>
      <c r="S81" s="33" t="s">
        <v>129</v>
      </c>
      <c r="T81" s="33" t="s">
        <v>130</v>
      </c>
    </row>
    <row r="82" spans="1:20" ht="12" customHeight="1" x14ac:dyDescent="0.3">
      <c r="A82" s="33" t="s">
        <v>79</v>
      </c>
      <c r="B82" s="34">
        <v>535.1</v>
      </c>
      <c r="C82" s="34">
        <v>79.599999999999994</v>
      </c>
      <c r="D82" s="34">
        <v>0</v>
      </c>
      <c r="E82" s="34">
        <v>0</v>
      </c>
      <c r="F82" s="34">
        <v>1762</v>
      </c>
      <c r="G82" s="34">
        <v>1928.8</v>
      </c>
      <c r="H82" s="34">
        <v>283.7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721.7</v>
      </c>
      <c r="Q82" s="34">
        <v>5311</v>
      </c>
      <c r="R82" s="34">
        <v>6220</v>
      </c>
      <c r="S82" s="34">
        <v>909</v>
      </c>
      <c r="T82" s="34">
        <v>14.61</v>
      </c>
    </row>
    <row r="83" spans="1:20" ht="12" customHeight="1" x14ac:dyDescent="0.3">
      <c r="A83" s="33" t="s">
        <v>80</v>
      </c>
      <c r="B83" s="34">
        <v>0</v>
      </c>
      <c r="C83" s="34">
        <v>0</v>
      </c>
      <c r="D83" s="34">
        <v>0</v>
      </c>
      <c r="E83" s="34">
        <v>0</v>
      </c>
      <c r="F83" s="34">
        <v>1719.7</v>
      </c>
      <c r="G83" s="34">
        <v>2585.8000000000002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721.7</v>
      </c>
      <c r="Q83" s="34">
        <v>5027.2</v>
      </c>
      <c r="R83" s="34">
        <v>5050</v>
      </c>
      <c r="S83" s="34">
        <v>22.8</v>
      </c>
      <c r="T83" s="34">
        <v>0.45</v>
      </c>
    </row>
    <row r="84" spans="1:20" ht="12" customHeight="1" x14ac:dyDescent="0.3">
      <c r="A84" s="33" t="s">
        <v>81</v>
      </c>
      <c r="B84" s="34">
        <v>0</v>
      </c>
      <c r="C84" s="34">
        <v>0</v>
      </c>
      <c r="D84" s="34">
        <v>0</v>
      </c>
      <c r="E84" s="34">
        <v>0</v>
      </c>
      <c r="F84" s="34">
        <v>1719.7</v>
      </c>
      <c r="G84" s="34">
        <v>1928.8</v>
      </c>
      <c r="H84" s="34">
        <v>283.7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3932.2</v>
      </c>
      <c r="R84" s="34">
        <v>3950</v>
      </c>
      <c r="S84" s="34">
        <v>17.8</v>
      </c>
      <c r="T84" s="34">
        <v>0.45</v>
      </c>
    </row>
    <row r="85" spans="1:20" ht="12" customHeight="1" x14ac:dyDescent="0.3">
      <c r="A85" s="33" t="s">
        <v>82</v>
      </c>
      <c r="B85" s="34">
        <v>1488.3</v>
      </c>
      <c r="C85" s="34">
        <v>79.599999999999994</v>
      </c>
      <c r="D85" s="34">
        <v>0</v>
      </c>
      <c r="E85" s="34">
        <v>0</v>
      </c>
      <c r="F85" s="34">
        <v>1719.7</v>
      </c>
      <c r="G85" s="34">
        <v>1928.8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721.7</v>
      </c>
      <c r="Q85" s="34">
        <v>5938.1</v>
      </c>
      <c r="R85" s="34">
        <v>7000</v>
      </c>
      <c r="S85" s="34">
        <v>1061.9000000000001</v>
      </c>
      <c r="T85" s="34">
        <v>15.17</v>
      </c>
    </row>
    <row r="86" spans="1:20" ht="12" customHeight="1" x14ac:dyDescent="0.3">
      <c r="A86" s="33" t="s">
        <v>83</v>
      </c>
      <c r="B86" s="34">
        <v>535.1</v>
      </c>
      <c r="C86" s="34">
        <v>0</v>
      </c>
      <c r="D86" s="34">
        <v>0</v>
      </c>
      <c r="E86" s="34">
        <v>0</v>
      </c>
      <c r="F86" s="34">
        <v>0</v>
      </c>
      <c r="G86" s="34">
        <v>2585.8000000000002</v>
      </c>
      <c r="H86" s="34">
        <v>0</v>
      </c>
      <c r="I86" s="34">
        <v>2710.2</v>
      </c>
      <c r="J86" s="34">
        <v>0</v>
      </c>
      <c r="K86" s="34">
        <v>0</v>
      </c>
      <c r="L86" s="34">
        <v>0</v>
      </c>
      <c r="M86" s="34">
        <v>27.4</v>
      </c>
      <c r="N86" s="34">
        <v>0</v>
      </c>
      <c r="O86" s="34">
        <v>0</v>
      </c>
      <c r="P86" s="34">
        <v>1667.5</v>
      </c>
      <c r="Q86" s="34">
        <v>7525.9</v>
      </c>
      <c r="R86" s="34">
        <v>7560</v>
      </c>
      <c r="S86" s="34">
        <v>34.1</v>
      </c>
      <c r="T86" s="34">
        <v>0.45</v>
      </c>
    </row>
    <row r="87" spans="1:20" ht="12" customHeight="1" x14ac:dyDescent="0.3">
      <c r="A87" s="33" t="s">
        <v>84</v>
      </c>
      <c r="B87" s="34">
        <v>74.7</v>
      </c>
      <c r="C87" s="34">
        <v>0</v>
      </c>
      <c r="D87" s="34">
        <v>0</v>
      </c>
      <c r="E87" s="34">
        <v>0</v>
      </c>
      <c r="F87" s="34">
        <v>0</v>
      </c>
      <c r="G87" s="34">
        <v>2585.8000000000002</v>
      </c>
      <c r="H87" s="34">
        <v>0</v>
      </c>
      <c r="I87" s="34">
        <v>3407.1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721.7</v>
      </c>
      <c r="Q87" s="34">
        <v>6789.3</v>
      </c>
      <c r="R87" s="34">
        <v>6820</v>
      </c>
      <c r="S87" s="34">
        <v>30.7</v>
      </c>
      <c r="T87" s="34">
        <v>0.45</v>
      </c>
    </row>
    <row r="88" spans="1:20" ht="12" customHeight="1" x14ac:dyDescent="0.3">
      <c r="A88" s="33" t="s">
        <v>85</v>
      </c>
      <c r="B88" s="34">
        <v>0</v>
      </c>
      <c r="C88" s="34">
        <v>79.599999999999994</v>
      </c>
      <c r="D88" s="34">
        <v>0</v>
      </c>
      <c r="E88" s="34">
        <v>0</v>
      </c>
      <c r="F88" s="34">
        <v>1719.7</v>
      </c>
      <c r="G88" s="34">
        <v>1928.8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721.7</v>
      </c>
      <c r="Q88" s="34">
        <v>4449.8999999999996</v>
      </c>
      <c r="R88" s="34">
        <v>3730</v>
      </c>
      <c r="S88" s="34">
        <v>-719.9</v>
      </c>
      <c r="T88" s="34">
        <v>-19.3</v>
      </c>
    </row>
    <row r="89" spans="1:20" ht="12" customHeight="1" x14ac:dyDescent="0.3">
      <c r="A89" s="33" t="s">
        <v>86</v>
      </c>
      <c r="B89" s="34">
        <v>1488.3</v>
      </c>
      <c r="C89" s="34">
        <v>594.79999999999995</v>
      </c>
      <c r="D89" s="34">
        <v>0</v>
      </c>
      <c r="E89" s="34">
        <v>0</v>
      </c>
      <c r="F89" s="34">
        <v>1772</v>
      </c>
      <c r="G89" s="34">
        <v>2585.8000000000002</v>
      </c>
      <c r="H89" s="34">
        <v>283.7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721.7</v>
      </c>
      <c r="Q89" s="34">
        <v>7446.3</v>
      </c>
      <c r="R89" s="34">
        <v>7470</v>
      </c>
      <c r="S89" s="34">
        <v>23.7</v>
      </c>
      <c r="T89" s="34">
        <v>0.32</v>
      </c>
    </row>
    <row r="90" spans="1:20" ht="12" customHeight="1" x14ac:dyDescent="0.3">
      <c r="A90" s="33" t="s">
        <v>87</v>
      </c>
      <c r="B90" s="34">
        <v>535.1</v>
      </c>
      <c r="C90" s="34">
        <v>79.599999999999994</v>
      </c>
      <c r="D90" s="34">
        <v>0</v>
      </c>
      <c r="E90" s="34">
        <v>0</v>
      </c>
      <c r="F90" s="34">
        <v>1719.7</v>
      </c>
      <c r="G90" s="34">
        <v>1928.8</v>
      </c>
      <c r="H90" s="34">
        <v>283.7</v>
      </c>
      <c r="I90" s="34">
        <v>0</v>
      </c>
      <c r="J90" s="34">
        <v>0</v>
      </c>
      <c r="K90" s="34">
        <v>0</v>
      </c>
      <c r="L90" s="34">
        <v>0</v>
      </c>
      <c r="M90" s="34">
        <v>27.4</v>
      </c>
      <c r="N90" s="34">
        <v>0</v>
      </c>
      <c r="O90" s="34">
        <v>0</v>
      </c>
      <c r="P90" s="34">
        <v>1667.5</v>
      </c>
      <c r="Q90" s="34">
        <v>6241.8</v>
      </c>
      <c r="R90" s="34">
        <v>6390</v>
      </c>
      <c r="S90" s="34">
        <v>148.19999999999999</v>
      </c>
      <c r="T90" s="34">
        <v>2.3199999999999998</v>
      </c>
    </row>
    <row r="91" spans="1:20" ht="12" customHeight="1" x14ac:dyDescent="0.3">
      <c r="A91" s="33" t="s">
        <v>88</v>
      </c>
      <c r="B91" s="34">
        <v>1057.7</v>
      </c>
      <c r="C91" s="34">
        <v>79.599999999999994</v>
      </c>
      <c r="D91" s="34">
        <v>714.3</v>
      </c>
      <c r="E91" s="34">
        <v>0</v>
      </c>
      <c r="F91" s="34">
        <v>1719.7</v>
      </c>
      <c r="G91" s="34">
        <v>2585.8000000000002</v>
      </c>
      <c r="H91" s="34">
        <v>283.7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6440.8</v>
      </c>
      <c r="R91" s="34">
        <v>6470</v>
      </c>
      <c r="S91" s="34">
        <v>29.2</v>
      </c>
      <c r="T91" s="34">
        <v>0.45</v>
      </c>
    </row>
    <row r="92" spans="1:20" ht="12" customHeight="1" x14ac:dyDescent="0.3">
      <c r="A92" s="33" t="s">
        <v>89</v>
      </c>
      <c r="B92" s="34">
        <v>1488.3</v>
      </c>
      <c r="C92" s="34">
        <v>79.599999999999994</v>
      </c>
      <c r="D92" s="34">
        <v>714.3</v>
      </c>
      <c r="E92" s="34">
        <v>0</v>
      </c>
      <c r="F92" s="34">
        <v>0</v>
      </c>
      <c r="G92" s="34">
        <v>2585.8000000000002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1602.7</v>
      </c>
      <c r="Q92" s="34">
        <v>6470.7</v>
      </c>
      <c r="R92" s="34">
        <v>6500</v>
      </c>
      <c r="S92" s="34">
        <v>29.3</v>
      </c>
      <c r="T92" s="34">
        <v>0.45</v>
      </c>
    </row>
    <row r="93" spans="1:20" ht="12" customHeight="1" x14ac:dyDescent="0.3">
      <c r="A93" s="33" t="s">
        <v>90</v>
      </c>
      <c r="B93" s="34">
        <v>0</v>
      </c>
      <c r="C93" s="34">
        <v>594.79999999999995</v>
      </c>
      <c r="D93" s="34">
        <v>0</v>
      </c>
      <c r="E93" s="34">
        <v>0</v>
      </c>
      <c r="F93" s="34">
        <v>1719.7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1667.5</v>
      </c>
      <c r="Q93" s="34">
        <v>3982</v>
      </c>
      <c r="R93" s="34">
        <v>4000</v>
      </c>
      <c r="S93" s="34">
        <v>18</v>
      </c>
      <c r="T93" s="34">
        <v>0.45</v>
      </c>
    </row>
    <row r="94" spans="1:20" ht="12" customHeight="1" x14ac:dyDescent="0.3">
      <c r="A94" s="33" t="s">
        <v>91</v>
      </c>
      <c r="B94" s="34">
        <v>535.1</v>
      </c>
      <c r="C94" s="34">
        <v>774</v>
      </c>
      <c r="D94" s="34">
        <v>0</v>
      </c>
      <c r="E94" s="34">
        <v>0</v>
      </c>
      <c r="F94" s="34">
        <v>1719.7</v>
      </c>
      <c r="G94" s="34">
        <v>1928.8</v>
      </c>
      <c r="H94" s="34">
        <v>283.7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174.2</v>
      </c>
      <c r="Q94" s="34">
        <v>5415.5</v>
      </c>
      <c r="R94" s="34">
        <v>5440</v>
      </c>
      <c r="S94" s="34">
        <v>24.5</v>
      </c>
      <c r="T94" s="34">
        <v>0.45</v>
      </c>
    </row>
    <row r="95" spans="1:20" ht="12" customHeight="1" x14ac:dyDescent="0.3">
      <c r="A95" s="33" t="s">
        <v>92</v>
      </c>
      <c r="B95" s="34">
        <v>0</v>
      </c>
      <c r="C95" s="34">
        <v>594.79999999999995</v>
      </c>
      <c r="D95" s="34">
        <v>714.3</v>
      </c>
      <c r="E95" s="34">
        <v>0</v>
      </c>
      <c r="F95" s="34">
        <v>1719.7</v>
      </c>
      <c r="G95" s="34">
        <v>2585.8000000000002</v>
      </c>
      <c r="H95" s="34">
        <v>283.7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283.7</v>
      </c>
      <c r="O95" s="34">
        <v>0</v>
      </c>
      <c r="P95" s="34">
        <v>1602.7</v>
      </c>
      <c r="Q95" s="34">
        <v>7784.8</v>
      </c>
      <c r="R95" s="34">
        <v>7820</v>
      </c>
      <c r="S95" s="34">
        <v>35.200000000000003</v>
      </c>
      <c r="T95" s="34">
        <v>0.45</v>
      </c>
    </row>
    <row r="96" spans="1:20" ht="12" customHeight="1" x14ac:dyDescent="0.3">
      <c r="A96" s="33" t="s">
        <v>93</v>
      </c>
      <c r="B96" s="34">
        <v>535.1</v>
      </c>
      <c r="C96" s="34">
        <v>79.599999999999994</v>
      </c>
      <c r="D96" s="34">
        <v>714.3</v>
      </c>
      <c r="E96" s="34">
        <v>0</v>
      </c>
      <c r="F96" s="34">
        <v>1772</v>
      </c>
      <c r="G96" s="34">
        <v>2585.8000000000002</v>
      </c>
      <c r="H96" s="34">
        <v>283.7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283.7</v>
      </c>
      <c r="O96" s="34">
        <v>0</v>
      </c>
      <c r="P96" s="34">
        <v>721.7</v>
      </c>
      <c r="Q96" s="34">
        <v>6975.9</v>
      </c>
      <c r="R96" s="34">
        <v>5790</v>
      </c>
      <c r="S96" s="34">
        <v>-1185.9000000000001</v>
      </c>
      <c r="T96" s="34">
        <v>-20.48</v>
      </c>
    </row>
    <row r="97" spans="1:20" ht="12" customHeight="1" x14ac:dyDescent="0.3">
      <c r="A97" s="33" t="s">
        <v>94</v>
      </c>
      <c r="B97" s="34">
        <v>1488.3</v>
      </c>
      <c r="C97" s="34">
        <v>594.79999999999995</v>
      </c>
      <c r="D97" s="34">
        <v>0</v>
      </c>
      <c r="E97" s="34">
        <v>0</v>
      </c>
      <c r="F97" s="34">
        <v>1772</v>
      </c>
      <c r="G97" s="34">
        <v>1928.8</v>
      </c>
      <c r="H97" s="34">
        <v>283.7</v>
      </c>
      <c r="I97" s="34">
        <v>0</v>
      </c>
      <c r="J97" s="34">
        <v>256.3</v>
      </c>
      <c r="K97" s="34">
        <v>0</v>
      </c>
      <c r="L97" s="34">
        <v>0</v>
      </c>
      <c r="M97" s="34">
        <v>27.4</v>
      </c>
      <c r="N97" s="34">
        <v>283.7</v>
      </c>
      <c r="O97" s="34">
        <v>0</v>
      </c>
      <c r="P97" s="34">
        <v>721.7</v>
      </c>
      <c r="Q97" s="34">
        <v>7356.7</v>
      </c>
      <c r="R97" s="34">
        <v>8630</v>
      </c>
      <c r="S97" s="34">
        <v>1273.3</v>
      </c>
      <c r="T97" s="34">
        <v>14.75</v>
      </c>
    </row>
    <row r="98" spans="1:20" ht="12" customHeight="1" x14ac:dyDescent="0.3">
      <c r="A98" s="33" t="s">
        <v>95</v>
      </c>
      <c r="B98" s="34">
        <v>1488.3</v>
      </c>
      <c r="C98" s="34">
        <v>79.599999999999994</v>
      </c>
      <c r="D98" s="34">
        <v>0</v>
      </c>
      <c r="E98" s="34">
        <v>0</v>
      </c>
      <c r="F98" s="34">
        <v>1719.7</v>
      </c>
      <c r="G98" s="34">
        <v>2585.8000000000002</v>
      </c>
      <c r="H98" s="34">
        <v>283.7</v>
      </c>
      <c r="I98" s="34">
        <v>0</v>
      </c>
      <c r="J98" s="34">
        <v>256.3</v>
      </c>
      <c r="K98" s="34">
        <v>0</v>
      </c>
      <c r="L98" s="34">
        <v>0</v>
      </c>
      <c r="M98" s="34">
        <v>27.4</v>
      </c>
      <c r="N98" s="34">
        <v>283.7</v>
      </c>
      <c r="O98" s="34">
        <v>0</v>
      </c>
      <c r="P98" s="34">
        <v>721.7</v>
      </c>
      <c r="Q98" s="34">
        <v>7446.3</v>
      </c>
      <c r="R98" s="34">
        <v>6820</v>
      </c>
      <c r="S98" s="34">
        <v>-626.29999999999995</v>
      </c>
      <c r="T98" s="34">
        <v>-9.18</v>
      </c>
    </row>
    <row r="99" spans="1:20" ht="12" customHeight="1" x14ac:dyDescent="0.3">
      <c r="A99" s="33" t="s">
        <v>96</v>
      </c>
      <c r="B99" s="34">
        <v>1488.3</v>
      </c>
      <c r="C99" s="34">
        <v>594.79999999999995</v>
      </c>
      <c r="D99" s="34">
        <v>0</v>
      </c>
      <c r="E99" s="34">
        <v>0</v>
      </c>
      <c r="F99" s="34">
        <v>1719.7</v>
      </c>
      <c r="G99" s="34">
        <v>2585.8000000000002</v>
      </c>
      <c r="H99" s="34">
        <v>283.7</v>
      </c>
      <c r="I99" s="34">
        <v>0</v>
      </c>
      <c r="J99" s="34">
        <v>256.3</v>
      </c>
      <c r="K99" s="34">
        <v>0</v>
      </c>
      <c r="L99" s="34">
        <v>517.70000000000005</v>
      </c>
      <c r="M99" s="34">
        <v>0</v>
      </c>
      <c r="N99" s="34">
        <v>283.7</v>
      </c>
      <c r="O99" s="34">
        <v>0</v>
      </c>
      <c r="P99" s="34">
        <v>721.7</v>
      </c>
      <c r="Q99" s="34">
        <v>8451.7000000000007</v>
      </c>
      <c r="R99" s="34">
        <v>8490</v>
      </c>
      <c r="S99" s="34">
        <v>38.299999999999997</v>
      </c>
      <c r="T99" s="34">
        <v>0.45</v>
      </c>
    </row>
    <row r="100" spans="1:20" ht="12" customHeight="1" x14ac:dyDescent="0.3">
      <c r="A100" s="33" t="s">
        <v>97</v>
      </c>
      <c r="B100" s="34">
        <v>1921.3</v>
      </c>
      <c r="C100" s="34">
        <v>594.79999999999995</v>
      </c>
      <c r="D100" s="34">
        <v>0</v>
      </c>
      <c r="E100" s="34">
        <v>0</v>
      </c>
      <c r="F100" s="34">
        <v>1772</v>
      </c>
      <c r="G100" s="34">
        <v>1928.8</v>
      </c>
      <c r="H100" s="34">
        <v>283.7</v>
      </c>
      <c r="I100" s="34">
        <v>0</v>
      </c>
      <c r="J100" s="34">
        <v>0</v>
      </c>
      <c r="K100" s="34">
        <v>0</v>
      </c>
      <c r="L100" s="34">
        <v>517.70000000000005</v>
      </c>
      <c r="M100" s="34">
        <v>0</v>
      </c>
      <c r="N100" s="34">
        <v>283.7</v>
      </c>
      <c r="O100" s="34">
        <v>0</v>
      </c>
      <c r="P100" s="34">
        <v>721.7</v>
      </c>
      <c r="Q100" s="34">
        <v>8023.7</v>
      </c>
      <c r="R100" s="34">
        <v>8060</v>
      </c>
      <c r="S100" s="34">
        <v>36.299999999999997</v>
      </c>
      <c r="T100" s="34">
        <v>0.45</v>
      </c>
    </row>
    <row r="101" spans="1:20" ht="12" customHeight="1" x14ac:dyDescent="0.3">
      <c r="A101" s="33" t="s">
        <v>98</v>
      </c>
      <c r="B101" s="34">
        <v>1488.3</v>
      </c>
      <c r="C101" s="34">
        <v>594.79999999999995</v>
      </c>
      <c r="D101" s="34">
        <v>0</v>
      </c>
      <c r="E101" s="34">
        <v>0</v>
      </c>
      <c r="F101" s="34">
        <v>1806.8</v>
      </c>
      <c r="G101" s="34">
        <v>2585.8000000000002</v>
      </c>
      <c r="H101" s="34">
        <v>283.7</v>
      </c>
      <c r="I101" s="34">
        <v>0</v>
      </c>
      <c r="J101" s="34">
        <v>256.3</v>
      </c>
      <c r="K101" s="34">
        <v>0</v>
      </c>
      <c r="L101" s="34">
        <v>517.70000000000005</v>
      </c>
      <c r="M101" s="34">
        <v>27.4</v>
      </c>
      <c r="N101" s="34">
        <v>283.7</v>
      </c>
      <c r="O101" s="34">
        <v>0</v>
      </c>
      <c r="P101" s="34">
        <v>721.7</v>
      </c>
      <c r="Q101" s="34">
        <v>8566.2000000000007</v>
      </c>
      <c r="R101" s="34">
        <v>8580</v>
      </c>
      <c r="S101" s="34">
        <v>13.8</v>
      </c>
      <c r="T101" s="34">
        <v>0.16</v>
      </c>
    </row>
    <row r="102" spans="1:20" ht="12" customHeight="1" x14ac:dyDescent="0.3">
      <c r="A102" s="33" t="s">
        <v>99</v>
      </c>
      <c r="B102" s="34">
        <v>1488.3</v>
      </c>
      <c r="C102" s="34">
        <v>594.79999999999995</v>
      </c>
      <c r="D102" s="34">
        <v>0</v>
      </c>
      <c r="E102" s="34">
        <v>0</v>
      </c>
      <c r="F102" s="34">
        <v>1762</v>
      </c>
      <c r="G102" s="34">
        <v>1928.8</v>
      </c>
      <c r="H102" s="34">
        <v>283.7</v>
      </c>
      <c r="I102" s="34">
        <v>0</v>
      </c>
      <c r="J102" s="34">
        <v>256.3</v>
      </c>
      <c r="K102" s="34">
        <v>0</v>
      </c>
      <c r="L102" s="34">
        <v>0</v>
      </c>
      <c r="M102" s="34">
        <v>27.4</v>
      </c>
      <c r="N102" s="34">
        <v>283.7</v>
      </c>
      <c r="O102" s="34">
        <v>0</v>
      </c>
      <c r="P102" s="34">
        <v>721.7</v>
      </c>
      <c r="Q102" s="34">
        <v>7346.7</v>
      </c>
      <c r="R102" s="34">
        <v>6130</v>
      </c>
      <c r="S102" s="34">
        <v>-1216.7</v>
      </c>
      <c r="T102" s="34">
        <v>-19.850000000000001</v>
      </c>
    </row>
    <row r="103" spans="1:20" ht="12" customHeight="1" x14ac:dyDescent="0.3"/>
    <row r="104" spans="1:20" ht="12" customHeight="1" x14ac:dyDescent="0.3">
      <c r="A104" s="35" t="s">
        <v>131</v>
      </c>
      <c r="B104" s="36">
        <v>14245.6</v>
      </c>
      <c r="C104" s="36">
        <f>'K 22'!B103</f>
        <v>18938</v>
      </c>
      <c r="D104" s="41">
        <f>C104-B104</f>
        <v>4692.3999999999996</v>
      </c>
    </row>
    <row r="105" spans="1:20" ht="12" customHeight="1" x14ac:dyDescent="0.3">
      <c r="A105" s="35" t="s">
        <v>132</v>
      </c>
      <c r="B105" s="36">
        <v>0</v>
      </c>
    </row>
    <row r="106" spans="1:20" ht="12" customHeight="1" x14ac:dyDescent="0.3">
      <c r="A106" s="35" t="s">
        <v>133</v>
      </c>
      <c r="B106" s="36">
        <v>136922.70000000001</v>
      </c>
    </row>
    <row r="107" spans="1:20" ht="12" customHeight="1" x14ac:dyDescent="0.3">
      <c r="A107" s="35" t="s">
        <v>134</v>
      </c>
      <c r="B107" s="36">
        <v>136920</v>
      </c>
    </row>
    <row r="108" spans="1:20" ht="12" customHeight="1" x14ac:dyDescent="0.3">
      <c r="A108" s="35" t="s">
        <v>135</v>
      </c>
      <c r="B108" s="36">
        <v>2.7</v>
      </c>
    </row>
    <row r="109" spans="1:20" ht="12" customHeight="1" x14ac:dyDescent="0.3">
      <c r="A109" s="35" t="s">
        <v>136</v>
      </c>
      <c r="B109" s="36"/>
    </row>
    <row r="110" spans="1:20" ht="12" customHeight="1" x14ac:dyDescent="0.3">
      <c r="A110" s="35" t="s">
        <v>137</v>
      </c>
      <c r="B110" s="36"/>
    </row>
    <row r="111" spans="1:20" ht="12" customHeight="1" x14ac:dyDescent="0.3">
      <c r="A111" s="35" t="s">
        <v>138</v>
      </c>
      <c r="B111" s="36">
        <v>0</v>
      </c>
    </row>
    <row r="112" spans="1:20" ht="12" customHeight="1" x14ac:dyDescent="0.3"/>
    <row r="113" spans="1:1" ht="12" customHeight="1" x14ac:dyDescent="0.3">
      <c r="A113" s="37" t="s">
        <v>139</v>
      </c>
    </row>
    <row r="114" spans="1:1" ht="12" customHeight="1" x14ac:dyDescent="0.3"/>
    <row r="115" spans="1:1" ht="12" customHeight="1" x14ac:dyDescent="0.3">
      <c r="A115" s="38" t="s">
        <v>194</v>
      </c>
    </row>
    <row r="116" spans="1:1" ht="12" customHeight="1" x14ac:dyDescent="0.3">
      <c r="A116" s="38" t="s">
        <v>195</v>
      </c>
    </row>
    <row r="117" spans="1:1" ht="12" customHeight="1" x14ac:dyDescent="0.3"/>
    <row r="118" spans="1:1" ht="12" customHeight="1" x14ac:dyDescent="0.3"/>
    <row r="119" spans="1:1" ht="12" customHeight="1" x14ac:dyDescent="0.3"/>
    <row r="120" spans="1:1" ht="12" customHeight="1" x14ac:dyDescent="0.3"/>
    <row r="121" spans="1:1" ht="12" customHeight="1" x14ac:dyDescent="0.3"/>
    <row r="122" spans="1:1" ht="12" customHeight="1" x14ac:dyDescent="0.3"/>
    <row r="123" spans="1:1" ht="12" customHeight="1" x14ac:dyDescent="0.3"/>
    <row r="124" spans="1:1" ht="12" customHeight="1" x14ac:dyDescent="0.3"/>
    <row r="125" spans="1:1" ht="12" customHeight="1" x14ac:dyDescent="0.3"/>
    <row r="126" spans="1:1" ht="12" customHeight="1" x14ac:dyDescent="0.3"/>
    <row r="127" spans="1:1" ht="12" customHeight="1" x14ac:dyDescent="0.3"/>
    <row r="128" spans="1:1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hyperlinks>
    <hyperlink ref="A113" r:id="rId1" xr:uid="{00000000-0004-0000-0500-000000000000}"/>
  </hyperlinks>
  <pageMargins left="0.7" right="0.7" top="0.75" bottom="0.75" header="0" footer="0"/>
  <pageSetup orientation="landscape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4185-E348-408D-9D7E-0B12161A0FF7}">
  <dimension ref="A1:T115"/>
  <sheetViews>
    <sheetView topLeftCell="A78" workbookViewId="0"/>
  </sheetViews>
  <sheetFormatPr baseColWidth="10" defaultColWidth="8.88671875" defaultRowHeight="13.8" x14ac:dyDescent="0.3"/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5531518</v>
      </c>
      <c r="C5" s="113" t="s">
        <v>58</v>
      </c>
      <c r="D5" s="114">
        <v>22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269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6">
        <v>3600</v>
      </c>
    </row>
    <row r="8" spans="1:17" ht="14.4" thickBot="1" x14ac:dyDescent="0.35">
      <c r="A8" s="115" t="s">
        <v>79</v>
      </c>
      <c r="B8" s="116">
        <v>7</v>
      </c>
      <c r="C8" s="116">
        <v>17</v>
      </c>
      <c r="D8" s="116">
        <v>20</v>
      </c>
      <c r="E8" s="116">
        <v>5</v>
      </c>
      <c r="F8" s="116">
        <v>6</v>
      </c>
      <c r="G8" s="116">
        <v>21</v>
      </c>
      <c r="H8" s="116">
        <v>11</v>
      </c>
      <c r="I8" s="116">
        <v>14</v>
      </c>
      <c r="J8" s="116">
        <v>19</v>
      </c>
      <c r="K8" s="116">
        <v>21</v>
      </c>
      <c r="L8" s="116">
        <v>19</v>
      </c>
      <c r="M8" s="116">
        <v>21</v>
      </c>
      <c r="N8" s="116">
        <v>22</v>
      </c>
      <c r="O8" s="116">
        <v>22</v>
      </c>
      <c r="P8" s="116">
        <v>18</v>
      </c>
      <c r="Q8" s="116">
        <v>4310</v>
      </c>
    </row>
    <row r="9" spans="1:17" ht="14.4" thickBot="1" x14ac:dyDescent="0.35">
      <c r="A9" s="115" t="s">
        <v>80</v>
      </c>
      <c r="B9" s="116">
        <v>22</v>
      </c>
      <c r="C9" s="116">
        <v>20</v>
      </c>
      <c r="D9" s="116">
        <v>12</v>
      </c>
      <c r="E9" s="116">
        <v>19</v>
      </c>
      <c r="F9" s="116">
        <v>18</v>
      </c>
      <c r="G9" s="116">
        <v>11</v>
      </c>
      <c r="H9" s="116">
        <v>17</v>
      </c>
      <c r="I9" s="116">
        <v>4</v>
      </c>
      <c r="J9" s="116">
        <v>14</v>
      </c>
      <c r="K9" s="116">
        <v>16</v>
      </c>
      <c r="L9" s="116">
        <v>14</v>
      </c>
      <c r="M9" s="116">
        <v>15</v>
      </c>
      <c r="N9" s="116">
        <v>19</v>
      </c>
      <c r="O9" s="116">
        <v>20</v>
      </c>
      <c r="P9" s="116">
        <v>13</v>
      </c>
      <c r="Q9" s="116">
        <v>3510</v>
      </c>
    </row>
    <row r="10" spans="1:17" ht="14.4" thickBot="1" x14ac:dyDescent="0.35">
      <c r="A10" s="115" t="s">
        <v>81</v>
      </c>
      <c r="B10" s="116">
        <v>14</v>
      </c>
      <c r="C10" s="116">
        <v>21</v>
      </c>
      <c r="D10" s="116">
        <v>7</v>
      </c>
      <c r="E10" s="116">
        <v>9</v>
      </c>
      <c r="F10" s="116">
        <v>8</v>
      </c>
      <c r="G10" s="116">
        <v>17</v>
      </c>
      <c r="H10" s="116">
        <v>9</v>
      </c>
      <c r="I10" s="116">
        <v>7</v>
      </c>
      <c r="J10" s="116">
        <v>18</v>
      </c>
      <c r="K10" s="116">
        <v>20</v>
      </c>
      <c r="L10" s="116">
        <v>20</v>
      </c>
      <c r="M10" s="116">
        <v>18</v>
      </c>
      <c r="N10" s="116">
        <v>16</v>
      </c>
      <c r="O10" s="116">
        <v>21</v>
      </c>
      <c r="P10" s="116">
        <v>21</v>
      </c>
      <c r="Q10" s="116">
        <v>2640</v>
      </c>
    </row>
    <row r="11" spans="1:17" ht="14.4" thickBot="1" x14ac:dyDescent="0.35">
      <c r="A11" s="115" t="s">
        <v>82</v>
      </c>
      <c r="B11" s="116">
        <v>17</v>
      </c>
      <c r="C11" s="116">
        <v>15</v>
      </c>
      <c r="D11" s="116">
        <v>22</v>
      </c>
      <c r="E11" s="116">
        <v>14</v>
      </c>
      <c r="F11" s="116">
        <v>18</v>
      </c>
      <c r="G11" s="116">
        <v>20</v>
      </c>
      <c r="H11" s="116">
        <v>22</v>
      </c>
      <c r="I11" s="116">
        <v>21</v>
      </c>
      <c r="J11" s="116">
        <v>21</v>
      </c>
      <c r="K11" s="116">
        <v>22</v>
      </c>
      <c r="L11" s="116">
        <v>22</v>
      </c>
      <c r="M11" s="116">
        <v>22</v>
      </c>
      <c r="N11" s="116">
        <v>15</v>
      </c>
      <c r="O11" s="116">
        <v>19</v>
      </c>
      <c r="P11" s="116">
        <v>14</v>
      </c>
      <c r="Q11" s="116">
        <v>5120</v>
      </c>
    </row>
    <row r="12" spans="1:17" ht="14.4" thickBot="1" x14ac:dyDescent="0.35">
      <c r="A12" s="115" t="s">
        <v>83</v>
      </c>
      <c r="B12" s="116">
        <v>21</v>
      </c>
      <c r="C12" s="116">
        <v>19</v>
      </c>
      <c r="D12" s="116">
        <v>6</v>
      </c>
      <c r="E12" s="116">
        <v>17</v>
      </c>
      <c r="F12" s="116">
        <v>20</v>
      </c>
      <c r="G12" s="116">
        <v>5</v>
      </c>
      <c r="H12" s="116">
        <v>15</v>
      </c>
      <c r="I12" s="116">
        <v>2</v>
      </c>
      <c r="J12" s="116">
        <v>8</v>
      </c>
      <c r="K12" s="116">
        <v>10</v>
      </c>
      <c r="L12" s="116">
        <v>10</v>
      </c>
      <c r="M12" s="116">
        <v>2</v>
      </c>
      <c r="N12" s="116">
        <v>14</v>
      </c>
      <c r="O12" s="116">
        <v>18</v>
      </c>
      <c r="P12" s="116">
        <v>1</v>
      </c>
      <c r="Q12" s="116">
        <v>4500</v>
      </c>
    </row>
    <row r="13" spans="1:17" ht="14.4" thickBot="1" x14ac:dyDescent="0.35">
      <c r="A13" s="115" t="s">
        <v>84</v>
      </c>
      <c r="B13" s="116">
        <v>19</v>
      </c>
      <c r="C13" s="116">
        <v>22</v>
      </c>
      <c r="D13" s="116">
        <v>8</v>
      </c>
      <c r="E13" s="116">
        <v>15</v>
      </c>
      <c r="F13" s="116">
        <v>22</v>
      </c>
      <c r="G13" s="116">
        <v>3</v>
      </c>
      <c r="H13" s="116">
        <v>21</v>
      </c>
      <c r="I13" s="116">
        <v>1</v>
      </c>
      <c r="J13" s="116">
        <v>6</v>
      </c>
      <c r="K13" s="116">
        <v>13</v>
      </c>
      <c r="L13" s="116">
        <v>12</v>
      </c>
      <c r="M13" s="116">
        <v>14</v>
      </c>
      <c r="N13" s="116">
        <v>19</v>
      </c>
      <c r="O13" s="116">
        <v>17</v>
      </c>
      <c r="P13" s="116">
        <v>17</v>
      </c>
      <c r="Q13" s="116">
        <v>4070</v>
      </c>
    </row>
    <row r="14" spans="1:17" ht="14.4" thickBot="1" x14ac:dyDescent="0.35">
      <c r="A14" s="115" t="s">
        <v>85</v>
      </c>
      <c r="B14" s="116">
        <v>12</v>
      </c>
      <c r="C14" s="116">
        <v>18</v>
      </c>
      <c r="D14" s="116">
        <v>14</v>
      </c>
      <c r="E14" s="116">
        <v>11</v>
      </c>
      <c r="F14" s="116">
        <v>17</v>
      </c>
      <c r="G14" s="116">
        <v>15</v>
      </c>
      <c r="H14" s="116">
        <v>16</v>
      </c>
      <c r="I14" s="116">
        <v>11</v>
      </c>
      <c r="J14" s="116">
        <v>9</v>
      </c>
      <c r="K14" s="116">
        <v>14</v>
      </c>
      <c r="L14" s="116">
        <v>13</v>
      </c>
      <c r="M14" s="116">
        <v>12</v>
      </c>
      <c r="N14" s="116">
        <v>12</v>
      </c>
      <c r="O14" s="116">
        <v>16</v>
      </c>
      <c r="P14" s="116">
        <v>7</v>
      </c>
      <c r="Q14" s="116">
        <v>3590</v>
      </c>
    </row>
    <row r="15" spans="1:17" ht="14.4" thickBot="1" x14ac:dyDescent="0.35">
      <c r="A15" s="115" t="s">
        <v>86</v>
      </c>
      <c r="B15" s="116">
        <v>15</v>
      </c>
      <c r="C15" s="116">
        <v>10</v>
      </c>
      <c r="D15" s="116">
        <v>10</v>
      </c>
      <c r="E15" s="116">
        <v>5</v>
      </c>
      <c r="F15" s="116">
        <v>4</v>
      </c>
      <c r="G15" s="116">
        <v>8</v>
      </c>
      <c r="H15" s="116">
        <v>2</v>
      </c>
      <c r="I15" s="116">
        <v>16</v>
      </c>
      <c r="J15" s="116">
        <v>22</v>
      </c>
      <c r="K15" s="116">
        <v>19</v>
      </c>
      <c r="L15" s="116">
        <v>18</v>
      </c>
      <c r="M15" s="116">
        <v>20</v>
      </c>
      <c r="N15" s="116">
        <v>10</v>
      </c>
      <c r="O15" s="116">
        <v>14</v>
      </c>
      <c r="P15" s="116">
        <v>9</v>
      </c>
      <c r="Q15" s="116">
        <v>4980</v>
      </c>
    </row>
    <row r="16" spans="1:17" ht="14.4" thickBot="1" x14ac:dyDescent="0.35">
      <c r="A16" s="115" t="s">
        <v>87</v>
      </c>
      <c r="B16" s="116">
        <v>18</v>
      </c>
      <c r="C16" s="116">
        <v>12</v>
      </c>
      <c r="D16" s="116">
        <v>9</v>
      </c>
      <c r="E16" s="116">
        <v>19</v>
      </c>
      <c r="F16" s="116">
        <v>8</v>
      </c>
      <c r="G16" s="116">
        <v>14</v>
      </c>
      <c r="H16" s="116">
        <v>3</v>
      </c>
      <c r="I16" s="116">
        <v>8</v>
      </c>
      <c r="J16" s="116">
        <v>7</v>
      </c>
      <c r="K16" s="116">
        <v>8</v>
      </c>
      <c r="L16" s="116">
        <v>11</v>
      </c>
      <c r="M16" s="116">
        <v>5</v>
      </c>
      <c r="N16" s="116">
        <v>16</v>
      </c>
      <c r="O16" s="116">
        <v>8</v>
      </c>
      <c r="P16" s="116">
        <v>3</v>
      </c>
      <c r="Q16" s="116">
        <v>3850</v>
      </c>
    </row>
    <row r="17" spans="1:17" ht="14.4" thickBot="1" x14ac:dyDescent="0.35">
      <c r="A17" s="115" t="s">
        <v>88</v>
      </c>
      <c r="B17" s="116">
        <v>20</v>
      </c>
      <c r="C17" s="116">
        <v>16</v>
      </c>
      <c r="D17" s="116">
        <v>3</v>
      </c>
      <c r="E17" s="116">
        <v>15</v>
      </c>
      <c r="F17" s="116">
        <v>10</v>
      </c>
      <c r="G17" s="116">
        <v>10</v>
      </c>
      <c r="H17" s="116">
        <v>6</v>
      </c>
      <c r="I17" s="116">
        <v>9</v>
      </c>
      <c r="J17" s="116">
        <v>13</v>
      </c>
      <c r="K17" s="116">
        <v>18</v>
      </c>
      <c r="L17" s="116">
        <v>21</v>
      </c>
      <c r="M17" s="116">
        <v>19</v>
      </c>
      <c r="N17" s="116">
        <v>21</v>
      </c>
      <c r="O17" s="116">
        <v>13</v>
      </c>
      <c r="P17" s="116">
        <v>22</v>
      </c>
      <c r="Q17" s="116">
        <v>3710</v>
      </c>
    </row>
    <row r="18" spans="1:17" ht="14.4" thickBot="1" x14ac:dyDescent="0.35">
      <c r="A18" s="115" t="s">
        <v>89</v>
      </c>
      <c r="B18" s="116">
        <v>5</v>
      </c>
      <c r="C18" s="116">
        <v>14</v>
      </c>
      <c r="D18" s="116">
        <v>1</v>
      </c>
      <c r="E18" s="116">
        <v>8</v>
      </c>
      <c r="F18" s="116">
        <v>20</v>
      </c>
      <c r="G18" s="116">
        <v>1</v>
      </c>
      <c r="H18" s="116">
        <v>17</v>
      </c>
      <c r="I18" s="116">
        <v>6</v>
      </c>
      <c r="J18" s="116">
        <v>12</v>
      </c>
      <c r="K18" s="116">
        <v>17</v>
      </c>
      <c r="L18" s="116">
        <v>17</v>
      </c>
      <c r="M18" s="116">
        <v>17</v>
      </c>
      <c r="N18" s="116">
        <v>18</v>
      </c>
      <c r="O18" s="116">
        <v>11</v>
      </c>
      <c r="P18" s="116">
        <v>4</v>
      </c>
      <c r="Q18" s="116">
        <v>4200</v>
      </c>
    </row>
    <row r="19" spans="1:17" ht="14.4" thickBot="1" x14ac:dyDescent="0.35">
      <c r="A19" s="115" t="s">
        <v>90</v>
      </c>
      <c r="B19" s="116">
        <v>4</v>
      </c>
      <c r="C19" s="116">
        <v>4</v>
      </c>
      <c r="D19" s="116">
        <v>21</v>
      </c>
      <c r="E19" s="116">
        <v>11</v>
      </c>
      <c r="F19" s="116">
        <v>16</v>
      </c>
      <c r="G19" s="116">
        <v>22</v>
      </c>
      <c r="H19" s="116">
        <v>20</v>
      </c>
      <c r="I19" s="116">
        <v>12</v>
      </c>
      <c r="J19" s="116">
        <v>11</v>
      </c>
      <c r="K19" s="116">
        <v>12</v>
      </c>
      <c r="L19" s="116">
        <v>15</v>
      </c>
      <c r="M19" s="116">
        <v>16</v>
      </c>
      <c r="N19" s="116">
        <v>13</v>
      </c>
      <c r="O19" s="116">
        <v>9</v>
      </c>
      <c r="P19" s="116">
        <v>2</v>
      </c>
      <c r="Q19" s="116">
        <v>3750</v>
      </c>
    </row>
    <row r="20" spans="1:17" ht="14.4" thickBot="1" x14ac:dyDescent="0.35">
      <c r="A20" s="115" t="s">
        <v>91</v>
      </c>
      <c r="B20" s="116">
        <v>11</v>
      </c>
      <c r="C20" s="116">
        <v>2</v>
      </c>
      <c r="D20" s="116">
        <v>18</v>
      </c>
      <c r="E20" s="116">
        <v>2</v>
      </c>
      <c r="F20" s="116">
        <v>10</v>
      </c>
      <c r="G20" s="116">
        <v>19</v>
      </c>
      <c r="H20" s="116">
        <v>14</v>
      </c>
      <c r="I20" s="116">
        <v>21</v>
      </c>
      <c r="J20" s="116">
        <v>20</v>
      </c>
      <c r="K20" s="116">
        <v>15</v>
      </c>
      <c r="L20" s="116">
        <v>16</v>
      </c>
      <c r="M20" s="116">
        <v>10</v>
      </c>
      <c r="N20" s="116">
        <v>11</v>
      </c>
      <c r="O20" s="116">
        <v>6</v>
      </c>
      <c r="P20" s="116">
        <v>20</v>
      </c>
      <c r="Q20" s="116">
        <v>4640</v>
      </c>
    </row>
    <row r="21" spans="1:17" ht="14.4" thickBot="1" x14ac:dyDescent="0.35">
      <c r="A21" s="115" t="s">
        <v>92</v>
      </c>
      <c r="B21" s="116">
        <v>13</v>
      </c>
      <c r="C21" s="116">
        <v>9</v>
      </c>
      <c r="D21" s="116">
        <v>4</v>
      </c>
      <c r="E21" s="116">
        <v>4</v>
      </c>
      <c r="F21" s="116">
        <v>13</v>
      </c>
      <c r="G21" s="116">
        <v>6</v>
      </c>
      <c r="H21" s="116">
        <v>13</v>
      </c>
      <c r="I21" s="116">
        <v>13</v>
      </c>
      <c r="J21" s="116">
        <v>17</v>
      </c>
      <c r="K21" s="116">
        <v>11</v>
      </c>
      <c r="L21" s="116">
        <v>7</v>
      </c>
      <c r="M21" s="116">
        <v>11</v>
      </c>
      <c r="N21" s="116">
        <v>9</v>
      </c>
      <c r="O21" s="116">
        <v>12</v>
      </c>
      <c r="P21" s="116">
        <v>5</v>
      </c>
      <c r="Q21" s="116">
        <v>4730</v>
      </c>
    </row>
    <row r="22" spans="1:17" ht="14.4" thickBot="1" x14ac:dyDescent="0.35">
      <c r="A22" s="115" t="s">
        <v>93</v>
      </c>
      <c r="B22" s="116">
        <v>16</v>
      </c>
      <c r="C22" s="116">
        <v>8</v>
      </c>
      <c r="D22" s="116">
        <v>2</v>
      </c>
      <c r="E22" s="116">
        <v>22</v>
      </c>
      <c r="F22" s="116">
        <v>3</v>
      </c>
      <c r="G22" s="116">
        <v>2</v>
      </c>
      <c r="H22" s="116">
        <v>1</v>
      </c>
      <c r="I22" s="116">
        <v>3</v>
      </c>
      <c r="J22" s="116">
        <v>5</v>
      </c>
      <c r="K22" s="116">
        <v>9</v>
      </c>
      <c r="L22" s="116">
        <v>8</v>
      </c>
      <c r="M22" s="116">
        <v>8</v>
      </c>
      <c r="N22" s="116">
        <v>8</v>
      </c>
      <c r="O22" s="116">
        <v>15</v>
      </c>
      <c r="P22" s="116">
        <v>12</v>
      </c>
      <c r="Q22" s="116">
        <v>5180</v>
      </c>
    </row>
    <row r="23" spans="1:17" ht="14.4" thickBot="1" x14ac:dyDescent="0.35">
      <c r="A23" s="115" t="s">
        <v>94</v>
      </c>
      <c r="B23" s="116">
        <v>9</v>
      </c>
      <c r="C23" s="116">
        <v>7</v>
      </c>
      <c r="D23" s="116">
        <v>17</v>
      </c>
      <c r="E23" s="116">
        <v>1</v>
      </c>
      <c r="F23" s="116">
        <v>4</v>
      </c>
      <c r="G23" s="116">
        <v>16</v>
      </c>
      <c r="H23" s="116">
        <v>7</v>
      </c>
      <c r="I23" s="116">
        <v>20</v>
      </c>
      <c r="J23" s="116">
        <v>16</v>
      </c>
      <c r="K23" s="116">
        <v>6</v>
      </c>
      <c r="L23" s="116">
        <v>9</v>
      </c>
      <c r="M23" s="116">
        <v>7</v>
      </c>
      <c r="N23" s="116">
        <v>7</v>
      </c>
      <c r="O23" s="116">
        <v>10</v>
      </c>
      <c r="P23" s="116">
        <v>19</v>
      </c>
      <c r="Q23" s="116">
        <v>5370</v>
      </c>
    </row>
    <row r="24" spans="1:17" ht="14.4" thickBot="1" x14ac:dyDescent="0.35">
      <c r="A24" s="115" t="s">
        <v>95</v>
      </c>
      <c r="B24" s="116">
        <v>10</v>
      </c>
      <c r="C24" s="116">
        <v>13</v>
      </c>
      <c r="D24" s="116">
        <v>10</v>
      </c>
      <c r="E24" s="116">
        <v>17</v>
      </c>
      <c r="F24" s="116">
        <v>13</v>
      </c>
      <c r="G24" s="116">
        <v>4</v>
      </c>
      <c r="H24" s="116">
        <v>8</v>
      </c>
      <c r="I24" s="116">
        <v>5</v>
      </c>
      <c r="J24" s="116">
        <v>1</v>
      </c>
      <c r="K24" s="116">
        <v>5</v>
      </c>
      <c r="L24" s="116">
        <v>6</v>
      </c>
      <c r="M24" s="116">
        <v>6</v>
      </c>
      <c r="N24" s="116">
        <v>6</v>
      </c>
      <c r="O24" s="116">
        <v>7</v>
      </c>
      <c r="P24" s="116">
        <v>8</v>
      </c>
      <c r="Q24" s="116">
        <v>5430</v>
      </c>
    </row>
    <row r="25" spans="1:17" ht="14.4" thickBot="1" x14ac:dyDescent="0.35">
      <c r="A25" s="115" t="s">
        <v>96</v>
      </c>
      <c r="B25" s="116">
        <v>3</v>
      </c>
      <c r="C25" s="116">
        <v>11</v>
      </c>
      <c r="D25" s="116">
        <v>19</v>
      </c>
      <c r="E25" s="116">
        <v>5</v>
      </c>
      <c r="F25" s="116">
        <v>12</v>
      </c>
      <c r="G25" s="116">
        <v>9</v>
      </c>
      <c r="H25" s="116">
        <v>11</v>
      </c>
      <c r="I25" s="116">
        <v>17</v>
      </c>
      <c r="J25" s="116">
        <v>9</v>
      </c>
      <c r="K25" s="116">
        <v>4</v>
      </c>
      <c r="L25" s="116">
        <v>4</v>
      </c>
      <c r="M25" s="116">
        <v>13</v>
      </c>
      <c r="N25" s="116">
        <v>3</v>
      </c>
      <c r="O25" s="116">
        <v>5</v>
      </c>
      <c r="P25" s="116">
        <v>16</v>
      </c>
      <c r="Q25" s="116">
        <v>5120</v>
      </c>
    </row>
    <row r="26" spans="1:17" ht="14.4" thickBot="1" x14ac:dyDescent="0.35">
      <c r="A26" s="115" t="s">
        <v>97</v>
      </c>
      <c r="B26" s="116">
        <v>8</v>
      </c>
      <c r="C26" s="116">
        <v>6</v>
      </c>
      <c r="D26" s="116">
        <v>5</v>
      </c>
      <c r="E26" s="116">
        <v>11</v>
      </c>
      <c r="F26" s="116">
        <v>2</v>
      </c>
      <c r="G26" s="116">
        <v>13</v>
      </c>
      <c r="H26" s="116">
        <v>10</v>
      </c>
      <c r="I26" s="116">
        <v>15</v>
      </c>
      <c r="J26" s="116">
        <v>3</v>
      </c>
      <c r="K26" s="116">
        <v>7</v>
      </c>
      <c r="L26" s="116">
        <v>2</v>
      </c>
      <c r="M26" s="116">
        <v>9</v>
      </c>
      <c r="N26" s="116">
        <v>4</v>
      </c>
      <c r="O26" s="116">
        <v>4</v>
      </c>
      <c r="P26" s="116">
        <v>15</v>
      </c>
      <c r="Q26" s="116">
        <v>5290</v>
      </c>
    </row>
    <row r="27" spans="1:17" ht="14.4" thickBot="1" x14ac:dyDescent="0.35">
      <c r="A27" s="115" t="s">
        <v>98</v>
      </c>
      <c r="B27" s="116">
        <v>6</v>
      </c>
      <c r="C27" s="116">
        <v>5</v>
      </c>
      <c r="D27" s="116">
        <v>12</v>
      </c>
      <c r="E27" s="116">
        <v>9</v>
      </c>
      <c r="F27" s="116">
        <v>1</v>
      </c>
      <c r="G27" s="116">
        <v>7</v>
      </c>
      <c r="H27" s="116">
        <v>3</v>
      </c>
      <c r="I27" s="116">
        <v>18</v>
      </c>
      <c r="J27" s="116">
        <v>4</v>
      </c>
      <c r="K27" s="116">
        <v>3</v>
      </c>
      <c r="L27" s="116">
        <v>1</v>
      </c>
      <c r="M27" s="116">
        <v>1</v>
      </c>
      <c r="N27" s="116">
        <v>5</v>
      </c>
      <c r="O27" s="116">
        <v>3</v>
      </c>
      <c r="P27" s="116">
        <v>11</v>
      </c>
      <c r="Q27" s="116">
        <v>5470</v>
      </c>
    </row>
    <row r="28" spans="1:17" ht="14.4" thickBot="1" x14ac:dyDescent="0.35">
      <c r="A28" s="115" t="s">
        <v>99</v>
      </c>
      <c r="B28" s="116">
        <v>2</v>
      </c>
      <c r="C28" s="116">
        <v>3</v>
      </c>
      <c r="D28" s="116">
        <v>14</v>
      </c>
      <c r="E28" s="116">
        <v>19</v>
      </c>
      <c r="F28" s="116">
        <v>6</v>
      </c>
      <c r="G28" s="116">
        <v>12</v>
      </c>
      <c r="H28" s="116">
        <v>3</v>
      </c>
      <c r="I28" s="116">
        <v>10</v>
      </c>
      <c r="J28" s="116">
        <v>2</v>
      </c>
      <c r="K28" s="116">
        <v>2</v>
      </c>
      <c r="L28" s="116">
        <v>5</v>
      </c>
      <c r="M28" s="116">
        <v>4</v>
      </c>
      <c r="N28" s="116">
        <v>1</v>
      </c>
      <c r="O28" s="116">
        <v>2</v>
      </c>
      <c r="P28" s="116">
        <v>10</v>
      </c>
      <c r="Q28" s="116">
        <v>5930</v>
      </c>
    </row>
    <row r="29" spans="1:17" ht="14.4" thickBot="1" x14ac:dyDescent="0.35">
      <c r="A29" s="115" t="s">
        <v>100</v>
      </c>
      <c r="B29" s="116">
        <v>1</v>
      </c>
      <c r="C29" s="116">
        <v>1</v>
      </c>
      <c r="D29" s="116">
        <v>16</v>
      </c>
      <c r="E29" s="116">
        <v>3</v>
      </c>
      <c r="F29" s="116">
        <v>15</v>
      </c>
      <c r="G29" s="116">
        <v>18</v>
      </c>
      <c r="H29" s="116">
        <v>17</v>
      </c>
      <c r="I29" s="116">
        <v>18</v>
      </c>
      <c r="J29" s="116">
        <v>15</v>
      </c>
      <c r="K29" s="116">
        <v>1</v>
      </c>
      <c r="L29" s="116">
        <v>3</v>
      </c>
      <c r="M29" s="116">
        <v>3</v>
      </c>
      <c r="N29" s="116">
        <v>2</v>
      </c>
      <c r="O29" s="116">
        <v>1</v>
      </c>
      <c r="P29" s="116">
        <v>6</v>
      </c>
      <c r="Q29" s="116"/>
    </row>
    <row r="30" spans="1:17" ht="18.600000000000001" thickBot="1" x14ac:dyDescent="0.35">
      <c r="A30" s="111"/>
    </row>
    <row r="31" spans="1:17" ht="14.4" thickBot="1" x14ac:dyDescent="0.35">
      <c r="A31" s="115" t="s">
        <v>101</v>
      </c>
      <c r="B31" s="115" t="s">
        <v>64</v>
      </c>
      <c r="C31" s="115" t="s">
        <v>65</v>
      </c>
      <c r="D31" s="115" t="s">
        <v>66</v>
      </c>
      <c r="E31" s="115" t="s">
        <v>67</v>
      </c>
      <c r="F31" s="115" t="s">
        <v>68</v>
      </c>
      <c r="G31" s="115" t="s">
        <v>69</v>
      </c>
      <c r="H31" s="115" t="s">
        <v>70</v>
      </c>
      <c r="I31" s="115" t="s">
        <v>71</v>
      </c>
      <c r="J31" s="115" t="s">
        <v>72</v>
      </c>
      <c r="K31" s="115" t="s">
        <v>73</v>
      </c>
      <c r="L31" s="115" t="s">
        <v>74</v>
      </c>
      <c r="M31" s="115" t="s">
        <v>75</v>
      </c>
      <c r="N31" s="115" t="s">
        <v>76</v>
      </c>
      <c r="O31" s="115" t="s">
        <v>77</v>
      </c>
      <c r="P31" s="115" t="s">
        <v>78</v>
      </c>
    </row>
    <row r="32" spans="1:17" ht="14.4" thickBot="1" x14ac:dyDescent="0.35">
      <c r="A32" s="115" t="s">
        <v>102</v>
      </c>
      <c r="B32" s="116" t="s">
        <v>270</v>
      </c>
      <c r="C32" s="116" t="s">
        <v>103</v>
      </c>
      <c r="D32" s="116" t="s">
        <v>271</v>
      </c>
      <c r="E32" s="116" t="s">
        <v>272</v>
      </c>
      <c r="F32" s="116" t="s">
        <v>273</v>
      </c>
      <c r="G32" s="116" t="s">
        <v>274</v>
      </c>
      <c r="H32" s="116" t="s">
        <v>103</v>
      </c>
      <c r="I32" s="116" t="s">
        <v>275</v>
      </c>
      <c r="J32" s="116" t="s">
        <v>276</v>
      </c>
      <c r="K32" s="116" t="s">
        <v>103</v>
      </c>
      <c r="L32" s="116" t="s">
        <v>103</v>
      </c>
      <c r="M32" s="116" t="s">
        <v>277</v>
      </c>
      <c r="N32" s="116" t="s">
        <v>103</v>
      </c>
      <c r="O32" s="116" t="s">
        <v>278</v>
      </c>
      <c r="P32" s="116" t="s">
        <v>279</v>
      </c>
    </row>
    <row r="33" spans="1:16" ht="14.4" thickBot="1" x14ac:dyDescent="0.35">
      <c r="A33" s="115" t="s">
        <v>104</v>
      </c>
      <c r="B33" s="116" t="s">
        <v>280</v>
      </c>
      <c r="C33" s="116" t="s">
        <v>103</v>
      </c>
      <c r="D33" s="116" t="s">
        <v>271</v>
      </c>
      <c r="E33" s="116" t="s">
        <v>281</v>
      </c>
      <c r="F33" s="116" t="s">
        <v>273</v>
      </c>
      <c r="G33" s="116" t="s">
        <v>274</v>
      </c>
      <c r="H33" s="116" t="s">
        <v>103</v>
      </c>
      <c r="I33" s="116" t="s">
        <v>275</v>
      </c>
      <c r="J33" s="116" t="s">
        <v>282</v>
      </c>
      <c r="K33" s="116" t="s">
        <v>103</v>
      </c>
      <c r="L33" s="116" t="s">
        <v>103</v>
      </c>
      <c r="M33" s="116" t="s">
        <v>277</v>
      </c>
      <c r="N33" s="116" t="s">
        <v>103</v>
      </c>
      <c r="O33" s="116" t="s">
        <v>278</v>
      </c>
      <c r="P33" s="116" t="s">
        <v>279</v>
      </c>
    </row>
    <row r="34" spans="1:16" ht="14.4" thickBot="1" x14ac:dyDescent="0.35">
      <c r="A34" s="115" t="s">
        <v>105</v>
      </c>
      <c r="B34" s="116" t="s">
        <v>280</v>
      </c>
      <c r="C34" s="116" t="s">
        <v>103</v>
      </c>
      <c r="D34" s="116" t="s">
        <v>271</v>
      </c>
      <c r="E34" s="116" t="s">
        <v>281</v>
      </c>
      <c r="F34" s="116" t="s">
        <v>283</v>
      </c>
      <c r="G34" s="116" t="s">
        <v>274</v>
      </c>
      <c r="H34" s="116" t="s">
        <v>103</v>
      </c>
      <c r="I34" s="116" t="s">
        <v>284</v>
      </c>
      <c r="J34" s="116" t="s">
        <v>282</v>
      </c>
      <c r="K34" s="116" t="s">
        <v>103</v>
      </c>
      <c r="L34" s="116" t="s">
        <v>103</v>
      </c>
      <c r="M34" s="116" t="s">
        <v>277</v>
      </c>
      <c r="N34" s="116" t="s">
        <v>103</v>
      </c>
      <c r="O34" s="116" t="s">
        <v>278</v>
      </c>
      <c r="P34" s="116" t="s">
        <v>279</v>
      </c>
    </row>
    <row r="35" spans="1:16" ht="14.4" thickBot="1" x14ac:dyDescent="0.35">
      <c r="A35" s="115" t="s">
        <v>106</v>
      </c>
      <c r="B35" s="116" t="s">
        <v>103</v>
      </c>
      <c r="C35" s="116" t="s">
        <v>103</v>
      </c>
      <c r="D35" s="116" t="s">
        <v>271</v>
      </c>
      <c r="E35" s="116" t="s">
        <v>281</v>
      </c>
      <c r="F35" s="116" t="s">
        <v>283</v>
      </c>
      <c r="G35" s="116" t="s">
        <v>274</v>
      </c>
      <c r="H35" s="116" t="s">
        <v>103</v>
      </c>
      <c r="I35" s="116" t="s">
        <v>284</v>
      </c>
      <c r="J35" s="116" t="s">
        <v>282</v>
      </c>
      <c r="K35" s="116" t="s">
        <v>103</v>
      </c>
      <c r="L35" s="116" t="s">
        <v>103</v>
      </c>
      <c r="M35" s="116" t="s">
        <v>277</v>
      </c>
      <c r="N35" s="116" t="s">
        <v>103</v>
      </c>
      <c r="O35" s="116" t="s">
        <v>278</v>
      </c>
      <c r="P35" s="116" t="s">
        <v>285</v>
      </c>
    </row>
    <row r="36" spans="1:16" ht="14.4" thickBot="1" x14ac:dyDescent="0.35">
      <c r="A36" s="115" t="s">
        <v>107</v>
      </c>
      <c r="B36" s="116" t="s">
        <v>103</v>
      </c>
      <c r="C36" s="116" t="s">
        <v>103</v>
      </c>
      <c r="D36" s="116" t="s">
        <v>271</v>
      </c>
      <c r="E36" s="116" t="s">
        <v>103</v>
      </c>
      <c r="F36" s="116" t="s">
        <v>283</v>
      </c>
      <c r="G36" s="116" t="s">
        <v>274</v>
      </c>
      <c r="H36" s="116" t="s">
        <v>103</v>
      </c>
      <c r="I36" s="116" t="s">
        <v>286</v>
      </c>
      <c r="J36" s="116" t="s">
        <v>282</v>
      </c>
      <c r="K36" s="116" t="s">
        <v>103</v>
      </c>
      <c r="L36" s="116" t="s">
        <v>103</v>
      </c>
      <c r="M36" s="116" t="s">
        <v>277</v>
      </c>
      <c r="N36" s="116" t="s">
        <v>103</v>
      </c>
      <c r="O36" s="116" t="s">
        <v>278</v>
      </c>
      <c r="P36" s="116" t="s">
        <v>285</v>
      </c>
    </row>
    <row r="37" spans="1:16" ht="14.4" thickBot="1" x14ac:dyDescent="0.35">
      <c r="A37" s="115" t="s">
        <v>108</v>
      </c>
      <c r="B37" s="116" t="s">
        <v>103</v>
      </c>
      <c r="C37" s="116" t="s">
        <v>103</v>
      </c>
      <c r="D37" s="116" t="s">
        <v>271</v>
      </c>
      <c r="E37" s="116" t="s">
        <v>103</v>
      </c>
      <c r="F37" s="116" t="s">
        <v>283</v>
      </c>
      <c r="G37" s="116" t="s">
        <v>274</v>
      </c>
      <c r="H37" s="116" t="s">
        <v>103</v>
      </c>
      <c r="I37" s="116" t="s">
        <v>286</v>
      </c>
      <c r="J37" s="116" t="s">
        <v>282</v>
      </c>
      <c r="K37" s="116" t="s">
        <v>103</v>
      </c>
      <c r="L37" s="116" t="s">
        <v>103</v>
      </c>
      <c r="M37" s="116" t="s">
        <v>277</v>
      </c>
      <c r="N37" s="116" t="s">
        <v>103</v>
      </c>
      <c r="O37" s="116" t="s">
        <v>278</v>
      </c>
      <c r="P37" s="116" t="s">
        <v>285</v>
      </c>
    </row>
    <row r="38" spans="1:16" ht="14.4" thickBot="1" x14ac:dyDescent="0.35">
      <c r="A38" s="115" t="s">
        <v>109</v>
      </c>
      <c r="B38" s="116" t="s">
        <v>103</v>
      </c>
      <c r="C38" s="116" t="s">
        <v>103</v>
      </c>
      <c r="D38" s="116" t="s">
        <v>287</v>
      </c>
      <c r="E38" s="116" t="s">
        <v>103</v>
      </c>
      <c r="F38" s="116" t="s">
        <v>283</v>
      </c>
      <c r="G38" s="116" t="s">
        <v>274</v>
      </c>
      <c r="H38" s="116" t="s">
        <v>103</v>
      </c>
      <c r="I38" s="116" t="s">
        <v>286</v>
      </c>
      <c r="J38" s="116" t="s">
        <v>282</v>
      </c>
      <c r="K38" s="116" t="s">
        <v>103</v>
      </c>
      <c r="L38" s="116" t="s">
        <v>103</v>
      </c>
      <c r="M38" s="116" t="s">
        <v>277</v>
      </c>
      <c r="N38" s="116" t="s">
        <v>103</v>
      </c>
      <c r="O38" s="116" t="s">
        <v>278</v>
      </c>
      <c r="P38" s="116" t="s">
        <v>285</v>
      </c>
    </row>
    <row r="39" spans="1:16" ht="14.4" thickBot="1" x14ac:dyDescent="0.35">
      <c r="A39" s="115" t="s">
        <v>110</v>
      </c>
      <c r="B39" s="116" t="s">
        <v>103</v>
      </c>
      <c r="C39" s="116" t="s">
        <v>103</v>
      </c>
      <c r="D39" s="116" t="s">
        <v>287</v>
      </c>
      <c r="E39" s="116" t="s">
        <v>103</v>
      </c>
      <c r="F39" s="116" t="s">
        <v>283</v>
      </c>
      <c r="G39" s="116" t="s">
        <v>274</v>
      </c>
      <c r="H39" s="116" t="s">
        <v>103</v>
      </c>
      <c r="I39" s="116" t="s">
        <v>286</v>
      </c>
      <c r="J39" s="116" t="s">
        <v>282</v>
      </c>
      <c r="K39" s="116" t="s">
        <v>103</v>
      </c>
      <c r="L39" s="116" t="s">
        <v>103</v>
      </c>
      <c r="M39" s="116" t="s">
        <v>277</v>
      </c>
      <c r="N39" s="116" t="s">
        <v>103</v>
      </c>
      <c r="O39" s="116" t="s">
        <v>278</v>
      </c>
      <c r="P39" s="116" t="s">
        <v>285</v>
      </c>
    </row>
    <row r="40" spans="1:16" ht="14.4" thickBot="1" x14ac:dyDescent="0.35">
      <c r="A40" s="115" t="s">
        <v>111</v>
      </c>
      <c r="B40" s="116" t="s">
        <v>103</v>
      </c>
      <c r="C40" s="116" t="s">
        <v>103</v>
      </c>
      <c r="D40" s="116" t="s">
        <v>287</v>
      </c>
      <c r="E40" s="116" t="s">
        <v>103</v>
      </c>
      <c r="F40" s="116" t="s">
        <v>283</v>
      </c>
      <c r="G40" s="116" t="s">
        <v>274</v>
      </c>
      <c r="H40" s="116" t="s">
        <v>103</v>
      </c>
      <c r="I40" s="116" t="s">
        <v>286</v>
      </c>
      <c r="J40" s="116" t="s">
        <v>282</v>
      </c>
      <c r="K40" s="116" t="s">
        <v>103</v>
      </c>
      <c r="L40" s="116" t="s">
        <v>103</v>
      </c>
      <c r="M40" s="116" t="s">
        <v>288</v>
      </c>
      <c r="N40" s="116" t="s">
        <v>103</v>
      </c>
      <c r="O40" s="116" t="s">
        <v>103</v>
      </c>
      <c r="P40" s="116" t="s">
        <v>285</v>
      </c>
    </row>
    <row r="41" spans="1:16" ht="14.4" thickBot="1" x14ac:dyDescent="0.35">
      <c r="A41" s="115" t="s">
        <v>112</v>
      </c>
      <c r="B41" s="116" t="s">
        <v>103</v>
      </c>
      <c r="C41" s="116" t="s">
        <v>103</v>
      </c>
      <c r="D41" s="116" t="s">
        <v>103</v>
      </c>
      <c r="E41" s="116" t="s">
        <v>103</v>
      </c>
      <c r="F41" s="116" t="s">
        <v>283</v>
      </c>
      <c r="G41" s="116" t="s">
        <v>274</v>
      </c>
      <c r="H41" s="116" t="s">
        <v>103</v>
      </c>
      <c r="I41" s="116" t="s">
        <v>286</v>
      </c>
      <c r="J41" s="116" t="s">
        <v>282</v>
      </c>
      <c r="K41" s="116" t="s">
        <v>103</v>
      </c>
      <c r="L41" s="116" t="s">
        <v>103</v>
      </c>
      <c r="M41" s="116" t="s">
        <v>288</v>
      </c>
      <c r="N41" s="116" t="s">
        <v>103</v>
      </c>
      <c r="O41" s="116" t="s">
        <v>103</v>
      </c>
      <c r="P41" s="116" t="s">
        <v>285</v>
      </c>
    </row>
    <row r="42" spans="1:16" ht="14.4" thickBot="1" x14ac:dyDescent="0.35">
      <c r="A42" s="115" t="s">
        <v>113</v>
      </c>
      <c r="B42" s="116" t="s">
        <v>103</v>
      </c>
      <c r="C42" s="116" t="s">
        <v>103</v>
      </c>
      <c r="D42" s="116" t="s">
        <v>103</v>
      </c>
      <c r="E42" s="116" t="s">
        <v>103</v>
      </c>
      <c r="F42" s="116" t="s">
        <v>283</v>
      </c>
      <c r="G42" s="116" t="s">
        <v>274</v>
      </c>
      <c r="H42" s="116" t="s">
        <v>103</v>
      </c>
      <c r="I42" s="116" t="s">
        <v>286</v>
      </c>
      <c r="J42" s="116" t="s">
        <v>282</v>
      </c>
      <c r="K42" s="116" t="s">
        <v>103</v>
      </c>
      <c r="L42" s="116" t="s">
        <v>103</v>
      </c>
      <c r="M42" s="116" t="s">
        <v>288</v>
      </c>
      <c r="N42" s="116" t="s">
        <v>103</v>
      </c>
      <c r="O42" s="116" t="s">
        <v>103</v>
      </c>
      <c r="P42" s="116" t="s">
        <v>285</v>
      </c>
    </row>
    <row r="43" spans="1:16" ht="14.4" thickBot="1" x14ac:dyDescent="0.35">
      <c r="A43" s="115" t="s">
        <v>114</v>
      </c>
      <c r="B43" s="116" t="s">
        <v>103</v>
      </c>
      <c r="C43" s="116" t="s">
        <v>103</v>
      </c>
      <c r="D43" s="116" t="s">
        <v>103</v>
      </c>
      <c r="E43" s="116" t="s">
        <v>103</v>
      </c>
      <c r="F43" s="116" t="s">
        <v>283</v>
      </c>
      <c r="G43" s="116" t="s">
        <v>103</v>
      </c>
      <c r="H43" s="116" t="s">
        <v>103</v>
      </c>
      <c r="I43" s="116" t="s">
        <v>286</v>
      </c>
      <c r="J43" s="116" t="s">
        <v>282</v>
      </c>
      <c r="K43" s="116" t="s">
        <v>103</v>
      </c>
      <c r="L43" s="116" t="s">
        <v>103</v>
      </c>
      <c r="M43" s="116" t="s">
        <v>288</v>
      </c>
      <c r="N43" s="116" t="s">
        <v>103</v>
      </c>
      <c r="O43" s="116" t="s">
        <v>103</v>
      </c>
      <c r="P43" s="116" t="s">
        <v>285</v>
      </c>
    </row>
    <row r="44" spans="1:16" ht="14.4" thickBot="1" x14ac:dyDescent="0.35">
      <c r="A44" s="115" t="s">
        <v>115</v>
      </c>
      <c r="B44" s="116" t="s">
        <v>103</v>
      </c>
      <c r="C44" s="116" t="s">
        <v>103</v>
      </c>
      <c r="D44" s="116" t="s">
        <v>103</v>
      </c>
      <c r="E44" s="116" t="s">
        <v>103</v>
      </c>
      <c r="F44" s="116" t="s">
        <v>283</v>
      </c>
      <c r="G44" s="116" t="s">
        <v>103</v>
      </c>
      <c r="H44" s="116" t="s">
        <v>103</v>
      </c>
      <c r="I44" s="116" t="s">
        <v>286</v>
      </c>
      <c r="J44" s="116" t="s">
        <v>282</v>
      </c>
      <c r="K44" s="116" t="s">
        <v>103</v>
      </c>
      <c r="L44" s="116" t="s">
        <v>103</v>
      </c>
      <c r="M44" s="116" t="s">
        <v>288</v>
      </c>
      <c r="N44" s="116" t="s">
        <v>103</v>
      </c>
      <c r="O44" s="116" t="s">
        <v>103</v>
      </c>
      <c r="P44" s="116" t="s">
        <v>285</v>
      </c>
    </row>
    <row r="45" spans="1:16" ht="14.4" thickBot="1" x14ac:dyDescent="0.35">
      <c r="A45" s="115" t="s">
        <v>116</v>
      </c>
      <c r="B45" s="116" t="s">
        <v>103</v>
      </c>
      <c r="C45" s="116" t="s">
        <v>103</v>
      </c>
      <c r="D45" s="116" t="s">
        <v>103</v>
      </c>
      <c r="E45" s="116" t="s">
        <v>103</v>
      </c>
      <c r="F45" s="116" t="s">
        <v>283</v>
      </c>
      <c r="G45" s="116" t="s">
        <v>103</v>
      </c>
      <c r="H45" s="116" t="s">
        <v>103</v>
      </c>
      <c r="I45" s="116" t="s">
        <v>286</v>
      </c>
      <c r="J45" s="116" t="s">
        <v>282</v>
      </c>
      <c r="K45" s="116" t="s">
        <v>103</v>
      </c>
      <c r="L45" s="116" t="s">
        <v>103</v>
      </c>
      <c r="M45" s="116" t="s">
        <v>288</v>
      </c>
      <c r="N45" s="116" t="s">
        <v>103</v>
      </c>
      <c r="O45" s="116" t="s">
        <v>103</v>
      </c>
      <c r="P45" s="116" t="s">
        <v>285</v>
      </c>
    </row>
    <row r="46" spans="1:16" ht="14.4" thickBot="1" x14ac:dyDescent="0.35">
      <c r="A46" s="115" t="s">
        <v>117</v>
      </c>
      <c r="B46" s="116" t="s">
        <v>103</v>
      </c>
      <c r="C46" s="116" t="s">
        <v>103</v>
      </c>
      <c r="D46" s="116" t="s">
        <v>103</v>
      </c>
      <c r="E46" s="116" t="s">
        <v>103</v>
      </c>
      <c r="F46" s="116" t="s">
        <v>289</v>
      </c>
      <c r="G46" s="116" t="s">
        <v>103</v>
      </c>
      <c r="H46" s="116" t="s">
        <v>103</v>
      </c>
      <c r="I46" s="116" t="s">
        <v>286</v>
      </c>
      <c r="J46" s="116" t="s">
        <v>282</v>
      </c>
      <c r="K46" s="116" t="s">
        <v>103</v>
      </c>
      <c r="L46" s="116" t="s">
        <v>103</v>
      </c>
      <c r="M46" s="116" t="s">
        <v>288</v>
      </c>
      <c r="N46" s="116" t="s">
        <v>103</v>
      </c>
      <c r="O46" s="116" t="s">
        <v>103</v>
      </c>
      <c r="P46" s="116" t="s">
        <v>285</v>
      </c>
    </row>
    <row r="47" spans="1:16" ht="14.4" thickBot="1" x14ac:dyDescent="0.35">
      <c r="A47" s="115" t="s">
        <v>118</v>
      </c>
      <c r="B47" s="116" t="s">
        <v>103</v>
      </c>
      <c r="C47" s="116" t="s">
        <v>103</v>
      </c>
      <c r="D47" s="116" t="s">
        <v>103</v>
      </c>
      <c r="E47" s="116" t="s">
        <v>103</v>
      </c>
      <c r="F47" s="116" t="s">
        <v>289</v>
      </c>
      <c r="G47" s="116" t="s">
        <v>103</v>
      </c>
      <c r="H47" s="116" t="s">
        <v>103</v>
      </c>
      <c r="I47" s="116" t="s">
        <v>286</v>
      </c>
      <c r="J47" s="116" t="s">
        <v>282</v>
      </c>
      <c r="K47" s="116" t="s">
        <v>103</v>
      </c>
      <c r="L47" s="116" t="s">
        <v>103</v>
      </c>
      <c r="M47" s="116" t="s">
        <v>103</v>
      </c>
      <c r="N47" s="116" t="s">
        <v>103</v>
      </c>
      <c r="O47" s="116" t="s">
        <v>103</v>
      </c>
      <c r="P47" s="116" t="s">
        <v>285</v>
      </c>
    </row>
    <row r="48" spans="1:16" ht="14.4" thickBot="1" x14ac:dyDescent="0.35">
      <c r="A48" s="115" t="s">
        <v>119</v>
      </c>
      <c r="B48" s="116" t="s">
        <v>103</v>
      </c>
      <c r="C48" s="116" t="s">
        <v>103</v>
      </c>
      <c r="D48" s="116" t="s">
        <v>103</v>
      </c>
      <c r="E48" s="116" t="s">
        <v>103</v>
      </c>
      <c r="F48" s="116" t="s">
        <v>289</v>
      </c>
      <c r="G48" s="116" t="s">
        <v>103</v>
      </c>
      <c r="H48" s="116" t="s">
        <v>103</v>
      </c>
      <c r="I48" s="116" t="s">
        <v>286</v>
      </c>
      <c r="J48" s="116" t="s">
        <v>282</v>
      </c>
      <c r="K48" s="116" t="s">
        <v>103</v>
      </c>
      <c r="L48" s="116" t="s">
        <v>103</v>
      </c>
      <c r="M48" s="116" t="s">
        <v>103</v>
      </c>
      <c r="N48" s="116" t="s">
        <v>103</v>
      </c>
      <c r="O48" s="116" t="s">
        <v>103</v>
      </c>
      <c r="P48" s="116" t="s">
        <v>285</v>
      </c>
    </row>
    <row r="49" spans="1:16" ht="14.4" thickBot="1" x14ac:dyDescent="0.35">
      <c r="A49" s="115" t="s">
        <v>120</v>
      </c>
      <c r="B49" s="116" t="s">
        <v>103</v>
      </c>
      <c r="C49" s="116" t="s">
        <v>103</v>
      </c>
      <c r="D49" s="116" t="s">
        <v>103</v>
      </c>
      <c r="E49" s="116" t="s">
        <v>103</v>
      </c>
      <c r="F49" s="116" t="s">
        <v>103</v>
      </c>
      <c r="G49" s="116" t="s">
        <v>103</v>
      </c>
      <c r="H49" s="116" t="s">
        <v>103</v>
      </c>
      <c r="I49" s="116" t="s">
        <v>286</v>
      </c>
      <c r="J49" s="116" t="s">
        <v>290</v>
      </c>
      <c r="K49" s="116" t="s">
        <v>103</v>
      </c>
      <c r="L49" s="116" t="s">
        <v>103</v>
      </c>
      <c r="M49" s="116" t="s">
        <v>103</v>
      </c>
      <c r="N49" s="116" t="s">
        <v>103</v>
      </c>
      <c r="O49" s="116" t="s">
        <v>103</v>
      </c>
      <c r="P49" s="116" t="s">
        <v>285</v>
      </c>
    </row>
    <row r="50" spans="1:16" ht="14.4" thickBot="1" x14ac:dyDescent="0.35">
      <c r="A50" s="115" t="s">
        <v>121</v>
      </c>
      <c r="B50" s="116" t="s">
        <v>103</v>
      </c>
      <c r="C50" s="116" t="s">
        <v>103</v>
      </c>
      <c r="D50" s="116" t="s">
        <v>103</v>
      </c>
      <c r="E50" s="116" t="s">
        <v>103</v>
      </c>
      <c r="F50" s="116" t="s">
        <v>103</v>
      </c>
      <c r="G50" s="116" t="s">
        <v>103</v>
      </c>
      <c r="H50" s="116" t="s">
        <v>103</v>
      </c>
      <c r="I50" s="116" t="s">
        <v>103</v>
      </c>
      <c r="J50" s="116" t="s">
        <v>290</v>
      </c>
      <c r="K50" s="116" t="s">
        <v>103</v>
      </c>
      <c r="L50" s="116" t="s">
        <v>103</v>
      </c>
      <c r="M50" s="116" t="s">
        <v>103</v>
      </c>
      <c r="N50" s="116" t="s">
        <v>103</v>
      </c>
      <c r="O50" s="116" t="s">
        <v>103</v>
      </c>
      <c r="P50" s="116" t="s">
        <v>291</v>
      </c>
    </row>
    <row r="51" spans="1:16" ht="14.4" thickBot="1" x14ac:dyDescent="0.35">
      <c r="A51" s="115" t="s">
        <v>122</v>
      </c>
      <c r="B51" s="116" t="s">
        <v>103</v>
      </c>
      <c r="C51" s="116" t="s">
        <v>103</v>
      </c>
      <c r="D51" s="116" t="s">
        <v>103</v>
      </c>
      <c r="E51" s="116" t="s">
        <v>103</v>
      </c>
      <c r="F51" s="116" t="s">
        <v>103</v>
      </c>
      <c r="G51" s="116" t="s">
        <v>103</v>
      </c>
      <c r="H51" s="116" t="s">
        <v>103</v>
      </c>
      <c r="I51" s="116" t="s">
        <v>103</v>
      </c>
      <c r="J51" s="116" t="s">
        <v>103</v>
      </c>
      <c r="K51" s="116" t="s">
        <v>103</v>
      </c>
      <c r="L51" s="116" t="s">
        <v>103</v>
      </c>
      <c r="M51" s="116" t="s">
        <v>103</v>
      </c>
      <c r="N51" s="116" t="s">
        <v>103</v>
      </c>
      <c r="O51" s="116" t="s">
        <v>103</v>
      </c>
      <c r="P51" s="116" t="s">
        <v>291</v>
      </c>
    </row>
    <row r="52" spans="1:16" ht="14.4" thickBot="1" x14ac:dyDescent="0.35">
      <c r="A52" s="115" t="s">
        <v>123</v>
      </c>
      <c r="B52" s="116" t="s">
        <v>103</v>
      </c>
      <c r="C52" s="116" t="s">
        <v>103</v>
      </c>
      <c r="D52" s="116" t="s">
        <v>103</v>
      </c>
      <c r="E52" s="116" t="s">
        <v>103</v>
      </c>
      <c r="F52" s="116" t="s">
        <v>103</v>
      </c>
      <c r="G52" s="116" t="s">
        <v>103</v>
      </c>
      <c r="H52" s="116" t="s">
        <v>103</v>
      </c>
      <c r="I52" s="116" t="s">
        <v>103</v>
      </c>
      <c r="J52" s="116" t="s">
        <v>103</v>
      </c>
      <c r="K52" s="116" t="s">
        <v>103</v>
      </c>
      <c r="L52" s="116" t="s">
        <v>103</v>
      </c>
      <c r="M52" s="116" t="s">
        <v>103</v>
      </c>
      <c r="N52" s="116" t="s">
        <v>103</v>
      </c>
      <c r="O52" s="116" t="s">
        <v>103</v>
      </c>
      <c r="P52" s="116" t="s">
        <v>291</v>
      </c>
    </row>
    <row r="53" spans="1:16" ht="14.4" thickBot="1" x14ac:dyDescent="0.35">
      <c r="A53" s="115" t="s">
        <v>124</v>
      </c>
      <c r="B53" s="116" t="s">
        <v>103</v>
      </c>
      <c r="C53" s="116" t="s">
        <v>103</v>
      </c>
      <c r="D53" s="116" t="s">
        <v>103</v>
      </c>
      <c r="E53" s="116" t="s">
        <v>103</v>
      </c>
      <c r="F53" s="116" t="s">
        <v>103</v>
      </c>
      <c r="G53" s="116" t="s">
        <v>103</v>
      </c>
      <c r="H53" s="116" t="s">
        <v>103</v>
      </c>
      <c r="I53" s="116" t="s">
        <v>103</v>
      </c>
      <c r="J53" s="116" t="s">
        <v>103</v>
      </c>
      <c r="K53" s="116" t="s">
        <v>103</v>
      </c>
      <c r="L53" s="116" t="s">
        <v>103</v>
      </c>
      <c r="M53" s="116" t="s">
        <v>103</v>
      </c>
      <c r="N53" s="116" t="s">
        <v>103</v>
      </c>
      <c r="O53" s="116" t="s">
        <v>103</v>
      </c>
      <c r="P53" s="116" t="s">
        <v>291</v>
      </c>
    </row>
    <row r="54" spans="1:16" ht="18.600000000000001" thickBot="1" x14ac:dyDescent="0.35">
      <c r="A54" s="111"/>
    </row>
    <row r="55" spans="1:16" ht="14.4" thickBot="1" x14ac:dyDescent="0.35">
      <c r="A55" s="115" t="s">
        <v>125</v>
      </c>
      <c r="B55" s="115" t="s">
        <v>64</v>
      </c>
      <c r="C55" s="115" t="s">
        <v>65</v>
      </c>
      <c r="D55" s="115" t="s">
        <v>66</v>
      </c>
      <c r="E55" s="115" t="s">
        <v>67</v>
      </c>
      <c r="F55" s="115" t="s">
        <v>68</v>
      </c>
      <c r="G55" s="115" t="s">
        <v>69</v>
      </c>
      <c r="H55" s="115" t="s">
        <v>70</v>
      </c>
      <c r="I55" s="115" t="s">
        <v>71</v>
      </c>
      <c r="J55" s="115" t="s">
        <v>72</v>
      </c>
      <c r="K55" s="115" t="s">
        <v>73</v>
      </c>
      <c r="L55" s="115" t="s">
        <v>74</v>
      </c>
      <c r="M55" s="115" t="s">
        <v>75</v>
      </c>
      <c r="N55" s="115" t="s">
        <v>76</v>
      </c>
      <c r="O55" s="115" t="s">
        <v>77</v>
      </c>
      <c r="P55" s="115" t="s">
        <v>78</v>
      </c>
    </row>
    <row r="56" spans="1:16" ht="14.4" thickBot="1" x14ac:dyDescent="0.35">
      <c r="A56" s="115" t="s">
        <v>102</v>
      </c>
      <c r="B56" s="116">
        <v>1074</v>
      </c>
      <c r="C56" s="116">
        <v>0</v>
      </c>
      <c r="D56" s="116">
        <v>52</v>
      </c>
      <c r="E56" s="116">
        <v>1649</v>
      </c>
      <c r="F56" s="116">
        <v>909</v>
      </c>
      <c r="G56" s="116">
        <v>91</v>
      </c>
      <c r="H56" s="116">
        <v>0</v>
      </c>
      <c r="I56" s="116">
        <v>1141</v>
      </c>
      <c r="J56" s="116">
        <v>1057</v>
      </c>
      <c r="K56" s="116">
        <v>0</v>
      </c>
      <c r="L56" s="116">
        <v>0</v>
      </c>
      <c r="M56" s="116">
        <v>446</v>
      </c>
      <c r="N56" s="116">
        <v>0</v>
      </c>
      <c r="O56" s="116">
        <v>277</v>
      </c>
      <c r="P56" s="116">
        <v>3085</v>
      </c>
    </row>
    <row r="57" spans="1:16" ht="14.4" thickBot="1" x14ac:dyDescent="0.35">
      <c r="A57" s="115" t="s">
        <v>104</v>
      </c>
      <c r="B57" s="116">
        <v>942</v>
      </c>
      <c r="C57" s="116">
        <v>0</v>
      </c>
      <c r="D57" s="116">
        <v>52</v>
      </c>
      <c r="E57" s="116">
        <v>378</v>
      </c>
      <c r="F57" s="116">
        <v>909</v>
      </c>
      <c r="G57" s="116">
        <v>91</v>
      </c>
      <c r="H57" s="116">
        <v>0</v>
      </c>
      <c r="I57" s="116">
        <v>1141</v>
      </c>
      <c r="J57" s="116">
        <v>306</v>
      </c>
      <c r="K57" s="116">
        <v>0</v>
      </c>
      <c r="L57" s="116">
        <v>0</v>
      </c>
      <c r="M57" s="116">
        <v>446</v>
      </c>
      <c r="N57" s="116">
        <v>0</v>
      </c>
      <c r="O57" s="116">
        <v>277</v>
      </c>
      <c r="P57" s="116">
        <v>3085</v>
      </c>
    </row>
    <row r="58" spans="1:16" ht="14.4" thickBot="1" x14ac:dyDescent="0.35">
      <c r="A58" s="115" t="s">
        <v>105</v>
      </c>
      <c r="B58" s="116">
        <v>942</v>
      </c>
      <c r="C58" s="116">
        <v>0</v>
      </c>
      <c r="D58" s="116">
        <v>52</v>
      </c>
      <c r="E58" s="116">
        <v>378</v>
      </c>
      <c r="F58" s="116">
        <v>237</v>
      </c>
      <c r="G58" s="116">
        <v>91</v>
      </c>
      <c r="H58" s="116">
        <v>0</v>
      </c>
      <c r="I58" s="116">
        <v>959</v>
      </c>
      <c r="J58" s="116">
        <v>306</v>
      </c>
      <c r="K58" s="116">
        <v>0</v>
      </c>
      <c r="L58" s="116">
        <v>0</v>
      </c>
      <c r="M58" s="116">
        <v>446</v>
      </c>
      <c r="N58" s="116">
        <v>0</v>
      </c>
      <c r="O58" s="116">
        <v>277</v>
      </c>
      <c r="P58" s="116">
        <v>3085</v>
      </c>
    </row>
    <row r="59" spans="1:16" ht="14.4" thickBot="1" x14ac:dyDescent="0.35">
      <c r="A59" s="115" t="s">
        <v>106</v>
      </c>
      <c r="B59" s="116">
        <v>0</v>
      </c>
      <c r="C59" s="116">
        <v>0</v>
      </c>
      <c r="D59" s="116">
        <v>52</v>
      </c>
      <c r="E59" s="116">
        <v>378</v>
      </c>
      <c r="F59" s="116">
        <v>237</v>
      </c>
      <c r="G59" s="116">
        <v>91</v>
      </c>
      <c r="H59" s="116">
        <v>0</v>
      </c>
      <c r="I59" s="116">
        <v>959</v>
      </c>
      <c r="J59" s="116">
        <v>306</v>
      </c>
      <c r="K59" s="116">
        <v>0</v>
      </c>
      <c r="L59" s="116">
        <v>0</v>
      </c>
      <c r="M59" s="116">
        <v>446</v>
      </c>
      <c r="N59" s="116">
        <v>0</v>
      </c>
      <c r="O59" s="116">
        <v>277</v>
      </c>
      <c r="P59" s="116">
        <v>2640</v>
      </c>
    </row>
    <row r="60" spans="1:16" ht="14.4" thickBot="1" x14ac:dyDescent="0.35">
      <c r="A60" s="115" t="s">
        <v>107</v>
      </c>
      <c r="B60" s="116">
        <v>0</v>
      </c>
      <c r="C60" s="116">
        <v>0</v>
      </c>
      <c r="D60" s="116">
        <v>52</v>
      </c>
      <c r="E60" s="116">
        <v>0</v>
      </c>
      <c r="F60" s="116">
        <v>237</v>
      </c>
      <c r="G60" s="116">
        <v>91</v>
      </c>
      <c r="H60" s="116">
        <v>0</v>
      </c>
      <c r="I60" s="116">
        <v>622</v>
      </c>
      <c r="J60" s="116">
        <v>306</v>
      </c>
      <c r="K60" s="116">
        <v>0</v>
      </c>
      <c r="L60" s="116">
        <v>0</v>
      </c>
      <c r="M60" s="116">
        <v>446</v>
      </c>
      <c r="N60" s="116">
        <v>0</v>
      </c>
      <c r="O60" s="116">
        <v>277</v>
      </c>
      <c r="P60" s="116">
        <v>2640</v>
      </c>
    </row>
    <row r="61" spans="1:16" ht="14.4" thickBot="1" x14ac:dyDescent="0.35">
      <c r="A61" s="115" t="s">
        <v>108</v>
      </c>
      <c r="B61" s="116">
        <v>0</v>
      </c>
      <c r="C61" s="116">
        <v>0</v>
      </c>
      <c r="D61" s="116">
        <v>52</v>
      </c>
      <c r="E61" s="116">
        <v>0</v>
      </c>
      <c r="F61" s="116">
        <v>237</v>
      </c>
      <c r="G61" s="116">
        <v>91</v>
      </c>
      <c r="H61" s="116">
        <v>0</v>
      </c>
      <c r="I61" s="116">
        <v>622</v>
      </c>
      <c r="J61" s="116">
        <v>306</v>
      </c>
      <c r="K61" s="116">
        <v>0</v>
      </c>
      <c r="L61" s="116">
        <v>0</v>
      </c>
      <c r="M61" s="116">
        <v>446</v>
      </c>
      <c r="N61" s="116">
        <v>0</v>
      </c>
      <c r="O61" s="116">
        <v>277</v>
      </c>
      <c r="P61" s="116">
        <v>2640</v>
      </c>
    </row>
    <row r="62" spans="1:16" ht="14.4" thickBot="1" x14ac:dyDescent="0.35">
      <c r="A62" s="115" t="s">
        <v>109</v>
      </c>
      <c r="B62" s="116">
        <v>0</v>
      </c>
      <c r="C62" s="116">
        <v>0</v>
      </c>
      <c r="D62" s="116">
        <v>7</v>
      </c>
      <c r="E62" s="116">
        <v>0</v>
      </c>
      <c r="F62" s="116">
        <v>237</v>
      </c>
      <c r="G62" s="116">
        <v>91</v>
      </c>
      <c r="H62" s="116">
        <v>0</v>
      </c>
      <c r="I62" s="116">
        <v>622</v>
      </c>
      <c r="J62" s="116">
        <v>306</v>
      </c>
      <c r="K62" s="116">
        <v>0</v>
      </c>
      <c r="L62" s="116">
        <v>0</v>
      </c>
      <c r="M62" s="116">
        <v>446</v>
      </c>
      <c r="N62" s="116">
        <v>0</v>
      </c>
      <c r="O62" s="116">
        <v>277</v>
      </c>
      <c r="P62" s="116">
        <v>2640</v>
      </c>
    </row>
    <row r="63" spans="1:16" ht="14.4" thickBot="1" x14ac:dyDescent="0.35">
      <c r="A63" s="115" t="s">
        <v>110</v>
      </c>
      <c r="B63" s="116">
        <v>0</v>
      </c>
      <c r="C63" s="116">
        <v>0</v>
      </c>
      <c r="D63" s="116">
        <v>7</v>
      </c>
      <c r="E63" s="116">
        <v>0</v>
      </c>
      <c r="F63" s="116">
        <v>237</v>
      </c>
      <c r="G63" s="116">
        <v>91</v>
      </c>
      <c r="H63" s="116">
        <v>0</v>
      </c>
      <c r="I63" s="116">
        <v>622</v>
      </c>
      <c r="J63" s="116">
        <v>306</v>
      </c>
      <c r="K63" s="116">
        <v>0</v>
      </c>
      <c r="L63" s="116">
        <v>0</v>
      </c>
      <c r="M63" s="116">
        <v>446</v>
      </c>
      <c r="N63" s="116">
        <v>0</v>
      </c>
      <c r="O63" s="116">
        <v>277</v>
      </c>
      <c r="P63" s="116">
        <v>2640</v>
      </c>
    </row>
    <row r="64" spans="1:16" ht="14.4" thickBot="1" x14ac:dyDescent="0.35">
      <c r="A64" s="115" t="s">
        <v>111</v>
      </c>
      <c r="B64" s="116">
        <v>0</v>
      </c>
      <c r="C64" s="116">
        <v>0</v>
      </c>
      <c r="D64" s="116">
        <v>7</v>
      </c>
      <c r="E64" s="116">
        <v>0</v>
      </c>
      <c r="F64" s="116">
        <v>237</v>
      </c>
      <c r="G64" s="116">
        <v>91</v>
      </c>
      <c r="H64" s="116">
        <v>0</v>
      </c>
      <c r="I64" s="116">
        <v>622</v>
      </c>
      <c r="J64" s="116">
        <v>306</v>
      </c>
      <c r="K64" s="116">
        <v>0</v>
      </c>
      <c r="L64" s="116">
        <v>0</v>
      </c>
      <c r="M64" s="116">
        <v>315</v>
      </c>
      <c r="N64" s="116">
        <v>0</v>
      </c>
      <c r="O64" s="116">
        <v>0</v>
      </c>
      <c r="P64" s="116">
        <v>2640</v>
      </c>
    </row>
    <row r="65" spans="1:20" ht="14.4" thickBot="1" x14ac:dyDescent="0.35">
      <c r="A65" s="115" t="s">
        <v>112</v>
      </c>
      <c r="B65" s="116">
        <v>0</v>
      </c>
      <c r="C65" s="116">
        <v>0</v>
      </c>
      <c r="D65" s="116">
        <v>0</v>
      </c>
      <c r="E65" s="116">
        <v>0</v>
      </c>
      <c r="F65" s="116">
        <v>237</v>
      </c>
      <c r="G65" s="116">
        <v>91</v>
      </c>
      <c r="H65" s="116">
        <v>0</v>
      </c>
      <c r="I65" s="116">
        <v>622</v>
      </c>
      <c r="J65" s="116">
        <v>306</v>
      </c>
      <c r="K65" s="116">
        <v>0</v>
      </c>
      <c r="L65" s="116">
        <v>0</v>
      </c>
      <c r="M65" s="116">
        <v>315</v>
      </c>
      <c r="N65" s="116">
        <v>0</v>
      </c>
      <c r="O65" s="116">
        <v>0</v>
      </c>
      <c r="P65" s="116">
        <v>2640</v>
      </c>
    </row>
    <row r="66" spans="1:20" ht="14.4" thickBot="1" x14ac:dyDescent="0.35">
      <c r="A66" s="115" t="s">
        <v>113</v>
      </c>
      <c r="B66" s="116">
        <v>0</v>
      </c>
      <c r="C66" s="116">
        <v>0</v>
      </c>
      <c r="D66" s="116">
        <v>0</v>
      </c>
      <c r="E66" s="116">
        <v>0</v>
      </c>
      <c r="F66" s="116">
        <v>237</v>
      </c>
      <c r="G66" s="116">
        <v>91</v>
      </c>
      <c r="H66" s="116">
        <v>0</v>
      </c>
      <c r="I66" s="116">
        <v>622</v>
      </c>
      <c r="J66" s="116">
        <v>306</v>
      </c>
      <c r="K66" s="116">
        <v>0</v>
      </c>
      <c r="L66" s="116">
        <v>0</v>
      </c>
      <c r="M66" s="116">
        <v>315</v>
      </c>
      <c r="N66" s="116">
        <v>0</v>
      </c>
      <c r="O66" s="116">
        <v>0</v>
      </c>
      <c r="P66" s="116">
        <v>2640</v>
      </c>
    </row>
    <row r="67" spans="1:20" ht="14.4" thickBot="1" x14ac:dyDescent="0.35">
      <c r="A67" s="115" t="s">
        <v>114</v>
      </c>
      <c r="B67" s="116">
        <v>0</v>
      </c>
      <c r="C67" s="116">
        <v>0</v>
      </c>
      <c r="D67" s="116">
        <v>0</v>
      </c>
      <c r="E67" s="116">
        <v>0</v>
      </c>
      <c r="F67" s="116">
        <v>237</v>
      </c>
      <c r="G67" s="116">
        <v>0</v>
      </c>
      <c r="H67" s="116">
        <v>0</v>
      </c>
      <c r="I67" s="116">
        <v>622</v>
      </c>
      <c r="J67" s="116">
        <v>306</v>
      </c>
      <c r="K67" s="116">
        <v>0</v>
      </c>
      <c r="L67" s="116">
        <v>0</v>
      </c>
      <c r="M67" s="116">
        <v>315</v>
      </c>
      <c r="N67" s="116">
        <v>0</v>
      </c>
      <c r="O67" s="116">
        <v>0</v>
      </c>
      <c r="P67" s="116">
        <v>2640</v>
      </c>
    </row>
    <row r="68" spans="1:20" ht="14.4" thickBot="1" x14ac:dyDescent="0.35">
      <c r="A68" s="115" t="s">
        <v>115</v>
      </c>
      <c r="B68" s="116">
        <v>0</v>
      </c>
      <c r="C68" s="116">
        <v>0</v>
      </c>
      <c r="D68" s="116">
        <v>0</v>
      </c>
      <c r="E68" s="116">
        <v>0</v>
      </c>
      <c r="F68" s="116">
        <v>237</v>
      </c>
      <c r="G68" s="116">
        <v>0</v>
      </c>
      <c r="H68" s="116">
        <v>0</v>
      </c>
      <c r="I68" s="116">
        <v>622</v>
      </c>
      <c r="J68" s="116">
        <v>306</v>
      </c>
      <c r="K68" s="116">
        <v>0</v>
      </c>
      <c r="L68" s="116">
        <v>0</v>
      </c>
      <c r="M68" s="116">
        <v>315</v>
      </c>
      <c r="N68" s="116">
        <v>0</v>
      </c>
      <c r="O68" s="116">
        <v>0</v>
      </c>
      <c r="P68" s="116">
        <v>2640</v>
      </c>
    </row>
    <row r="69" spans="1:20" ht="14.4" thickBot="1" x14ac:dyDescent="0.35">
      <c r="A69" s="115" t="s">
        <v>116</v>
      </c>
      <c r="B69" s="116">
        <v>0</v>
      </c>
      <c r="C69" s="116">
        <v>0</v>
      </c>
      <c r="D69" s="116">
        <v>0</v>
      </c>
      <c r="E69" s="116">
        <v>0</v>
      </c>
      <c r="F69" s="116">
        <v>237</v>
      </c>
      <c r="G69" s="116">
        <v>0</v>
      </c>
      <c r="H69" s="116">
        <v>0</v>
      </c>
      <c r="I69" s="116">
        <v>622</v>
      </c>
      <c r="J69" s="116">
        <v>306</v>
      </c>
      <c r="K69" s="116">
        <v>0</v>
      </c>
      <c r="L69" s="116">
        <v>0</v>
      </c>
      <c r="M69" s="116">
        <v>315</v>
      </c>
      <c r="N69" s="116">
        <v>0</v>
      </c>
      <c r="O69" s="116">
        <v>0</v>
      </c>
      <c r="P69" s="116">
        <v>2640</v>
      </c>
    </row>
    <row r="70" spans="1:20" ht="14.4" thickBot="1" x14ac:dyDescent="0.35">
      <c r="A70" s="115" t="s">
        <v>117</v>
      </c>
      <c r="B70" s="116">
        <v>0</v>
      </c>
      <c r="C70" s="116">
        <v>0</v>
      </c>
      <c r="D70" s="116">
        <v>0</v>
      </c>
      <c r="E70" s="116">
        <v>0</v>
      </c>
      <c r="F70" s="116">
        <v>188</v>
      </c>
      <c r="G70" s="116">
        <v>0</v>
      </c>
      <c r="H70" s="116">
        <v>0</v>
      </c>
      <c r="I70" s="116">
        <v>622</v>
      </c>
      <c r="J70" s="116">
        <v>306</v>
      </c>
      <c r="K70" s="116">
        <v>0</v>
      </c>
      <c r="L70" s="116">
        <v>0</v>
      </c>
      <c r="M70" s="116">
        <v>315</v>
      </c>
      <c r="N70" s="116">
        <v>0</v>
      </c>
      <c r="O70" s="116">
        <v>0</v>
      </c>
      <c r="P70" s="116">
        <v>2640</v>
      </c>
    </row>
    <row r="71" spans="1:20" ht="14.4" thickBot="1" x14ac:dyDescent="0.35">
      <c r="A71" s="115" t="s">
        <v>118</v>
      </c>
      <c r="B71" s="116">
        <v>0</v>
      </c>
      <c r="C71" s="116">
        <v>0</v>
      </c>
      <c r="D71" s="116">
        <v>0</v>
      </c>
      <c r="E71" s="116">
        <v>0</v>
      </c>
      <c r="F71" s="116">
        <v>188</v>
      </c>
      <c r="G71" s="116">
        <v>0</v>
      </c>
      <c r="H71" s="116">
        <v>0</v>
      </c>
      <c r="I71" s="116">
        <v>622</v>
      </c>
      <c r="J71" s="116">
        <v>306</v>
      </c>
      <c r="K71" s="116">
        <v>0</v>
      </c>
      <c r="L71" s="116">
        <v>0</v>
      </c>
      <c r="M71" s="116">
        <v>0</v>
      </c>
      <c r="N71" s="116">
        <v>0</v>
      </c>
      <c r="O71" s="116">
        <v>0</v>
      </c>
      <c r="P71" s="116">
        <v>2640</v>
      </c>
    </row>
    <row r="72" spans="1:20" ht="14.4" thickBot="1" x14ac:dyDescent="0.35">
      <c r="A72" s="115" t="s">
        <v>119</v>
      </c>
      <c r="B72" s="116">
        <v>0</v>
      </c>
      <c r="C72" s="116">
        <v>0</v>
      </c>
      <c r="D72" s="116">
        <v>0</v>
      </c>
      <c r="E72" s="116">
        <v>0</v>
      </c>
      <c r="F72" s="116">
        <v>188</v>
      </c>
      <c r="G72" s="116">
        <v>0</v>
      </c>
      <c r="H72" s="116">
        <v>0</v>
      </c>
      <c r="I72" s="116">
        <v>622</v>
      </c>
      <c r="J72" s="116">
        <v>306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2640</v>
      </c>
    </row>
    <row r="73" spans="1:20" ht="14.4" thickBot="1" x14ac:dyDescent="0.35">
      <c r="A73" s="115" t="s">
        <v>120</v>
      </c>
      <c r="B73" s="116">
        <v>0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622</v>
      </c>
      <c r="J73" s="116">
        <v>101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2640</v>
      </c>
    </row>
    <row r="74" spans="1:20" ht="14.4" thickBot="1" x14ac:dyDescent="0.35">
      <c r="A74" s="115" t="s">
        <v>121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101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2543</v>
      </c>
    </row>
    <row r="75" spans="1:20" ht="14.4" thickBot="1" x14ac:dyDescent="0.35">
      <c r="A75" s="115" t="s">
        <v>122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2543</v>
      </c>
    </row>
    <row r="76" spans="1:20" ht="14.4" thickBot="1" x14ac:dyDescent="0.35">
      <c r="A76" s="115" t="s">
        <v>123</v>
      </c>
      <c r="B76" s="116">
        <v>0</v>
      </c>
      <c r="C76" s="116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2543</v>
      </c>
    </row>
    <row r="77" spans="1:20" ht="14.4" thickBot="1" x14ac:dyDescent="0.35">
      <c r="A77" s="115" t="s">
        <v>124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2543</v>
      </c>
    </row>
    <row r="78" spans="1:20" ht="18.600000000000001" thickBot="1" x14ac:dyDescent="0.35">
      <c r="A78" s="111"/>
    </row>
    <row r="79" spans="1:20" ht="14.4" thickBot="1" x14ac:dyDescent="0.35">
      <c r="A79" s="115" t="s">
        <v>126</v>
      </c>
      <c r="B79" s="115" t="s">
        <v>64</v>
      </c>
      <c r="C79" s="115" t="s">
        <v>65</v>
      </c>
      <c r="D79" s="115" t="s">
        <v>66</v>
      </c>
      <c r="E79" s="115" t="s">
        <v>67</v>
      </c>
      <c r="F79" s="115" t="s">
        <v>68</v>
      </c>
      <c r="G79" s="115" t="s">
        <v>69</v>
      </c>
      <c r="H79" s="115" t="s">
        <v>70</v>
      </c>
      <c r="I79" s="115" t="s">
        <v>71</v>
      </c>
      <c r="J79" s="115" t="s">
        <v>72</v>
      </c>
      <c r="K79" s="115" t="s">
        <v>73</v>
      </c>
      <c r="L79" s="115" t="s">
        <v>74</v>
      </c>
      <c r="M79" s="115" t="s">
        <v>75</v>
      </c>
      <c r="N79" s="115" t="s">
        <v>76</v>
      </c>
      <c r="O79" s="115" t="s">
        <v>77</v>
      </c>
      <c r="P79" s="115" t="s">
        <v>78</v>
      </c>
      <c r="Q79" s="115" t="s">
        <v>127</v>
      </c>
      <c r="R79" s="115" t="s">
        <v>128</v>
      </c>
      <c r="S79" s="115" t="s">
        <v>129</v>
      </c>
      <c r="T79" s="115" t="s">
        <v>130</v>
      </c>
    </row>
    <row r="80" spans="1:20" ht="14.4" thickBot="1" x14ac:dyDescent="0.35">
      <c r="A80" s="115" t="s">
        <v>79</v>
      </c>
      <c r="B80" s="116">
        <v>0</v>
      </c>
      <c r="C80" s="116">
        <v>0</v>
      </c>
      <c r="D80" s="116">
        <v>0</v>
      </c>
      <c r="E80" s="116">
        <v>0</v>
      </c>
      <c r="F80" s="116">
        <v>237</v>
      </c>
      <c r="G80" s="116">
        <v>0</v>
      </c>
      <c r="H80" s="116">
        <v>0</v>
      </c>
      <c r="I80" s="116">
        <v>622</v>
      </c>
      <c r="J80" s="116">
        <v>101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2640</v>
      </c>
      <c r="Q80" s="116">
        <v>3600</v>
      </c>
      <c r="R80" s="116">
        <v>3600</v>
      </c>
      <c r="S80" s="116">
        <v>0</v>
      </c>
      <c r="T80" s="116">
        <v>0</v>
      </c>
    </row>
    <row r="81" spans="1:20" ht="14.4" thickBot="1" x14ac:dyDescent="0.35">
      <c r="A81" s="115" t="s">
        <v>80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v>91</v>
      </c>
      <c r="H81" s="116">
        <v>0</v>
      </c>
      <c r="I81" s="116">
        <v>959</v>
      </c>
      <c r="J81" s="116">
        <v>306</v>
      </c>
      <c r="K81" s="116">
        <v>0</v>
      </c>
      <c r="L81" s="116">
        <v>0</v>
      </c>
      <c r="M81" s="116">
        <v>315</v>
      </c>
      <c r="N81" s="116">
        <v>0</v>
      </c>
      <c r="O81" s="116">
        <v>0</v>
      </c>
      <c r="P81" s="116">
        <v>2640</v>
      </c>
      <c r="Q81" s="116">
        <v>4311</v>
      </c>
      <c r="R81" s="116">
        <v>4310</v>
      </c>
      <c r="S81" s="116">
        <v>-1</v>
      </c>
      <c r="T81" s="116" t="s">
        <v>292</v>
      </c>
    </row>
    <row r="82" spans="1:20" ht="14.4" thickBot="1" x14ac:dyDescent="0.35">
      <c r="A82" s="115" t="s">
        <v>81</v>
      </c>
      <c r="B82" s="116">
        <v>0</v>
      </c>
      <c r="C82" s="116">
        <v>0</v>
      </c>
      <c r="D82" s="116">
        <v>7</v>
      </c>
      <c r="E82" s="116">
        <v>0</v>
      </c>
      <c r="F82" s="116">
        <v>237</v>
      </c>
      <c r="G82" s="116">
        <v>0</v>
      </c>
      <c r="H82" s="116">
        <v>0</v>
      </c>
      <c r="I82" s="116">
        <v>622</v>
      </c>
      <c r="J82" s="116">
        <v>101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16">
        <v>2543</v>
      </c>
      <c r="Q82" s="116">
        <v>3510</v>
      </c>
      <c r="R82" s="116">
        <v>3510</v>
      </c>
      <c r="S82" s="116">
        <v>0</v>
      </c>
      <c r="T82" s="116">
        <v>0</v>
      </c>
    </row>
    <row r="83" spans="1:20" ht="14.4" thickBot="1" x14ac:dyDescent="0.35">
      <c r="A83" s="115" t="s">
        <v>82</v>
      </c>
      <c r="B83" s="116">
        <v>0</v>
      </c>
      <c r="C83" s="116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2640</v>
      </c>
      <c r="Q83" s="116">
        <v>2640</v>
      </c>
      <c r="R83" s="116">
        <v>2640</v>
      </c>
      <c r="S83" s="116">
        <v>0</v>
      </c>
      <c r="T83" s="116">
        <v>0</v>
      </c>
    </row>
    <row r="84" spans="1:20" ht="14.4" thickBot="1" x14ac:dyDescent="0.35">
      <c r="A84" s="115" t="s">
        <v>83</v>
      </c>
      <c r="B84" s="116">
        <v>0</v>
      </c>
      <c r="C84" s="116">
        <v>0</v>
      </c>
      <c r="D84" s="116">
        <v>52</v>
      </c>
      <c r="E84" s="116">
        <v>0</v>
      </c>
      <c r="F84" s="116">
        <v>0</v>
      </c>
      <c r="G84" s="116">
        <v>91</v>
      </c>
      <c r="H84" s="116">
        <v>0</v>
      </c>
      <c r="I84" s="116">
        <v>1141</v>
      </c>
      <c r="J84" s="116">
        <v>306</v>
      </c>
      <c r="K84" s="116">
        <v>0</v>
      </c>
      <c r="L84" s="116">
        <v>0</v>
      </c>
      <c r="M84" s="116">
        <v>446</v>
      </c>
      <c r="N84" s="116">
        <v>0</v>
      </c>
      <c r="O84" s="116">
        <v>0</v>
      </c>
      <c r="P84" s="116">
        <v>3085</v>
      </c>
      <c r="Q84" s="116">
        <v>5121</v>
      </c>
      <c r="R84" s="116">
        <v>5120</v>
      </c>
      <c r="S84" s="116">
        <v>-1</v>
      </c>
      <c r="T84" s="116" t="s">
        <v>292</v>
      </c>
    </row>
    <row r="85" spans="1:20" ht="14.4" thickBot="1" x14ac:dyDescent="0.35">
      <c r="A85" s="115" t="s">
        <v>84</v>
      </c>
      <c r="B85" s="116">
        <v>0</v>
      </c>
      <c r="C85" s="116">
        <v>0</v>
      </c>
      <c r="D85" s="116">
        <v>7</v>
      </c>
      <c r="E85" s="116">
        <v>0</v>
      </c>
      <c r="F85" s="116">
        <v>0</v>
      </c>
      <c r="G85" s="116">
        <v>91</v>
      </c>
      <c r="H85" s="116">
        <v>0</v>
      </c>
      <c r="I85" s="116">
        <v>1141</v>
      </c>
      <c r="J85" s="116">
        <v>306</v>
      </c>
      <c r="K85" s="116">
        <v>0</v>
      </c>
      <c r="L85" s="116">
        <v>0</v>
      </c>
      <c r="M85" s="116">
        <v>315</v>
      </c>
      <c r="N85" s="116">
        <v>0</v>
      </c>
      <c r="O85" s="116">
        <v>0</v>
      </c>
      <c r="P85" s="116">
        <v>2640</v>
      </c>
      <c r="Q85" s="116">
        <v>4500</v>
      </c>
      <c r="R85" s="116">
        <v>4500</v>
      </c>
      <c r="S85" s="116">
        <v>0</v>
      </c>
      <c r="T85" s="116">
        <v>0</v>
      </c>
    </row>
    <row r="86" spans="1:20" ht="14.4" thickBot="1" x14ac:dyDescent="0.35">
      <c r="A86" s="115" t="s">
        <v>85</v>
      </c>
      <c r="B86" s="116">
        <v>0</v>
      </c>
      <c r="C86" s="116">
        <v>0</v>
      </c>
      <c r="D86" s="116">
        <v>0</v>
      </c>
      <c r="E86" s="116">
        <v>0</v>
      </c>
      <c r="F86" s="116">
        <v>188</v>
      </c>
      <c r="G86" s="116">
        <v>0</v>
      </c>
      <c r="H86" s="116">
        <v>0</v>
      </c>
      <c r="I86" s="116">
        <v>622</v>
      </c>
      <c r="J86" s="116">
        <v>306</v>
      </c>
      <c r="K86" s="116">
        <v>0</v>
      </c>
      <c r="L86" s="116">
        <v>0</v>
      </c>
      <c r="M86" s="116">
        <v>315</v>
      </c>
      <c r="N86" s="116">
        <v>0</v>
      </c>
      <c r="O86" s="116">
        <v>0</v>
      </c>
      <c r="P86" s="116">
        <v>2640</v>
      </c>
      <c r="Q86" s="116">
        <v>4071</v>
      </c>
      <c r="R86" s="116">
        <v>4070</v>
      </c>
      <c r="S86" s="116">
        <v>-1</v>
      </c>
      <c r="T86" s="116" t="s">
        <v>292</v>
      </c>
    </row>
    <row r="87" spans="1:20" ht="14.4" thickBot="1" x14ac:dyDescent="0.35">
      <c r="A87" s="115" t="s">
        <v>86</v>
      </c>
      <c r="B87" s="116">
        <v>0</v>
      </c>
      <c r="C87" s="116">
        <v>0</v>
      </c>
      <c r="D87" s="116">
        <v>0</v>
      </c>
      <c r="E87" s="116">
        <v>0</v>
      </c>
      <c r="F87" s="116">
        <v>237</v>
      </c>
      <c r="G87" s="116">
        <v>91</v>
      </c>
      <c r="H87" s="116">
        <v>0</v>
      </c>
      <c r="I87" s="116">
        <v>622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2640</v>
      </c>
      <c r="Q87" s="116">
        <v>3590</v>
      </c>
      <c r="R87" s="116">
        <v>3590</v>
      </c>
      <c r="S87" s="116">
        <v>0</v>
      </c>
      <c r="T87" s="116">
        <v>0</v>
      </c>
    </row>
    <row r="88" spans="1:20" ht="14.4" thickBot="1" x14ac:dyDescent="0.35">
      <c r="A88" s="115" t="s">
        <v>87</v>
      </c>
      <c r="B88" s="116">
        <v>0</v>
      </c>
      <c r="C88" s="116">
        <v>0</v>
      </c>
      <c r="D88" s="116">
        <v>7</v>
      </c>
      <c r="E88" s="116">
        <v>0</v>
      </c>
      <c r="F88" s="116">
        <v>237</v>
      </c>
      <c r="G88" s="116">
        <v>0</v>
      </c>
      <c r="H88" s="116">
        <v>0</v>
      </c>
      <c r="I88" s="116">
        <v>622</v>
      </c>
      <c r="J88" s="116">
        <v>306</v>
      </c>
      <c r="K88" s="116">
        <v>0</v>
      </c>
      <c r="L88" s="116">
        <v>0</v>
      </c>
      <c r="M88" s="116">
        <v>446</v>
      </c>
      <c r="N88" s="116">
        <v>0</v>
      </c>
      <c r="O88" s="116">
        <v>277</v>
      </c>
      <c r="P88" s="116">
        <v>3085</v>
      </c>
      <c r="Q88" s="116">
        <v>4980</v>
      </c>
      <c r="R88" s="116">
        <v>4980</v>
      </c>
      <c r="S88" s="116">
        <v>0</v>
      </c>
      <c r="T88" s="116">
        <v>0</v>
      </c>
    </row>
    <row r="89" spans="1:20" ht="14.4" thickBot="1" x14ac:dyDescent="0.35">
      <c r="A89" s="115" t="s">
        <v>88</v>
      </c>
      <c r="B89" s="116">
        <v>0</v>
      </c>
      <c r="C89" s="116">
        <v>0</v>
      </c>
      <c r="D89" s="116">
        <v>52</v>
      </c>
      <c r="E89" s="116">
        <v>0</v>
      </c>
      <c r="F89" s="116">
        <v>237</v>
      </c>
      <c r="G89" s="116">
        <v>91</v>
      </c>
      <c r="H89" s="116">
        <v>0</v>
      </c>
      <c r="I89" s="116">
        <v>622</v>
      </c>
      <c r="J89" s="116">
        <v>306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16">
        <v>2543</v>
      </c>
      <c r="Q89" s="116">
        <v>3851</v>
      </c>
      <c r="R89" s="116">
        <v>3850</v>
      </c>
      <c r="S89" s="116">
        <v>-1</v>
      </c>
      <c r="T89" s="116" t="s">
        <v>293</v>
      </c>
    </row>
    <row r="90" spans="1:20" ht="14.4" thickBot="1" x14ac:dyDescent="0.35">
      <c r="A90" s="115" t="s">
        <v>89</v>
      </c>
      <c r="B90" s="116">
        <v>0</v>
      </c>
      <c r="C90" s="116">
        <v>0</v>
      </c>
      <c r="D90" s="116">
        <v>52</v>
      </c>
      <c r="E90" s="116">
        <v>0</v>
      </c>
      <c r="F90" s="116">
        <v>0</v>
      </c>
      <c r="G90" s="116">
        <v>91</v>
      </c>
      <c r="H90" s="116">
        <v>0</v>
      </c>
      <c r="I90" s="116">
        <v>622</v>
      </c>
      <c r="J90" s="116">
        <v>306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16">
        <v>2640</v>
      </c>
      <c r="Q90" s="116">
        <v>3711</v>
      </c>
      <c r="R90" s="116">
        <v>3710</v>
      </c>
      <c r="S90" s="116">
        <v>-1</v>
      </c>
      <c r="T90" s="116" t="s">
        <v>293</v>
      </c>
    </row>
    <row r="91" spans="1:20" ht="14.4" thickBot="1" x14ac:dyDescent="0.35">
      <c r="A91" s="115" t="s">
        <v>90</v>
      </c>
      <c r="B91" s="116">
        <v>0</v>
      </c>
      <c r="C91" s="116">
        <v>0</v>
      </c>
      <c r="D91" s="116">
        <v>0</v>
      </c>
      <c r="E91" s="116">
        <v>0</v>
      </c>
      <c r="F91" s="116">
        <v>188</v>
      </c>
      <c r="G91" s="116">
        <v>0</v>
      </c>
      <c r="H91" s="116">
        <v>0</v>
      </c>
      <c r="I91" s="116">
        <v>622</v>
      </c>
      <c r="J91" s="116">
        <v>306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3085</v>
      </c>
      <c r="Q91" s="116">
        <v>4201</v>
      </c>
      <c r="R91" s="116">
        <v>4200</v>
      </c>
      <c r="S91" s="116">
        <v>-1</v>
      </c>
      <c r="T91" s="116" t="s">
        <v>292</v>
      </c>
    </row>
    <row r="92" spans="1:20" ht="14.4" thickBot="1" x14ac:dyDescent="0.35">
      <c r="A92" s="115" t="s">
        <v>91</v>
      </c>
      <c r="B92" s="116">
        <v>0</v>
      </c>
      <c r="C92" s="116">
        <v>0</v>
      </c>
      <c r="D92" s="116">
        <v>0</v>
      </c>
      <c r="E92" s="116">
        <v>378</v>
      </c>
      <c r="F92" s="116">
        <v>237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315</v>
      </c>
      <c r="N92" s="116">
        <v>0</v>
      </c>
      <c r="O92" s="116">
        <v>277</v>
      </c>
      <c r="P92" s="116">
        <v>2543</v>
      </c>
      <c r="Q92" s="116">
        <v>3750</v>
      </c>
      <c r="R92" s="116">
        <v>3750</v>
      </c>
      <c r="S92" s="116">
        <v>0</v>
      </c>
      <c r="T92" s="116">
        <v>0</v>
      </c>
    </row>
    <row r="93" spans="1:20" ht="14.4" thickBot="1" x14ac:dyDescent="0.35">
      <c r="A93" s="115" t="s">
        <v>92</v>
      </c>
      <c r="B93" s="116">
        <v>0</v>
      </c>
      <c r="C93" s="116">
        <v>0</v>
      </c>
      <c r="D93" s="116">
        <v>52</v>
      </c>
      <c r="E93" s="116">
        <v>378</v>
      </c>
      <c r="F93" s="116">
        <v>237</v>
      </c>
      <c r="G93" s="116">
        <v>91</v>
      </c>
      <c r="H93" s="116">
        <v>0</v>
      </c>
      <c r="I93" s="116">
        <v>622</v>
      </c>
      <c r="J93" s="116">
        <v>306</v>
      </c>
      <c r="K93" s="116">
        <v>0</v>
      </c>
      <c r="L93" s="116">
        <v>0</v>
      </c>
      <c r="M93" s="116">
        <v>315</v>
      </c>
      <c r="N93" s="116">
        <v>0</v>
      </c>
      <c r="O93" s="116">
        <v>0</v>
      </c>
      <c r="P93" s="116">
        <v>2640</v>
      </c>
      <c r="Q93" s="116">
        <v>4641</v>
      </c>
      <c r="R93" s="116">
        <v>4640</v>
      </c>
      <c r="S93" s="116">
        <v>-1</v>
      </c>
      <c r="T93" s="116" t="s">
        <v>292</v>
      </c>
    </row>
    <row r="94" spans="1:20" ht="14.4" thickBot="1" x14ac:dyDescent="0.35">
      <c r="A94" s="115" t="s">
        <v>93</v>
      </c>
      <c r="B94" s="116">
        <v>0</v>
      </c>
      <c r="C94" s="116">
        <v>0</v>
      </c>
      <c r="D94" s="116">
        <v>52</v>
      </c>
      <c r="E94" s="116">
        <v>0</v>
      </c>
      <c r="F94" s="116">
        <v>237</v>
      </c>
      <c r="G94" s="116">
        <v>91</v>
      </c>
      <c r="H94" s="116">
        <v>0</v>
      </c>
      <c r="I94" s="116">
        <v>959</v>
      </c>
      <c r="J94" s="116">
        <v>306</v>
      </c>
      <c r="K94" s="116">
        <v>0</v>
      </c>
      <c r="L94" s="116">
        <v>0</v>
      </c>
      <c r="M94" s="116">
        <v>446</v>
      </c>
      <c r="N94" s="116">
        <v>0</v>
      </c>
      <c r="O94" s="116">
        <v>0</v>
      </c>
      <c r="P94" s="116">
        <v>2640</v>
      </c>
      <c r="Q94" s="116">
        <v>4731</v>
      </c>
      <c r="R94" s="116">
        <v>4730</v>
      </c>
      <c r="S94" s="116">
        <v>-1</v>
      </c>
      <c r="T94" s="116" t="s">
        <v>292</v>
      </c>
    </row>
    <row r="95" spans="1:20" ht="14.4" thickBot="1" x14ac:dyDescent="0.35">
      <c r="A95" s="115" t="s">
        <v>94</v>
      </c>
      <c r="B95" s="116">
        <v>0</v>
      </c>
      <c r="C95" s="116">
        <v>0</v>
      </c>
      <c r="D95" s="116">
        <v>0</v>
      </c>
      <c r="E95" s="116">
        <v>1649</v>
      </c>
      <c r="F95" s="116">
        <v>237</v>
      </c>
      <c r="G95" s="116">
        <v>0</v>
      </c>
      <c r="H95" s="116">
        <v>0</v>
      </c>
      <c r="I95" s="116">
        <v>0</v>
      </c>
      <c r="J95" s="116">
        <v>306</v>
      </c>
      <c r="K95" s="116">
        <v>0</v>
      </c>
      <c r="L95" s="116">
        <v>0</v>
      </c>
      <c r="M95" s="116">
        <v>446</v>
      </c>
      <c r="N95" s="116">
        <v>0</v>
      </c>
      <c r="O95" s="116">
        <v>0</v>
      </c>
      <c r="P95" s="116">
        <v>2543</v>
      </c>
      <c r="Q95" s="116">
        <v>5181</v>
      </c>
      <c r="R95" s="116">
        <v>5180</v>
      </c>
      <c r="S95" s="116">
        <v>-1</v>
      </c>
      <c r="T95" s="116" t="s">
        <v>292</v>
      </c>
    </row>
    <row r="96" spans="1:20" ht="14.4" thickBot="1" x14ac:dyDescent="0.35">
      <c r="A96" s="115" t="s">
        <v>95</v>
      </c>
      <c r="B96" s="116">
        <v>0</v>
      </c>
      <c r="C96" s="116">
        <v>0</v>
      </c>
      <c r="D96" s="116">
        <v>0</v>
      </c>
      <c r="E96" s="116">
        <v>0</v>
      </c>
      <c r="F96" s="116">
        <v>237</v>
      </c>
      <c r="G96" s="116">
        <v>91</v>
      </c>
      <c r="H96" s="116">
        <v>0</v>
      </c>
      <c r="I96" s="116">
        <v>622</v>
      </c>
      <c r="J96" s="116">
        <v>1057</v>
      </c>
      <c r="K96" s="116">
        <v>0</v>
      </c>
      <c r="L96" s="116">
        <v>0</v>
      </c>
      <c r="M96" s="116">
        <v>446</v>
      </c>
      <c r="N96" s="116">
        <v>0</v>
      </c>
      <c r="O96" s="116">
        <v>277</v>
      </c>
      <c r="P96" s="116">
        <v>2640</v>
      </c>
      <c r="Q96" s="116">
        <v>5370</v>
      </c>
      <c r="R96" s="116">
        <v>5370</v>
      </c>
      <c r="S96" s="116">
        <v>0</v>
      </c>
      <c r="T96" s="116">
        <v>0</v>
      </c>
    </row>
    <row r="97" spans="1:20" ht="14.4" thickBot="1" x14ac:dyDescent="0.35">
      <c r="A97" s="115" t="s">
        <v>96</v>
      </c>
      <c r="B97" s="116">
        <v>942</v>
      </c>
      <c r="C97" s="116">
        <v>0</v>
      </c>
      <c r="D97" s="116">
        <v>0</v>
      </c>
      <c r="E97" s="116">
        <v>0</v>
      </c>
      <c r="F97" s="116">
        <v>237</v>
      </c>
      <c r="G97" s="116">
        <v>91</v>
      </c>
      <c r="H97" s="116">
        <v>0</v>
      </c>
      <c r="I97" s="116">
        <v>622</v>
      </c>
      <c r="J97" s="116">
        <v>306</v>
      </c>
      <c r="K97" s="116">
        <v>0</v>
      </c>
      <c r="L97" s="116">
        <v>0</v>
      </c>
      <c r="M97" s="116">
        <v>315</v>
      </c>
      <c r="N97" s="116">
        <v>0</v>
      </c>
      <c r="O97" s="116">
        <v>277</v>
      </c>
      <c r="P97" s="116">
        <v>2640</v>
      </c>
      <c r="Q97" s="116">
        <v>5430</v>
      </c>
      <c r="R97" s="116">
        <v>5430</v>
      </c>
      <c r="S97" s="116">
        <v>0</v>
      </c>
      <c r="T97" s="116">
        <v>0</v>
      </c>
    </row>
    <row r="98" spans="1:20" ht="14.4" thickBot="1" x14ac:dyDescent="0.35">
      <c r="A98" s="115" t="s">
        <v>97</v>
      </c>
      <c r="B98" s="116">
        <v>0</v>
      </c>
      <c r="C98" s="116">
        <v>0</v>
      </c>
      <c r="D98" s="116">
        <v>52</v>
      </c>
      <c r="E98" s="116">
        <v>0</v>
      </c>
      <c r="F98" s="116">
        <v>909</v>
      </c>
      <c r="G98" s="116">
        <v>0</v>
      </c>
      <c r="H98" s="116">
        <v>0</v>
      </c>
      <c r="I98" s="116">
        <v>622</v>
      </c>
      <c r="J98" s="116">
        <v>306</v>
      </c>
      <c r="K98" s="116">
        <v>0</v>
      </c>
      <c r="L98" s="116">
        <v>0</v>
      </c>
      <c r="M98" s="116">
        <v>315</v>
      </c>
      <c r="N98" s="116">
        <v>0</v>
      </c>
      <c r="O98" s="116">
        <v>277</v>
      </c>
      <c r="P98" s="116">
        <v>2640</v>
      </c>
      <c r="Q98" s="116">
        <v>5121</v>
      </c>
      <c r="R98" s="116">
        <v>5120</v>
      </c>
      <c r="S98" s="116">
        <v>-1</v>
      </c>
      <c r="T98" s="116" t="s">
        <v>292</v>
      </c>
    </row>
    <row r="99" spans="1:20" ht="14.4" thickBot="1" x14ac:dyDescent="0.35">
      <c r="A99" s="115" t="s">
        <v>98</v>
      </c>
      <c r="B99" s="116">
        <v>0</v>
      </c>
      <c r="C99" s="116">
        <v>0</v>
      </c>
      <c r="D99" s="116">
        <v>0</v>
      </c>
      <c r="E99" s="116">
        <v>0</v>
      </c>
      <c r="F99" s="116">
        <v>909</v>
      </c>
      <c r="G99" s="116">
        <v>91</v>
      </c>
      <c r="H99" s="116">
        <v>0</v>
      </c>
      <c r="I99" s="116">
        <v>622</v>
      </c>
      <c r="J99" s="116">
        <v>306</v>
      </c>
      <c r="K99" s="116">
        <v>0</v>
      </c>
      <c r="L99" s="116">
        <v>0</v>
      </c>
      <c r="M99" s="116">
        <v>446</v>
      </c>
      <c r="N99" s="116">
        <v>0</v>
      </c>
      <c r="O99" s="116">
        <v>277</v>
      </c>
      <c r="P99" s="116">
        <v>2640</v>
      </c>
      <c r="Q99" s="116">
        <v>5291</v>
      </c>
      <c r="R99" s="116">
        <v>5290</v>
      </c>
      <c r="S99" s="116">
        <v>-1</v>
      </c>
      <c r="T99" s="116" t="s">
        <v>292</v>
      </c>
    </row>
    <row r="100" spans="1:20" ht="14.4" thickBot="1" x14ac:dyDescent="0.35">
      <c r="A100" s="115" t="s">
        <v>99</v>
      </c>
      <c r="B100" s="116">
        <v>942</v>
      </c>
      <c r="C100" s="116">
        <v>0</v>
      </c>
      <c r="D100" s="116">
        <v>0</v>
      </c>
      <c r="E100" s="116">
        <v>0</v>
      </c>
      <c r="F100" s="116">
        <v>237</v>
      </c>
      <c r="G100" s="116">
        <v>0</v>
      </c>
      <c r="H100" s="116">
        <v>0</v>
      </c>
      <c r="I100" s="116">
        <v>622</v>
      </c>
      <c r="J100" s="116">
        <v>306</v>
      </c>
      <c r="K100" s="116">
        <v>0</v>
      </c>
      <c r="L100" s="116">
        <v>0</v>
      </c>
      <c r="M100" s="116">
        <v>446</v>
      </c>
      <c r="N100" s="116">
        <v>0</v>
      </c>
      <c r="O100" s="116">
        <v>277</v>
      </c>
      <c r="P100" s="116">
        <v>2640</v>
      </c>
      <c r="Q100" s="116">
        <v>5470</v>
      </c>
      <c r="R100" s="116">
        <v>5470</v>
      </c>
      <c r="S100" s="116">
        <v>0</v>
      </c>
      <c r="T100" s="116">
        <v>0</v>
      </c>
    </row>
    <row r="101" spans="1:20" ht="14.4" thickBot="1" x14ac:dyDescent="0.35">
      <c r="A101" s="115" t="s">
        <v>100</v>
      </c>
      <c r="B101" s="116">
        <v>1074</v>
      </c>
      <c r="C101" s="116">
        <v>0</v>
      </c>
      <c r="D101" s="116">
        <v>0</v>
      </c>
      <c r="E101" s="116">
        <v>378</v>
      </c>
      <c r="F101" s="116">
        <v>188</v>
      </c>
      <c r="G101" s="116">
        <v>0</v>
      </c>
      <c r="H101" s="116">
        <v>0</v>
      </c>
      <c r="I101" s="116">
        <v>622</v>
      </c>
      <c r="J101" s="116">
        <v>306</v>
      </c>
      <c r="K101" s="116">
        <v>0</v>
      </c>
      <c r="L101" s="116">
        <v>0</v>
      </c>
      <c r="M101" s="116">
        <v>446</v>
      </c>
      <c r="N101" s="116">
        <v>0</v>
      </c>
      <c r="O101" s="116">
        <v>277</v>
      </c>
      <c r="P101" s="116">
        <v>2640</v>
      </c>
      <c r="Q101" s="116">
        <v>5931</v>
      </c>
      <c r="R101" s="116">
        <v>5930</v>
      </c>
      <c r="S101" s="116">
        <v>-1</v>
      </c>
      <c r="T101" s="116" t="s">
        <v>292</v>
      </c>
    </row>
    <row r="102" spans="1:20" ht="14.4" thickBot="1" x14ac:dyDescent="0.35"/>
    <row r="103" spans="1:20" ht="14.4" thickBot="1" x14ac:dyDescent="0.35">
      <c r="A103" s="117" t="s">
        <v>131</v>
      </c>
      <c r="B103" s="118">
        <v>9781</v>
      </c>
    </row>
    <row r="104" spans="1:20" ht="14.4" thickBot="1" x14ac:dyDescent="0.35">
      <c r="A104" s="117" t="s">
        <v>132</v>
      </c>
      <c r="B104" s="118">
        <v>2543</v>
      </c>
    </row>
    <row r="105" spans="1:20" ht="14.4" thickBot="1" x14ac:dyDescent="0.35">
      <c r="A105" s="117" t="s">
        <v>133</v>
      </c>
      <c r="B105" s="118">
        <v>99002</v>
      </c>
    </row>
    <row r="106" spans="1:20" ht="14.4" thickBot="1" x14ac:dyDescent="0.35">
      <c r="A106" s="117" t="s">
        <v>134</v>
      </c>
      <c r="B106" s="118">
        <v>98990</v>
      </c>
    </row>
    <row r="107" spans="1:20" ht="14.4" thickBot="1" x14ac:dyDescent="0.35">
      <c r="A107" s="117" t="s">
        <v>135</v>
      </c>
      <c r="B107" s="118">
        <v>12</v>
      </c>
    </row>
    <row r="108" spans="1:20" ht="14.4" thickBot="1" x14ac:dyDescent="0.35">
      <c r="A108" s="117" t="s">
        <v>136</v>
      </c>
      <c r="B108" s="118"/>
    </row>
    <row r="109" spans="1:20" ht="14.4" thickBot="1" x14ac:dyDescent="0.35">
      <c r="A109" s="117" t="s">
        <v>137</v>
      </c>
      <c r="B109" s="118"/>
    </row>
    <row r="110" spans="1:20" ht="14.4" thickBot="1" x14ac:dyDescent="0.35">
      <c r="A110" s="117" t="s">
        <v>138</v>
      </c>
      <c r="B110" s="118">
        <v>0</v>
      </c>
    </row>
    <row r="112" spans="1:20" x14ac:dyDescent="0.3">
      <c r="A112" s="93" t="s">
        <v>139</v>
      </c>
    </row>
    <row r="114" spans="1:1" x14ac:dyDescent="0.3">
      <c r="A114" s="119" t="s">
        <v>294</v>
      </c>
    </row>
    <row r="115" spans="1:1" x14ac:dyDescent="0.3">
      <c r="A115" s="119" t="s">
        <v>295</v>
      </c>
    </row>
  </sheetData>
  <hyperlinks>
    <hyperlink ref="A112" r:id="rId1" display="https://miau.my-x.hu/myx-free/coco/test/553151820230417140850.html" xr:uid="{31DC9FBE-546A-4C38-8B4F-8F00E07C134C}"/>
  </hyperlinks>
  <pageMargins left="0.7" right="0.7" top="0.75" bottom="0.75" header="0.3" footer="0.3"/>
  <ignoredErrors>
    <ignoredError sqref="T81:T10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A243-3C28-4D6B-85F3-26574F3474D7}">
  <sheetPr>
    <tabColor rgb="FFFFFF00"/>
  </sheetPr>
  <dimension ref="A1:T116"/>
  <sheetViews>
    <sheetView topLeftCell="A52" zoomScale="83" workbookViewId="0">
      <selection activeCell="R80" sqref="R80"/>
    </sheetView>
  </sheetViews>
  <sheetFormatPr baseColWidth="10" defaultColWidth="8.88671875" defaultRowHeight="13.8" x14ac:dyDescent="0.3"/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4486789</v>
      </c>
      <c r="C5" s="113" t="s">
        <v>58</v>
      </c>
      <c r="D5" s="114">
        <v>21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296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5" t="s">
        <v>140</v>
      </c>
    </row>
    <row r="8" spans="1:17" ht="14.4" thickBot="1" x14ac:dyDescent="0.35">
      <c r="A8" s="115" t="s">
        <v>79</v>
      </c>
      <c r="B8" s="116">
        <v>7</v>
      </c>
      <c r="C8" s="116">
        <v>17</v>
      </c>
      <c r="D8" s="116">
        <v>20</v>
      </c>
      <c r="E8" s="116">
        <v>5</v>
      </c>
      <c r="F8" s="116">
        <v>6</v>
      </c>
      <c r="G8" s="116">
        <v>21</v>
      </c>
      <c r="H8" s="116">
        <v>11</v>
      </c>
      <c r="I8" s="116">
        <v>14</v>
      </c>
      <c r="J8" s="116">
        <v>19</v>
      </c>
      <c r="K8" s="116">
        <v>21</v>
      </c>
      <c r="L8" s="116">
        <v>19</v>
      </c>
      <c r="M8" s="116">
        <v>21</v>
      </c>
      <c r="N8" s="116">
        <v>22</v>
      </c>
      <c r="O8" s="116">
        <v>22</v>
      </c>
      <c r="P8" s="116">
        <v>18</v>
      </c>
      <c r="Q8" s="116">
        <v>4310</v>
      </c>
    </row>
    <row r="9" spans="1:17" ht="14.4" thickBot="1" x14ac:dyDescent="0.35">
      <c r="A9" s="115" t="s">
        <v>80</v>
      </c>
      <c r="B9" s="116">
        <v>22</v>
      </c>
      <c r="C9" s="116">
        <v>20</v>
      </c>
      <c r="D9" s="116">
        <v>12</v>
      </c>
      <c r="E9" s="116">
        <v>19</v>
      </c>
      <c r="F9" s="116">
        <v>18</v>
      </c>
      <c r="G9" s="116">
        <v>11</v>
      </c>
      <c r="H9" s="116">
        <v>17</v>
      </c>
      <c r="I9" s="116">
        <v>4</v>
      </c>
      <c r="J9" s="116">
        <v>14</v>
      </c>
      <c r="K9" s="116">
        <v>16</v>
      </c>
      <c r="L9" s="116">
        <v>14</v>
      </c>
      <c r="M9" s="116">
        <v>15</v>
      </c>
      <c r="N9" s="116">
        <v>19</v>
      </c>
      <c r="O9" s="116">
        <v>20</v>
      </c>
      <c r="P9" s="116">
        <v>13</v>
      </c>
      <c r="Q9" s="116">
        <v>3510</v>
      </c>
    </row>
    <row r="10" spans="1:17" ht="14.4" thickBot="1" x14ac:dyDescent="0.35">
      <c r="A10" s="115" t="s">
        <v>81</v>
      </c>
      <c r="B10" s="116">
        <v>14</v>
      </c>
      <c r="C10" s="116">
        <v>21</v>
      </c>
      <c r="D10" s="116">
        <v>7</v>
      </c>
      <c r="E10" s="116">
        <v>9</v>
      </c>
      <c r="F10" s="116">
        <v>8</v>
      </c>
      <c r="G10" s="116">
        <v>17</v>
      </c>
      <c r="H10" s="116">
        <v>9</v>
      </c>
      <c r="I10" s="116">
        <v>7</v>
      </c>
      <c r="J10" s="116">
        <v>18</v>
      </c>
      <c r="K10" s="116">
        <v>20</v>
      </c>
      <c r="L10" s="116">
        <v>20</v>
      </c>
      <c r="M10" s="116">
        <v>18</v>
      </c>
      <c r="N10" s="116">
        <v>16</v>
      </c>
      <c r="O10" s="116">
        <v>21</v>
      </c>
      <c r="P10" s="116">
        <v>21</v>
      </c>
      <c r="Q10" s="116">
        <v>2640</v>
      </c>
    </row>
    <row r="11" spans="1:17" ht="14.4" thickBot="1" x14ac:dyDescent="0.35">
      <c r="A11" s="115" t="s">
        <v>82</v>
      </c>
      <c r="B11" s="116">
        <v>17</v>
      </c>
      <c r="C11" s="116">
        <v>15</v>
      </c>
      <c r="D11" s="116">
        <v>22</v>
      </c>
      <c r="E11" s="116">
        <v>14</v>
      </c>
      <c r="F11" s="116">
        <v>18</v>
      </c>
      <c r="G11" s="116">
        <v>20</v>
      </c>
      <c r="H11" s="116">
        <v>22</v>
      </c>
      <c r="I11" s="116">
        <v>21</v>
      </c>
      <c r="J11" s="116">
        <v>21</v>
      </c>
      <c r="K11" s="116">
        <v>22</v>
      </c>
      <c r="L11" s="116">
        <v>22</v>
      </c>
      <c r="M11" s="116">
        <v>22</v>
      </c>
      <c r="N11" s="116">
        <v>15</v>
      </c>
      <c r="O11" s="116">
        <v>19</v>
      </c>
      <c r="P11" s="116">
        <v>14</v>
      </c>
      <c r="Q11" s="116">
        <v>5120</v>
      </c>
    </row>
    <row r="12" spans="1:17" ht="14.4" thickBot="1" x14ac:dyDescent="0.35">
      <c r="A12" s="115" t="s">
        <v>83</v>
      </c>
      <c r="B12" s="116">
        <v>21</v>
      </c>
      <c r="C12" s="116">
        <v>19</v>
      </c>
      <c r="D12" s="116">
        <v>6</v>
      </c>
      <c r="E12" s="116">
        <v>17</v>
      </c>
      <c r="F12" s="116">
        <v>20</v>
      </c>
      <c r="G12" s="116">
        <v>5</v>
      </c>
      <c r="H12" s="116">
        <v>15</v>
      </c>
      <c r="I12" s="116">
        <v>2</v>
      </c>
      <c r="J12" s="116">
        <v>8</v>
      </c>
      <c r="K12" s="116">
        <v>10</v>
      </c>
      <c r="L12" s="116">
        <v>10</v>
      </c>
      <c r="M12" s="116">
        <v>2</v>
      </c>
      <c r="N12" s="116">
        <v>14</v>
      </c>
      <c r="O12" s="116">
        <v>18</v>
      </c>
      <c r="P12" s="116">
        <v>1</v>
      </c>
      <c r="Q12" s="116">
        <v>4500</v>
      </c>
    </row>
    <row r="13" spans="1:17" ht="14.4" thickBot="1" x14ac:dyDescent="0.35">
      <c r="A13" s="115" t="s">
        <v>84</v>
      </c>
      <c r="B13" s="116">
        <v>19</v>
      </c>
      <c r="C13" s="116">
        <v>22</v>
      </c>
      <c r="D13" s="116">
        <v>8</v>
      </c>
      <c r="E13" s="116">
        <v>15</v>
      </c>
      <c r="F13" s="116">
        <v>22</v>
      </c>
      <c r="G13" s="116">
        <v>3</v>
      </c>
      <c r="H13" s="116">
        <v>21</v>
      </c>
      <c r="I13" s="116">
        <v>1</v>
      </c>
      <c r="J13" s="116">
        <v>6</v>
      </c>
      <c r="K13" s="116">
        <v>13</v>
      </c>
      <c r="L13" s="116">
        <v>12</v>
      </c>
      <c r="M13" s="116">
        <v>14</v>
      </c>
      <c r="N13" s="116">
        <v>19</v>
      </c>
      <c r="O13" s="116">
        <v>17</v>
      </c>
      <c r="P13" s="116">
        <v>17</v>
      </c>
      <c r="Q13" s="116">
        <v>4070</v>
      </c>
    </row>
    <row r="14" spans="1:17" ht="14.4" thickBot="1" x14ac:dyDescent="0.35">
      <c r="A14" s="115" t="s">
        <v>85</v>
      </c>
      <c r="B14" s="116">
        <v>12</v>
      </c>
      <c r="C14" s="116">
        <v>18</v>
      </c>
      <c r="D14" s="116">
        <v>14</v>
      </c>
      <c r="E14" s="116">
        <v>11</v>
      </c>
      <c r="F14" s="116">
        <v>17</v>
      </c>
      <c r="G14" s="116">
        <v>15</v>
      </c>
      <c r="H14" s="116">
        <v>16</v>
      </c>
      <c r="I14" s="116">
        <v>11</v>
      </c>
      <c r="J14" s="116">
        <v>9</v>
      </c>
      <c r="K14" s="116">
        <v>14</v>
      </c>
      <c r="L14" s="116">
        <v>13</v>
      </c>
      <c r="M14" s="116">
        <v>12</v>
      </c>
      <c r="N14" s="116">
        <v>12</v>
      </c>
      <c r="O14" s="116">
        <v>16</v>
      </c>
      <c r="P14" s="116">
        <v>7</v>
      </c>
      <c r="Q14" s="116">
        <v>3590</v>
      </c>
    </row>
    <row r="15" spans="1:17" ht="14.4" thickBot="1" x14ac:dyDescent="0.35">
      <c r="A15" s="115" t="s">
        <v>86</v>
      </c>
      <c r="B15" s="116">
        <v>15</v>
      </c>
      <c r="C15" s="116">
        <v>10</v>
      </c>
      <c r="D15" s="116">
        <v>10</v>
      </c>
      <c r="E15" s="116">
        <v>5</v>
      </c>
      <c r="F15" s="116">
        <v>4</v>
      </c>
      <c r="G15" s="116">
        <v>8</v>
      </c>
      <c r="H15" s="116">
        <v>2</v>
      </c>
      <c r="I15" s="116">
        <v>16</v>
      </c>
      <c r="J15" s="116">
        <v>22</v>
      </c>
      <c r="K15" s="116">
        <v>19</v>
      </c>
      <c r="L15" s="116">
        <v>18</v>
      </c>
      <c r="M15" s="116">
        <v>20</v>
      </c>
      <c r="N15" s="116">
        <v>10</v>
      </c>
      <c r="O15" s="116">
        <v>14</v>
      </c>
      <c r="P15" s="116">
        <v>9</v>
      </c>
      <c r="Q15" s="116">
        <v>4980</v>
      </c>
    </row>
    <row r="16" spans="1:17" ht="14.4" thickBot="1" x14ac:dyDescent="0.35">
      <c r="A16" s="115" t="s">
        <v>87</v>
      </c>
      <c r="B16" s="116">
        <v>18</v>
      </c>
      <c r="C16" s="116">
        <v>12</v>
      </c>
      <c r="D16" s="116">
        <v>9</v>
      </c>
      <c r="E16" s="116">
        <v>19</v>
      </c>
      <c r="F16" s="116">
        <v>8</v>
      </c>
      <c r="G16" s="116">
        <v>14</v>
      </c>
      <c r="H16" s="116">
        <v>3</v>
      </c>
      <c r="I16" s="116">
        <v>8</v>
      </c>
      <c r="J16" s="116">
        <v>7</v>
      </c>
      <c r="K16" s="116">
        <v>8</v>
      </c>
      <c r="L16" s="116">
        <v>11</v>
      </c>
      <c r="M16" s="116">
        <v>5</v>
      </c>
      <c r="N16" s="116">
        <v>16</v>
      </c>
      <c r="O16" s="116">
        <v>8</v>
      </c>
      <c r="P16" s="116">
        <v>3</v>
      </c>
      <c r="Q16" s="116">
        <v>3850</v>
      </c>
    </row>
    <row r="17" spans="1:17" ht="14.4" thickBot="1" x14ac:dyDescent="0.35">
      <c r="A17" s="115" t="s">
        <v>88</v>
      </c>
      <c r="B17" s="116">
        <v>20</v>
      </c>
      <c r="C17" s="116">
        <v>16</v>
      </c>
      <c r="D17" s="116">
        <v>3</v>
      </c>
      <c r="E17" s="116">
        <v>15</v>
      </c>
      <c r="F17" s="116">
        <v>10</v>
      </c>
      <c r="G17" s="116">
        <v>10</v>
      </c>
      <c r="H17" s="116">
        <v>6</v>
      </c>
      <c r="I17" s="116">
        <v>9</v>
      </c>
      <c r="J17" s="116">
        <v>13</v>
      </c>
      <c r="K17" s="116">
        <v>18</v>
      </c>
      <c r="L17" s="116">
        <v>21</v>
      </c>
      <c r="M17" s="116">
        <v>19</v>
      </c>
      <c r="N17" s="116">
        <v>21</v>
      </c>
      <c r="O17" s="116">
        <v>13</v>
      </c>
      <c r="P17" s="116">
        <v>22</v>
      </c>
      <c r="Q17" s="116">
        <v>3710</v>
      </c>
    </row>
    <row r="18" spans="1:17" ht="14.4" thickBot="1" x14ac:dyDescent="0.35">
      <c r="A18" s="115" t="s">
        <v>89</v>
      </c>
      <c r="B18" s="116">
        <v>5</v>
      </c>
      <c r="C18" s="116">
        <v>14</v>
      </c>
      <c r="D18" s="116">
        <v>1</v>
      </c>
      <c r="E18" s="116">
        <v>8</v>
      </c>
      <c r="F18" s="116">
        <v>20</v>
      </c>
      <c r="G18" s="116">
        <v>1</v>
      </c>
      <c r="H18" s="116">
        <v>17</v>
      </c>
      <c r="I18" s="116">
        <v>6</v>
      </c>
      <c r="J18" s="116">
        <v>12</v>
      </c>
      <c r="K18" s="116">
        <v>17</v>
      </c>
      <c r="L18" s="116">
        <v>17</v>
      </c>
      <c r="M18" s="116">
        <v>17</v>
      </c>
      <c r="N18" s="116">
        <v>18</v>
      </c>
      <c r="O18" s="116">
        <v>11</v>
      </c>
      <c r="P18" s="116">
        <v>4</v>
      </c>
      <c r="Q18" s="116">
        <v>4200</v>
      </c>
    </row>
    <row r="19" spans="1:17" ht="14.4" thickBot="1" x14ac:dyDescent="0.35">
      <c r="A19" s="115" t="s">
        <v>90</v>
      </c>
      <c r="B19" s="116">
        <v>4</v>
      </c>
      <c r="C19" s="116">
        <v>4</v>
      </c>
      <c r="D19" s="116">
        <v>21</v>
      </c>
      <c r="E19" s="116">
        <v>11</v>
      </c>
      <c r="F19" s="116">
        <v>16</v>
      </c>
      <c r="G19" s="116">
        <v>22</v>
      </c>
      <c r="H19" s="116">
        <v>20</v>
      </c>
      <c r="I19" s="116">
        <v>12</v>
      </c>
      <c r="J19" s="116">
        <v>11</v>
      </c>
      <c r="K19" s="116">
        <v>12</v>
      </c>
      <c r="L19" s="116">
        <v>15</v>
      </c>
      <c r="M19" s="116">
        <v>16</v>
      </c>
      <c r="N19" s="116">
        <v>13</v>
      </c>
      <c r="O19" s="116">
        <v>9</v>
      </c>
      <c r="P19" s="116">
        <v>2</v>
      </c>
      <c r="Q19" s="116">
        <v>3750</v>
      </c>
    </row>
    <row r="20" spans="1:17" ht="14.4" thickBot="1" x14ac:dyDescent="0.35">
      <c r="A20" s="115" t="s">
        <v>91</v>
      </c>
      <c r="B20" s="116">
        <v>11</v>
      </c>
      <c r="C20" s="116">
        <v>2</v>
      </c>
      <c r="D20" s="116">
        <v>18</v>
      </c>
      <c r="E20" s="116">
        <v>2</v>
      </c>
      <c r="F20" s="116">
        <v>10</v>
      </c>
      <c r="G20" s="116">
        <v>19</v>
      </c>
      <c r="H20" s="116">
        <v>14</v>
      </c>
      <c r="I20" s="116">
        <v>21</v>
      </c>
      <c r="J20" s="116">
        <v>20</v>
      </c>
      <c r="K20" s="116">
        <v>15</v>
      </c>
      <c r="L20" s="116">
        <v>16</v>
      </c>
      <c r="M20" s="116">
        <v>10</v>
      </c>
      <c r="N20" s="116">
        <v>11</v>
      </c>
      <c r="O20" s="116">
        <v>6</v>
      </c>
      <c r="P20" s="116">
        <v>20</v>
      </c>
      <c r="Q20" s="116">
        <v>4640</v>
      </c>
    </row>
    <row r="21" spans="1:17" ht="14.4" thickBot="1" x14ac:dyDescent="0.35">
      <c r="A21" s="115" t="s">
        <v>92</v>
      </c>
      <c r="B21" s="116">
        <v>13</v>
      </c>
      <c r="C21" s="116">
        <v>9</v>
      </c>
      <c r="D21" s="116">
        <v>4</v>
      </c>
      <c r="E21" s="116">
        <v>4</v>
      </c>
      <c r="F21" s="116">
        <v>13</v>
      </c>
      <c r="G21" s="116">
        <v>6</v>
      </c>
      <c r="H21" s="116">
        <v>13</v>
      </c>
      <c r="I21" s="116">
        <v>13</v>
      </c>
      <c r="J21" s="116">
        <v>17</v>
      </c>
      <c r="K21" s="116">
        <v>11</v>
      </c>
      <c r="L21" s="116">
        <v>7</v>
      </c>
      <c r="M21" s="116">
        <v>11</v>
      </c>
      <c r="N21" s="116">
        <v>9</v>
      </c>
      <c r="O21" s="116">
        <v>12</v>
      </c>
      <c r="P21" s="116">
        <v>5</v>
      </c>
      <c r="Q21" s="116">
        <v>4730</v>
      </c>
    </row>
    <row r="22" spans="1:17" ht="14.4" thickBot="1" x14ac:dyDescent="0.35">
      <c r="A22" s="115" t="s">
        <v>93</v>
      </c>
      <c r="B22" s="116">
        <v>16</v>
      </c>
      <c r="C22" s="116">
        <v>8</v>
      </c>
      <c r="D22" s="116">
        <v>2</v>
      </c>
      <c r="E22" s="116">
        <v>22</v>
      </c>
      <c r="F22" s="116">
        <v>3</v>
      </c>
      <c r="G22" s="116">
        <v>2</v>
      </c>
      <c r="H22" s="116">
        <v>1</v>
      </c>
      <c r="I22" s="116">
        <v>3</v>
      </c>
      <c r="J22" s="116">
        <v>5</v>
      </c>
      <c r="K22" s="116">
        <v>9</v>
      </c>
      <c r="L22" s="116">
        <v>8</v>
      </c>
      <c r="M22" s="116">
        <v>8</v>
      </c>
      <c r="N22" s="116">
        <v>8</v>
      </c>
      <c r="O22" s="116">
        <v>15</v>
      </c>
      <c r="P22" s="116">
        <v>12</v>
      </c>
      <c r="Q22" s="116">
        <v>5180</v>
      </c>
    </row>
    <row r="23" spans="1:17" ht="14.4" thickBot="1" x14ac:dyDescent="0.35">
      <c r="A23" s="115" t="s">
        <v>94</v>
      </c>
      <c r="B23" s="116">
        <v>9</v>
      </c>
      <c r="C23" s="116">
        <v>7</v>
      </c>
      <c r="D23" s="116">
        <v>17</v>
      </c>
      <c r="E23" s="116">
        <v>1</v>
      </c>
      <c r="F23" s="116">
        <v>4</v>
      </c>
      <c r="G23" s="116">
        <v>16</v>
      </c>
      <c r="H23" s="116">
        <v>7</v>
      </c>
      <c r="I23" s="116">
        <v>20</v>
      </c>
      <c r="J23" s="116">
        <v>16</v>
      </c>
      <c r="K23" s="116">
        <v>6</v>
      </c>
      <c r="L23" s="116">
        <v>9</v>
      </c>
      <c r="M23" s="116">
        <v>7</v>
      </c>
      <c r="N23" s="116">
        <v>7</v>
      </c>
      <c r="O23" s="116">
        <v>10</v>
      </c>
      <c r="P23" s="116">
        <v>19</v>
      </c>
      <c r="Q23" s="116">
        <v>5370</v>
      </c>
    </row>
    <row r="24" spans="1:17" ht="14.4" thickBot="1" x14ac:dyDescent="0.35">
      <c r="A24" s="115" t="s">
        <v>95</v>
      </c>
      <c r="B24" s="116">
        <v>10</v>
      </c>
      <c r="C24" s="116">
        <v>13</v>
      </c>
      <c r="D24" s="116">
        <v>10</v>
      </c>
      <c r="E24" s="116">
        <v>17</v>
      </c>
      <c r="F24" s="116">
        <v>13</v>
      </c>
      <c r="G24" s="116">
        <v>4</v>
      </c>
      <c r="H24" s="116">
        <v>8</v>
      </c>
      <c r="I24" s="116">
        <v>5</v>
      </c>
      <c r="J24" s="116">
        <v>1</v>
      </c>
      <c r="K24" s="116">
        <v>5</v>
      </c>
      <c r="L24" s="116">
        <v>6</v>
      </c>
      <c r="M24" s="116">
        <v>6</v>
      </c>
      <c r="N24" s="116">
        <v>6</v>
      </c>
      <c r="O24" s="116">
        <v>7</v>
      </c>
      <c r="P24" s="116">
        <v>8</v>
      </c>
      <c r="Q24" s="116">
        <v>5430</v>
      </c>
    </row>
    <row r="25" spans="1:17" ht="14.4" thickBot="1" x14ac:dyDescent="0.35">
      <c r="A25" s="115" t="s">
        <v>96</v>
      </c>
      <c r="B25" s="116">
        <v>3</v>
      </c>
      <c r="C25" s="116">
        <v>11</v>
      </c>
      <c r="D25" s="116">
        <v>19</v>
      </c>
      <c r="E25" s="116">
        <v>5</v>
      </c>
      <c r="F25" s="116">
        <v>12</v>
      </c>
      <c r="G25" s="116">
        <v>9</v>
      </c>
      <c r="H25" s="116">
        <v>11</v>
      </c>
      <c r="I25" s="116">
        <v>17</v>
      </c>
      <c r="J25" s="116">
        <v>9</v>
      </c>
      <c r="K25" s="116">
        <v>4</v>
      </c>
      <c r="L25" s="116">
        <v>4</v>
      </c>
      <c r="M25" s="116">
        <v>13</v>
      </c>
      <c r="N25" s="116">
        <v>3</v>
      </c>
      <c r="O25" s="116">
        <v>5</v>
      </c>
      <c r="P25" s="116">
        <v>16</v>
      </c>
      <c r="Q25" s="116">
        <v>5120</v>
      </c>
    </row>
    <row r="26" spans="1:17" ht="14.4" thickBot="1" x14ac:dyDescent="0.35">
      <c r="A26" s="115" t="s">
        <v>97</v>
      </c>
      <c r="B26" s="116">
        <v>8</v>
      </c>
      <c r="C26" s="116">
        <v>6</v>
      </c>
      <c r="D26" s="116">
        <v>5</v>
      </c>
      <c r="E26" s="116">
        <v>11</v>
      </c>
      <c r="F26" s="116">
        <v>2</v>
      </c>
      <c r="G26" s="116">
        <v>13</v>
      </c>
      <c r="H26" s="116">
        <v>10</v>
      </c>
      <c r="I26" s="116">
        <v>15</v>
      </c>
      <c r="J26" s="116">
        <v>3</v>
      </c>
      <c r="K26" s="116">
        <v>7</v>
      </c>
      <c r="L26" s="116">
        <v>2</v>
      </c>
      <c r="M26" s="116">
        <v>9</v>
      </c>
      <c r="N26" s="116">
        <v>4</v>
      </c>
      <c r="O26" s="116">
        <v>4</v>
      </c>
      <c r="P26" s="116">
        <v>15</v>
      </c>
      <c r="Q26" s="116">
        <v>5290</v>
      </c>
    </row>
    <row r="27" spans="1:17" ht="14.4" thickBot="1" x14ac:dyDescent="0.35">
      <c r="A27" s="115" t="s">
        <v>98</v>
      </c>
      <c r="B27" s="116">
        <v>6</v>
      </c>
      <c r="C27" s="116">
        <v>5</v>
      </c>
      <c r="D27" s="116">
        <v>12</v>
      </c>
      <c r="E27" s="116">
        <v>9</v>
      </c>
      <c r="F27" s="116">
        <v>1</v>
      </c>
      <c r="G27" s="116">
        <v>7</v>
      </c>
      <c r="H27" s="116">
        <v>3</v>
      </c>
      <c r="I27" s="116">
        <v>18</v>
      </c>
      <c r="J27" s="116">
        <v>4</v>
      </c>
      <c r="K27" s="116">
        <v>3</v>
      </c>
      <c r="L27" s="116">
        <v>1</v>
      </c>
      <c r="M27" s="116">
        <v>1</v>
      </c>
      <c r="N27" s="116">
        <v>5</v>
      </c>
      <c r="O27" s="116">
        <v>3</v>
      </c>
      <c r="P27" s="116">
        <v>11</v>
      </c>
      <c r="Q27" s="116">
        <v>5470</v>
      </c>
    </row>
    <row r="28" spans="1:17" ht="14.4" thickBot="1" x14ac:dyDescent="0.35">
      <c r="A28" s="115" t="s">
        <v>99</v>
      </c>
      <c r="B28" s="116">
        <v>2</v>
      </c>
      <c r="C28" s="116">
        <v>3</v>
      </c>
      <c r="D28" s="116">
        <v>14</v>
      </c>
      <c r="E28" s="116">
        <v>19</v>
      </c>
      <c r="F28" s="116">
        <v>6</v>
      </c>
      <c r="G28" s="116">
        <v>12</v>
      </c>
      <c r="H28" s="116">
        <v>3</v>
      </c>
      <c r="I28" s="116">
        <v>10</v>
      </c>
      <c r="J28" s="116">
        <v>2</v>
      </c>
      <c r="K28" s="116">
        <v>2</v>
      </c>
      <c r="L28" s="116">
        <v>5</v>
      </c>
      <c r="M28" s="116">
        <v>4</v>
      </c>
      <c r="N28" s="116">
        <v>1</v>
      </c>
      <c r="O28" s="116">
        <v>2</v>
      </c>
      <c r="P28" s="116">
        <v>10</v>
      </c>
      <c r="Q28" s="116">
        <v>5930</v>
      </c>
    </row>
    <row r="29" spans="1:17" ht="18.600000000000001" thickBot="1" x14ac:dyDescent="0.35">
      <c r="A29" s="111"/>
    </row>
    <row r="30" spans="1:17" ht="14.4" thickBot="1" x14ac:dyDescent="0.35">
      <c r="A30" s="115" t="s">
        <v>101</v>
      </c>
      <c r="B30" s="115" t="s">
        <v>64</v>
      </c>
      <c r="C30" s="115" t="s">
        <v>65</v>
      </c>
      <c r="D30" s="115" t="s">
        <v>66</v>
      </c>
      <c r="E30" s="115" t="s">
        <v>67</v>
      </c>
      <c r="F30" s="115" t="s">
        <v>68</v>
      </c>
      <c r="G30" s="115" t="s">
        <v>69</v>
      </c>
      <c r="H30" s="115" t="s">
        <v>70</v>
      </c>
      <c r="I30" s="115" t="s">
        <v>71</v>
      </c>
      <c r="J30" s="115" t="s">
        <v>72</v>
      </c>
      <c r="K30" s="115" t="s">
        <v>73</v>
      </c>
      <c r="L30" s="115" t="s">
        <v>74</v>
      </c>
      <c r="M30" s="115" t="s">
        <v>75</v>
      </c>
      <c r="N30" s="115" t="s">
        <v>76</v>
      </c>
      <c r="O30" s="115" t="s">
        <v>77</v>
      </c>
      <c r="P30" s="115" t="s">
        <v>78</v>
      </c>
    </row>
    <row r="31" spans="1:17" ht="14.4" thickBot="1" x14ac:dyDescent="0.35">
      <c r="A31" s="115" t="s">
        <v>102</v>
      </c>
      <c r="B31" s="116" t="s">
        <v>141</v>
      </c>
      <c r="C31" s="116" t="s">
        <v>297</v>
      </c>
      <c r="D31" s="116" t="s">
        <v>141</v>
      </c>
      <c r="E31" s="116" t="s">
        <v>298</v>
      </c>
      <c r="F31" s="116" t="s">
        <v>299</v>
      </c>
      <c r="G31" s="116" t="s">
        <v>300</v>
      </c>
      <c r="H31" s="116" t="s">
        <v>301</v>
      </c>
      <c r="I31" s="116" t="s">
        <v>302</v>
      </c>
      <c r="J31" s="116" t="s">
        <v>303</v>
      </c>
      <c r="K31" s="116" t="s">
        <v>141</v>
      </c>
      <c r="L31" s="116" t="s">
        <v>141</v>
      </c>
      <c r="M31" s="116" t="s">
        <v>141</v>
      </c>
      <c r="N31" s="116" t="s">
        <v>304</v>
      </c>
      <c r="O31" s="116" t="s">
        <v>305</v>
      </c>
      <c r="P31" s="116" t="s">
        <v>306</v>
      </c>
    </row>
    <row r="32" spans="1:17" ht="14.4" thickBot="1" x14ac:dyDescent="0.35">
      <c r="A32" s="115" t="s">
        <v>104</v>
      </c>
      <c r="B32" s="116" t="s">
        <v>141</v>
      </c>
      <c r="C32" s="116" t="s">
        <v>297</v>
      </c>
      <c r="D32" s="116" t="s">
        <v>141</v>
      </c>
      <c r="E32" s="116" t="s">
        <v>307</v>
      </c>
      <c r="F32" s="116" t="s">
        <v>308</v>
      </c>
      <c r="G32" s="116" t="s">
        <v>300</v>
      </c>
      <c r="H32" s="116" t="s">
        <v>301</v>
      </c>
      <c r="I32" s="116" t="s">
        <v>309</v>
      </c>
      <c r="J32" s="116" t="s">
        <v>310</v>
      </c>
      <c r="K32" s="116" t="s">
        <v>141</v>
      </c>
      <c r="L32" s="116" t="s">
        <v>141</v>
      </c>
      <c r="M32" s="116" t="s">
        <v>141</v>
      </c>
      <c r="N32" s="116" t="s">
        <v>311</v>
      </c>
      <c r="O32" s="116" t="s">
        <v>305</v>
      </c>
      <c r="P32" s="116" t="s">
        <v>306</v>
      </c>
    </row>
    <row r="33" spans="1:16" ht="14.4" thickBot="1" x14ac:dyDescent="0.35">
      <c r="A33" s="115" t="s">
        <v>105</v>
      </c>
      <c r="B33" s="116" t="s">
        <v>141</v>
      </c>
      <c r="C33" s="116" t="s">
        <v>297</v>
      </c>
      <c r="D33" s="116" t="s">
        <v>141</v>
      </c>
      <c r="E33" s="116" t="s">
        <v>307</v>
      </c>
      <c r="F33" s="116" t="s">
        <v>312</v>
      </c>
      <c r="G33" s="116" t="s">
        <v>300</v>
      </c>
      <c r="H33" s="116" t="s">
        <v>301</v>
      </c>
      <c r="I33" s="116" t="s">
        <v>313</v>
      </c>
      <c r="J33" s="116" t="s">
        <v>310</v>
      </c>
      <c r="K33" s="116" t="s">
        <v>141</v>
      </c>
      <c r="L33" s="116" t="s">
        <v>141</v>
      </c>
      <c r="M33" s="116" t="s">
        <v>141</v>
      </c>
      <c r="N33" s="116" t="s">
        <v>311</v>
      </c>
      <c r="O33" s="116" t="s">
        <v>305</v>
      </c>
      <c r="P33" s="116" t="s">
        <v>306</v>
      </c>
    </row>
    <row r="34" spans="1:16" ht="14.4" thickBot="1" x14ac:dyDescent="0.35">
      <c r="A34" s="115" t="s">
        <v>106</v>
      </c>
      <c r="B34" s="116" t="s">
        <v>141</v>
      </c>
      <c r="C34" s="116" t="s">
        <v>297</v>
      </c>
      <c r="D34" s="116" t="s">
        <v>141</v>
      </c>
      <c r="E34" s="116" t="s">
        <v>307</v>
      </c>
      <c r="F34" s="116" t="s">
        <v>312</v>
      </c>
      <c r="G34" s="116" t="s">
        <v>300</v>
      </c>
      <c r="H34" s="116" t="s">
        <v>301</v>
      </c>
      <c r="I34" s="116" t="s">
        <v>313</v>
      </c>
      <c r="J34" s="116" t="s">
        <v>310</v>
      </c>
      <c r="K34" s="116" t="s">
        <v>141</v>
      </c>
      <c r="L34" s="116" t="s">
        <v>141</v>
      </c>
      <c r="M34" s="116" t="s">
        <v>141</v>
      </c>
      <c r="N34" s="116" t="s">
        <v>311</v>
      </c>
      <c r="O34" s="116" t="s">
        <v>305</v>
      </c>
      <c r="P34" s="116" t="s">
        <v>306</v>
      </c>
    </row>
    <row r="35" spans="1:16" ht="14.4" thickBot="1" x14ac:dyDescent="0.35">
      <c r="A35" s="115" t="s">
        <v>107</v>
      </c>
      <c r="B35" s="116" t="s">
        <v>141</v>
      </c>
      <c r="C35" s="116" t="s">
        <v>297</v>
      </c>
      <c r="D35" s="116" t="s">
        <v>141</v>
      </c>
      <c r="E35" s="116" t="s">
        <v>307</v>
      </c>
      <c r="F35" s="116" t="s">
        <v>312</v>
      </c>
      <c r="G35" s="116" t="s">
        <v>300</v>
      </c>
      <c r="H35" s="116" t="s">
        <v>301</v>
      </c>
      <c r="I35" s="116" t="s">
        <v>314</v>
      </c>
      <c r="J35" s="116" t="s">
        <v>315</v>
      </c>
      <c r="K35" s="116" t="s">
        <v>141</v>
      </c>
      <c r="L35" s="116" t="s">
        <v>141</v>
      </c>
      <c r="M35" s="116" t="s">
        <v>141</v>
      </c>
      <c r="N35" s="116" t="s">
        <v>311</v>
      </c>
      <c r="O35" s="116" t="s">
        <v>305</v>
      </c>
      <c r="P35" s="116" t="s">
        <v>306</v>
      </c>
    </row>
    <row r="36" spans="1:16" ht="14.4" thickBot="1" x14ac:dyDescent="0.35">
      <c r="A36" s="115" t="s">
        <v>108</v>
      </c>
      <c r="B36" s="116" t="s">
        <v>141</v>
      </c>
      <c r="C36" s="116" t="s">
        <v>316</v>
      </c>
      <c r="D36" s="116" t="s">
        <v>141</v>
      </c>
      <c r="E36" s="116" t="s">
        <v>307</v>
      </c>
      <c r="F36" s="116" t="s">
        <v>312</v>
      </c>
      <c r="G36" s="116" t="s">
        <v>300</v>
      </c>
      <c r="H36" s="116" t="s">
        <v>301</v>
      </c>
      <c r="I36" s="116" t="s">
        <v>141</v>
      </c>
      <c r="J36" s="116" t="s">
        <v>315</v>
      </c>
      <c r="K36" s="116" t="s">
        <v>141</v>
      </c>
      <c r="L36" s="116" t="s">
        <v>141</v>
      </c>
      <c r="M36" s="116" t="s">
        <v>141</v>
      </c>
      <c r="N36" s="116" t="s">
        <v>311</v>
      </c>
      <c r="O36" s="116" t="s">
        <v>305</v>
      </c>
      <c r="P36" s="116" t="s">
        <v>306</v>
      </c>
    </row>
    <row r="37" spans="1:16" ht="14.4" thickBot="1" x14ac:dyDescent="0.35">
      <c r="A37" s="115" t="s">
        <v>109</v>
      </c>
      <c r="B37" s="116" t="s">
        <v>141</v>
      </c>
      <c r="C37" s="116" t="s">
        <v>316</v>
      </c>
      <c r="D37" s="116" t="s">
        <v>141</v>
      </c>
      <c r="E37" s="116" t="s">
        <v>307</v>
      </c>
      <c r="F37" s="116" t="s">
        <v>312</v>
      </c>
      <c r="G37" s="116" t="s">
        <v>300</v>
      </c>
      <c r="H37" s="116" t="s">
        <v>301</v>
      </c>
      <c r="I37" s="116" t="s">
        <v>141</v>
      </c>
      <c r="J37" s="116" t="s">
        <v>315</v>
      </c>
      <c r="K37" s="116" t="s">
        <v>141</v>
      </c>
      <c r="L37" s="116" t="s">
        <v>141</v>
      </c>
      <c r="M37" s="116" t="s">
        <v>141</v>
      </c>
      <c r="N37" s="116" t="s">
        <v>311</v>
      </c>
      <c r="O37" s="116" t="s">
        <v>305</v>
      </c>
      <c r="P37" s="116" t="s">
        <v>306</v>
      </c>
    </row>
    <row r="38" spans="1:16" ht="14.4" thickBot="1" x14ac:dyDescent="0.35">
      <c r="A38" s="115" t="s">
        <v>110</v>
      </c>
      <c r="B38" s="116" t="s">
        <v>141</v>
      </c>
      <c r="C38" s="116" t="s">
        <v>316</v>
      </c>
      <c r="D38" s="116" t="s">
        <v>141</v>
      </c>
      <c r="E38" s="116" t="s">
        <v>307</v>
      </c>
      <c r="F38" s="116" t="s">
        <v>312</v>
      </c>
      <c r="G38" s="116" t="s">
        <v>300</v>
      </c>
      <c r="H38" s="116" t="s">
        <v>301</v>
      </c>
      <c r="I38" s="116" t="s">
        <v>141</v>
      </c>
      <c r="J38" s="116" t="s">
        <v>315</v>
      </c>
      <c r="K38" s="116" t="s">
        <v>141</v>
      </c>
      <c r="L38" s="116" t="s">
        <v>141</v>
      </c>
      <c r="M38" s="116" t="s">
        <v>141</v>
      </c>
      <c r="N38" s="116" t="s">
        <v>317</v>
      </c>
      <c r="O38" s="116" t="s">
        <v>141</v>
      </c>
      <c r="P38" s="116" t="s">
        <v>306</v>
      </c>
    </row>
    <row r="39" spans="1:16" ht="14.4" thickBot="1" x14ac:dyDescent="0.35">
      <c r="A39" s="115" t="s">
        <v>111</v>
      </c>
      <c r="B39" s="116" t="s">
        <v>141</v>
      </c>
      <c r="C39" s="116" t="s">
        <v>316</v>
      </c>
      <c r="D39" s="116" t="s">
        <v>141</v>
      </c>
      <c r="E39" s="116" t="s">
        <v>307</v>
      </c>
      <c r="F39" s="116" t="s">
        <v>312</v>
      </c>
      <c r="G39" s="116" t="s">
        <v>300</v>
      </c>
      <c r="H39" s="116" t="s">
        <v>318</v>
      </c>
      <c r="I39" s="116" t="s">
        <v>141</v>
      </c>
      <c r="J39" s="116" t="s">
        <v>315</v>
      </c>
      <c r="K39" s="116" t="s">
        <v>141</v>
      </c>
      <c r="L39" s="116" t="s">
        <v>141</v>
      </c>
      <c r="M39" s="116" t="s">
        <v>141</v>
      </c>
      <c r="N39" s="116" t="s">
        <v>317</v>
      </c>
      <c r="O39" s="116" t="s">
        <v>141</v>
      </c>
      <c r="P39" s="116" t="s">
        <v>306</v>
      </c>
    </row>
    <row r="40" spans="1:16" ht="14.4" thickBot="1" x14ac:dyDescent="0.35">
      <c r="A40" s="115" t="s">
        <v>112</v>
      </c>
      <c r="B40" s="116" t="s">
        <v>141</v>
      </c>
      <c r="C40" s="116" t="s">
        <v>316</v>
      </c>
      <c r="D40" s="116" t="s">
        <v>141</v>
      </c>
      <c r="E40" s="116" t="s">
        <v>307</v>
      </c>
      <c r="F40" s="116" t="s">
        <v>312</v>
      </c>
      <c r="G40" s="116" t="s">
        <v>300</v>
      </c>
      <c r="H40" s="116" t="s">
        <v>318</v>
      </c>
      <c r="I40" s="116" t="s">
        <v>141</v>
      </c>
      <c r="J40" s="116" t="s">
        <v>315</v>
      </c>
      <c r="K40" s="116" t="s">
        <v>141</v>
      </c>
      <c r="L40" s="116" t="s">
        <v>141</v>
      </c>
      <c r="M40" s="116" t="s">
        <v>141</v>
      </c>
      <c r="N40" s="116" t="s">
        <v>317</v>
      </c>
      <c r="O40" s="116" t="s">
        <v>141</v>
      </c>
      <c r="P40" s="116" t="s">
        <v>306</v>
      </c>
    </row>
    <row r="41" spans="1:16" ht="14.4" thickBot="1" x14ac:dyDescent="0.35">
      <c r="A41" s="115" t="s">
        <v>113</v>
      </c>
      <c r="B41" s="116" t="s">
        <v>141</v>
      </c>
      <c r="C41" s="116" t="s">
        <v>316</v>
      </c>
      <c r="D41" s="116" t="s">
        <v>141</v>
      </c>
      <c r="E41" s="116" t="s">
        <v>307</v>
      </c>
      <c r="F41" s="116" t="s">
        <v>312</v>
      </c>
      <c r="G41" s="116" t="s">
        <v>300</v>
      </c>
      <c r="H41" s="116" t="s">
        <v>318</v>
      </c>
      <c r="I41" s="116" t="s">
        <v>141</v>
      </c>
      <c r="J41" s="116" t="s">
        <v>315</v>
      </c>
      <c r="K41" s="116" t="s">
        <v>141</v>
      </c>
      <c r="L41" s="116" t="s">
        <v>141</v>
      </c>
      <c r="M41" s="116" t="s">
        <v>141</v>
      </c>
      <c r="N41" s="116" t="s">
        <v>317</v>
      </c>
      <c r="O41" s="116" t="s">
        <v>141</v>
      </c>
      <c r="P41" s="116" t="s">
        <v>306</v>
      </c>
    </row>
    <row r="42" spans="1:16" ht="14.4" thickBot="1" x14ac:dyDescent="0.35">
      <c r="A42" s="115" t="s">
        <v>114</v>
      </c>
      <c r="B42" s="116" t="s">
        <v>141</v>
      </c>
      <c r="C42" s="116" t="s">
        <v>316</v>
      </c>
      <c r="D42" s="116" t="s">
        <v>141</v>
      </c>
      <c r="E42" s="116" t="s">
        <v>307</v>
      </c>
      <c r="F42" s="116" t="s">
        <v>312</v>
      </c>
      <c r="G42" s="116" t="s">
        <v>300</v>
      </c>
      <c r="H42" s="116" t="s">
        <v>318</v>
      </c>
      <c r="I42" s="116" t="s">
        <v>141</v>
      </c>
      <c r="J42" s="116" t="s">
        <v>315</v>
      </c>
      <c r="K42" s="116" t="s">
        <v>141</v>
      </c>
      <c r="L42" s="116" t="s">
        <v>141</v>
      </c>
      <c r="M42" s="116" t="s">
        <v>141</v>
      </c>
      <c r="N42" s="116" t="s">
        <v>317</v>
      </c>
      <c r="O42" s="116" t="s">
        <v>141</v>
      </c>
      <c r="P42" s="116" t="s">
        <v>306</v>
      </c>
    </row>
    <row r="43" spans="1:16" ht="14.4" thickBot="1" x14ac:dyDescent="0.35">
      <c r="A43" s="115" t="s">
        <v>115</v>
      </c>
      <c r="B43" s="116" t="s">
        <v>141</v>
      </c>
      <c r="C43" s="116" t="s">
        <v>316</v>
      </c>
      <c r="D43" s="116" t="s">
        <v>141</v>
      </c>
      <c r="E43" s="116" t="s">
        <v>307</v>
      </c>
      <c r="F43" s="116" t="s">
        <v>312</v>
      </c>
      <c r="G43" s="116" t="s">
        <v>300</v>
      </c>
      <c r="H43" s="116" t="s">
        <v>319</v>
      </c>
      <c r="I43" s="116" t="s">
        <v>141</v>
      </c>
      <c r="J43" s="116" t="s">
        <v>315</v>
      </c>
      <c r="K43" s="116" t="s">
        <v>141</v>
      </c>
      <c r="L43" s="116" t="s">
        <v>141</v>
      </c>
      <c r="M43" s="116" t="s">
        <v>141</v>
      </c>
      <c r="N43" s="116" t="s">
        <v>317</v>
      </c>
      <c r="O43" s="116" t="s">
        <v>141</v>
      </c>
      <c r="P43" s="116" t="s">
        <v>306</v>
      </c>
    </row>
    <row r="44" spans="1:16" ht="14.4" thickBot="1" x14ac:dyDescent="0.35">
      <c r="A44" s="115" t="s">
        <v>116</v>
      </c>
      <c r="B44" s="116" t="s">
        <v>141</v>
      </c>
      <c r="C44" s="116" t="s">
        <v>316</v>
      </c>
      <c r="D44" s="116" t="s">
        <v>141</v>
      </c>
      <c r="E44" s="116" t="s">
        <v>307</v>
      </c>
      <c r="F44" s="116" t="s">
        <v>312</v>
      </c>
      <c r="G44" s="116" t="s">
        <v>300</v>
      </c>
      <c r="H44" s="116" t="s">
        <v>319</v>
      </c>
      <c r="I44" s="116" t="s">
        <v>141</v>
      </c>
      <c r="J44" s="116" t="s">
        <v>315</v>
      </c>
      <c r="K44" s="116" t="s">
        <v>141</v>
      </c>
      <c r="L44" s="116" t="s">
        <v>141</v>
      </c>
      <c r="M44" s="116" t="s">
        <v>141</v>
      </c>
      <c r="N44" s="116" t="s">
        <v>317</v>
      </c>
      <c r="O44" s="116" t="s">
        <v>141</v>
      </c>
      <c r="P44" s="116" t="s">
        <v>306</v>
      </c>
    </row>
    <row r="45" spans="1:16" ht="14.4" thickBot="1" x14ac:dyDescent="0.35">
      <c r="A45" s="115" t="s">
        <v>117</v>
      </c>
      <c r="B45" s="116" t="s">
        <v>141</v>
      </c>
      <c r="C45" s="116" t="s">
        <v>316</v>
      </c>
      <c r="D45" s="116" t="s">
        <v>141</v>
      </c>
      <c r="E45" s="116" t="s">
        <v>320</v>
      </c>
      <c r="F45" s="116" t="s">
        <v>312</v>
      </c>
      <c r="G45" s="116" t="s">
        <v>300</v>
      </c>
      <c r="H45" s="116" t="s">
        <v>319</v>
      </c>
      <c r="I45" s="116" t="s">
        <v>141</v>
      </c>
      <c r="J45" s="116" t="s">
        <v>315</v>
      </c>
      <c r="K45" s="116" t="s">
        <v>141</v>
      </c>
      <c r="L45" s="116" t="s">
        <v>141</v>
      </c>
      <c r="M45" s="116" t="s">
        <v>141</v>
      </c>
      <c r="N45" s="116" t="s">
        <v>317</v>
      </c>
      <c r="O45" s="116" t="s">
        <v>141</v>
      </c>
      <c r="P45" s="116" t="s">
        <v>321</v>
      </c>
    </row>
    <row r="46" spans="1:16" ht="14.4" thickBot="1" x14ac:dyDescent="0.35">
      <c r="A46" s="115" t="s">
        <v>118</v>
      </c>
      <c r="B46" s="116" t="s">
        <v>141</v>
      </c>
      <c r="C46" s="116" t="s">
        <v>316</v>
      </c>
      <c r="D46" s="116" t="s">
        <v>141</v>
      </c>
      <c r="E46" s="116" t="s">
        <v>322</v>
      </c>
      <c r="F46" s="116" t="s">
        <v>312</v>
      </c>
      <c r="G46" s="116" t="s">
        <v>300</v>
      </c>
      <c r="H46" s="116" t="s">
        <v>319</v>
      </c>
      <c r="I46" s="116" t="s">
        <v>141</v>
      </c>
      <c r="J46" s="116" t="s">
        <v>315</v>
      </c>
      <c r="K46" s="116" t="s">
        <v>141</v>
      </c>
      <c r="L46" s="116" t="s">
        <v>141</v>
      </c>
      <c r="M46" s="116" t="s">
        <v>141</v>
      </c>
      <c r="N46" s="116" t="s">
        <v>141</v>
      </c>
      <c r="O46" s="116" t="s">
        <v>141</v>
      </c>
      <c r="P46" s="116" t="s">
        <v>321</v>
      </c>
    </row>
    <row r="47" spans="1:16" ht="14.4" thickBot="1" x14ac:dyDescent="0.35">
      <c r="A47" s="115" t="s">
        <v>119</v>
      </c>
      <c r="B47" s="116" t="s">
        <v>141</v>
      </c>
      <c r="C47" s="116" t="s">
        <v>316</v>
      </c>
      <c r="D47" s="116" t="s">
        <v>141</v>
      </c>
      <c r="E47" s="116" t="s">
        <v>322</v>
      </c>
      <c r="F47" s="116" t="s">
        <v>312</v>
      </c>
      <c r="G47" s="116" t="s">
        <v>300</v>
      </c>
      <c r="H47" s="116" t="s">
        <v>319</v>
      </c>
      <c r="I47" s="116" t="s">
        <v>141</v>
      </c>
      <c r="J47" s="116" t="s">
        <v>315</v>
      </c>
      <c r="K47" s="116" t="s">
        <v>141</v>
      </c>
      <c r="L47" s="116" t="s">
        <v>141</v>
      </c>
      <c r="M47" s="116" t="s">
        <v>141</v>
      </c>
      <c r="N47" s="116" t="s">
        <v>141</v>
      </c>
      <c r="O47" s="116" t="s">
        <v>141</v>
      </c>
      <c r="P47" s="116" t="s">
        <v>321</v>
      </c>
    </row>
    <row r="48" spans="1:16" ht="14.4" thickBot="1" x14ac:dyDescent="0.35">
      <c r="A48" s="115" t="s">
        <v>120</v>
      </c>
      <c r="B48" s="116" t="s">
        <v>141</v>
      </c>
      <c r="C48" s="116" t="s">
        <v>323</v>
      </c>
      <c r="D48" s="116" t="s">
        <v>141</v>
      </c>
      <c r="E48" s="116" t="s">
        <v>322</v>
      </c>
      <c r="F48" s="116" t="s">
        <v>312</v>
      </c>
      <c r="G48" s="116" t="s">
        <v>300</v>
      </c>
      <c r="H48" s="116" t="s">
        <v>319</v>
      </c>
      <c r="I48" s="116" t="s">
        <v>141</v>
      </c>
      <c r="J48" s="116" t="s">
        <v>315</v>
      </c>
      <c r="K48" s="116" t="s">
        <v>141</v>
      </c>
      <c r="L48" s="116" t="s">
        <v>141</v>
      </c>
      <c r="M48" s="116" t="s">
        <v>141</v>
      </c>
      <c r="N48" s="116" t="s">
        <v>141</v>
      </c>
      <c r="O48" s="116" t="s">
        <v>141</v>
      </c>
      <c r="P48" s="116" t="s">
        <v>321</v>
      </c>
    </row>
    <row r="49" spans="1:17" ht="14.4" thickBot="1" x14ac:dyDescent="0.35">
      <c r="A49" s="115" t="s">
        <v>121</v>
      </c>
      <c r="B49" s="116" t="s">
        <v>141</v>
      </c>
      <c r="C49" s="116" t="s">
        <v>323</v>
      </c>
      <c r="D49" s="116" t="s">
        <v>141</v>
      </c>
      <c r="E49" s="116" t="s">
        <v>322</v>
      </c>
      <c r="F49" s="116" t="s">
        <v>141</v>
      </c>
      <c r="G49" s="116" t="s">
        <v>300</v>
      </c>
      <c r="H49" s="116" t="s">
        <v>319</v>
      </c>
      <c r="I49" s="116" t="s">
        <v>141</v>
      </c>
      <c r="J49" s="116" t="s">
        <v>315</v>
      </c>
      <c r="K49" s="116" t="s">
        <v>141</v>
      </c>
      <c r="L49" s="116" t="s">
        <v>141</v>
      </c>
      <c r="M49" s="116" t="s">
        <v>141</v>
      </c>
      <c r="N49" s="116" t="s">
        <v>141</v>
      </c>
      <c r="O49" s="116" t="s">
        <v>141</v>
      </c>
      <c r="P49" s="116" t="s">
        <v>141</v>
      </c>
    </row>
    <row r="50" spans="1:17" ht="14.4" thickBot="1" x14ac:dyDescent="0.35">
      <c r="A50" s="115" t="s">
        <v>122</v>
      </c>
      <c r="B50" s="116" t="s">
        <v>141</v>
      </c>
      <c r="C50" s="116" t="s">
        <v>323</v>
      </c>
      <c r="D50" s="116" t="s">
        <v>141</v>
      </c>
      <c r="E50" s="116" t="s">
        <v>141</v>
      </c>
      <c r="F50" s="116" t="s">
        <v>141</v>
      </c>
      <c r="G50" s="116" t="s">
        <v>300</v>
      </c>
      <c r="H50" s="116" t="s">
        <v>319</v>
      </c>
      <c r="I50" s="116" t="s">
        <v>141</v>
      </c>
      <c r="J50" s="116" t="s">
        <v>315</v>
      </c>
      <c r="K50" s="116" t="s">
        <v>141</v>
      </c>
      <c r="L50" s="116" t="s">
        <v>141</v>
      </c>
      <c r="M50" s="116" t="s">
        <v>141</v>
      </c>
      <c r="N50" s="116" t="s">
        <v>141</v>
      </c>
      <c r="O50" s="116" t="s">
        <v>141</v>
      </c>
      <c r="P50" s="116" t="s">
        <v>141</v>
      </c>
    </row>
    <row r="51" spans="1:17" ht="14.4" thickBot="1" x14ac:dyDescent="0.35">
      <c r="A51" s="115" t="s">
        <v>123</v>
      </c>
      <c r="B51" s="116" t="s">
        <v>141</v>
      </c>
      <c r="C51" s="116" t="s">
        <v>141</v>
      </c>
      <c r="D51" s="116" t="s">
        <v>141</v>
      </c>
      <c r="E51" s="116" t="s">
        <v>141</v>
      </c>
      <c r="F51" s="116" t="s">
        <v>141</v>
      </c>
      <c r="G51" s="116" t="s">
        <v>300</v>
      </c>
      <c r="H51" s="116" t="s">
        <v>319</v>
      </c>
      <c r="I51" s="116" t="s">
        <v>141</v>
      </c>
      <c r="J51" s="116" t="s">
        <v>315</v>
      </c>
      <c r="K51" s="116" t="s">
        <v>141</v>
      </c>
      <c r="L51" s="116" t="s">
        <v>141</v>
      </c>
      <c r="M51" s="116" t="s">
        <v>141</v>
      </c>
      <c r="N51" s="116" t="s">
        <v>141</v>
      </c>
      <c r="O51" s="116" t="s">
        <v>141</v>
      </c>
      <c r="P51" s="116" t="s">
        <v>141</v>
      </c>
    </row>
    <row r="52" spans="1:17" ht="14.4" thickBot="1" x14ac:dyDescent="0.35">
      <c r="A52" s="115" t="s">
        <v>124</v>
      </c>
      <c r="B52" s="116" t="s">
        <v>141</v>
      </c>
      <c r="C52" s="116" t="s">
        <v>141</v>
      </c>
      <c r="D52" s="116" t="s">
        <v>141</v>
      </c>
      <c r="E52" s="116" t="s">
        <v>141</v>
      </c>
      <c r="F52" s="116" t="s">
        <v>141</v>
      </c>
      <c r="G52" s="116" t="s">
        <v>141</v>
      </c>
      <c r="H52" s="116" t="s">
        <v>319</v>
      </c>
      <c r="I52" s="116" t="s">
        <v>141</v>
      </c>
      <c r="J52" s="116" t="s">
        <v>141</v>
      </c>
      <c r="K52" s="116" t="s">
        <v>141</v>
      </c>
      <c r="L52" s="116" t="s">
        <v>141</v>
      </c>
      <c r="M52" s="116" t="s">
        <v>141</v>
      </c>
      <c r="N52" s="116" t="s">
        <v>141</v>
      </c>
      <c r="O52" s="116" t="s">
        <v>141</v>
      </c>
      <c r="P52" s="116" t="s">
        <v>141</v>
      </c>
    </row>
    <row r="53" spans="1:17" ht="14.4" thickBot="1" x14ac:dyDescent="0.3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54" spans="1:17" ht="18.600000000000001" thickBot="1" x14ac:dyDescent="0.35">
      <c r="A54" s="111"/>
      <c r="B54" s="34">
        <f>VLOOKUP(B55,$A$57:$P$78,B79,0)</f>
        <v>0</v>
      </c>
      <c r="C54" s="34">
        <f t="shared" ref="C54:P54" si="0">VLOOKUP(C55,$A$57:$P$78,C79,0)</f>
        <v>1313.5</v>
      </c>
      <c r="D54" s="34">
        <f t="shared" si="0"/>
        <v>0</v>
      </c>
      <c r="E54" s="34">
        <f t="shared" si="0"/>
        <v>0</v>
      </c>
      <c r="F54" s="34">
        <f t="shared" si="0"/>
        <v>112.4</v>
      </c>
      <c r="G54" s="34">
        <f t="shared" si="0"/>
        <v>1193.5999999999999</v>
      </c>
      <c r="H54" s="34">
        <f t="shared" si="0"/>
        <v>317.10000000000002</v>
      </c>
      <c r="I54" s="34">
        <f t="shared" si="0"/>
        <v>0</v>
      </c>
      <c r="J54" s="34">
        <f t="shared" si="0"/>
        <v>454.5</v>
      </c>
      <c r="K54" s="34">
        <f t="shared" si="0"/>
        <v>0</v>
      </c>
      <c r="L54" s="34">
        <f t="shared" si="0"/>
        <v>0</v>
      </c>
      <c r="M54" s="34">
        <f t="shared" si="0"/>
        <v>0</v>
      </c>
      <c r="N54" s="34">
        <f t="shared" si="0"/>
        <v>669.2</v>
      </c>
      <c r="O54" s="34">
        <f t="shared" si="0"/>
        <v>139.80000000000001</v>
      </c>
      <c r="P54" s="34">
        <f t="shared" si="0"/>
        <v>444.5</v>
      </c>
      <c r="Q54" s="123">
        <f>SUM(B54:P54)</f>
        <v>4644.6000000000004</v>
      </c>
    </row>
    <row r="55" spans="1:17" ht="18.600000000000001" thickBot="1" x14ac:dyDescent="0.35">
      <c r="A55" s="111"/>
      <c r="B55" s="34">
        <f>'K 22'!B29</f>
        <v>6</v>
      </c>
      <c r="C55" s="34">
        <f>'K 22'!C29</f>
        <v>1</v>
      </c>
      <c r="D55" s="34">
        <f>'K 22'!D29</f>
        <v>16</v>
      </c>
      <c r="E55" s="34">
        <f>'K 22'!E29</f>
        <v>20</v>
      </c>
      <c r="F55" s="34">
        <f>'K 22'!F29</f>
        <v>15</v>
      </c>
      <c r="G55" s="34">
        <f>'K 22'!G29</f>
        <v>18</v>
      </c>
      <c r="H55" s="34">
        <f>'K 22'!H29</f>
        <v>17</v>
      </c>
      <c r="I55" s="34">
        <f>'K 22'!I29</f>
        <v>18</v>
      </c>
      <c r="J55" s="34">
        <f>'K 22'!J29</f>
        <v>1</v>
      </c>
      <c r="K55" s="34">
        <f>'K 22'!K29</f>
        <v>1</v>
      </c>
      <c r="L55" s="34">
        <f>'K 22'!L29</f>
        <v>3</v>
      </c>
      <c r="M55" s="34">
        <f>'K 22'!M29</f>
        <v>3</v>
      </c>
      <c r="N55" s="34">
        <f>'K 22'!N29</f>
        <v>2</v>
      </c>
      <c r="O55" s="34">
        <f>'K 22'!O29</f>
        <v>1</v>
      </c>
      <c r="P55" s="34">
        <f>'K 22'!P29</f>
        <v>6</v>
      </c>
    </row>
    <row r="56" spans="1:17" ht="51" customHeight="1" thickBot="1" x14ac:dyDescent="0.35">
      <c r="A56" s="115" t="s">
        <v>125</v>
      </c>
      <c r="B56" s="115" t="str">
        <f>Búza!B59</f>
        <v>Búzával betakarított terület</v>
      </c>
      <c r="C56" s="115" t="str">
        <f>Búza!C59</f>
        <v>Búza felvásárlási átlagára (Ft/tonna)</v>
      </c>
      <c r="D56" s="115" t="str">
        <f>Búza!D59</f>
        <v>Csapadékos napok száma</v>
      </c>
      <c r="E56" s="115" t="str">
        <f>Búza!E59</f>
        <v>Hőhullámmal érintett napok száma</v>
      </c>
      <c r="F56" s="115" t="str">
        <f>Búza!F59</f>
        <v>Átlagos középhőmérséklet, °C</v>
      </c>
      <c r="G56" s="115" t="str">
        <f>Búza!G59</f>
        <v>Lehullott csapadékösszeg, mm</v>
      </c>
      <c r="H56" s="115" t="str">
        <f>Búza!H59</f>
        <v>Fagyos napok száma</v>
      </c>
      <c r="I56" s="115" t="str">
        <f>Búza!I59</f>
        <v>Hőségnapok száma</v>
      </c>
      <c r="J56" s="115" t="str">
        <f>Búza!J59</f>
        <v>kukorica termésátlaga</v>
      </c>
      <c r="K56" s="115" t="str">
        <f>Búza!K59</f>
        <v>árpa termésátlaga</v>
      </c>
      <c r="L56" s="115" t="str">
        <f>Búza!L59</f>
        <v>rozs termésátlaga</v>
      </c>
      <c r="M56" s="115" t="str">
        <f>Búza!M59</f>
        <v>zab termésátlaga</v>
      </c>
      <c r="N56" s="115" t="str">
        <f>Búza!N59</f>
        <v>egy hektár mezőgazdasági területre jutó műtrágya mennyisége</v>
      </c>
      <c r="O56" s="115" t="str">
        <f>Búza!O59</f>
        <v>Összesen Éves munkaerő-egység (ÉME)</v>
      </c>
      <c r="P56" s="115" t="str">
        <f>Búza!P59</f>
        <v>A munkaerő-egységre jutó reáljövedelem változása, 
előző év=100,0%</v>
      </c>
    </row>
    <row r="57" spans="1:17" ht="14.4" thickBot="1" x14ac:dyDescent="0.35">
      <c r="A57" s="115">
        <v>1</v>
      </c>
      <c r="B57" s="116">
        <v>0</v>
      </c>
      <c r="C57" s="116">
        <v>1313.5</v>
      </c>
      <c r="D57" s="116">
        <v>0</v>
      </c>
      <c r="E57" s="116">
        <v>1583.1</v>
      </c>
      <c r="F57" s="116">
        <v>229.7</v>
      </c>
      <c r="G57" s="116">
        <v>1193.5999999999999</v>
      </c>
      <c r="H57" s="116">
        <v>442</v>
      </c>
      <c r="I57" s="116">
        <v>1515.7</v>
      </c>
      <c r="J57" s="116">
        <v>454.5</v>
      </c>
      <c r="K57" s="116">
        <v>0</v>
      </c>
      <c r="L57" s="116">
        <v>0</v>
      </c>
      <c r="M57" s="116">
        <v>0</v>
      </c>
      <c r="N57" s="116">
        <v>1832.8</v>
      </c>
      <c r="O57" s="116">
        <v>139.80000000000001</v>
      </c>
      <c r="P57" s="116">
        <v>444.5</v>
      </c>
    </row>
    <row r="58" spans="1:17" ht="14.4" thickBot="1" x14ac:dyDescent="0.35">
      <c r="A58" s="115">
        <v>2</v>
      </c>
      <c r="B58" s="116">
        <v>0</v>
      </c>
      <c r="C58" s="116">
        <v>1313.5</v>
      </c>
      <c r="D58" s="116">
        <v>0</v>
      </c>
      <c r="E58" s="116">
        <v>876.5</v>
      </c>
      <c r="F58" s="116">
        <v>197.3</v>
      </c>
      <c r="G58" s="116">
        <v>1193.5999999999999</v>
      </c>
      <c r="H58" s="116">
        <v>442</v>
      </c>
      <c r="I58" s="116">
        <v>1495.7</v>
      </c>
      <c r="J58" s="116">
        <v>154.80000000000001</v>
      </c>
      <c r="K58" s="116">
        <v>0</v>
      </c>
      <c r="L58" s="116">
        <v>0</v>
      </c>
      <c r="M58" s="116">
        <v>0</v>
      </c>
      <c r="N58" s="116">
        <v>669.2</v>
      </c>
      <c r="O58" s="116">
        <v>139.80000000000001</v>
      </c>
      <c r="P58" s="116">
        <v>444.5</v>
      </c>
    </row>
    <row r="59" spans="1:17" ht="14.4" thickBot="1" x14ac:dyDescent="0.35">
      <c r="A59" s="115">
        <v>3</v>
      </c>
      <c r="B59" s="116">
        <v>0</v>
      </c>
      <c r="C59" s="116">
        <v>1313.5</v>
      </c>
      <c r="D59" s="116">
        <v>0</v>
      </c>
      <c r="E59" s="116">
        <v>876.5</v>
      </c>
      <c r="F59" s="116">
        <v>112.4</v>
      </c>
      <c r="G59" s="116">
        <v>1193.5999999999999</v>
      </c>
      <c r="H59" s="116">
        <v>442</v>
      </c>
      <c r="I59" s="116">
        <v>1006.3</v>
      </c>
      <c r="J59" s="116">
        <v>154.80000000000001</v>
      </c>
      <c r="K59" s="116">
        <v>0</v>
      </c>
      <c r="L59" s="116">
        <v>0</v>
      </c>
      <c r="M59" s="116">
        <v>0</v>
      </c>
      <c r="N59" s="116">
        <v>669.2</v>
      </c>
      <c r="O59" s="116">
        <v>139.80000000000001</v>
      </c>
      <c r="P59" s="116">
        <v>444.5</v>
      </c>
    </row>
    <row r="60" spans="1:17" ht="14.4" thickBot="1" x14ac:dyDescent="0.35">
      <c r="A60" s="115">
        <v>4</v>
      </c>
      <c r="B60" s="116">
        <v>0</v>
      </c>
      <c r="C60" s="116">
        <v>1313.5</v>
      </c>
      <c r="D60" s="116">
        <v>0</v>
      </c>
      <c r="E60" s="116">
        <v>876.5</v>
      </c>
      <c r="F60" s="116">
        <v>112.4</v>
      </c>
      <c r="G60" s="116">
        <v>1193.5999999999999</v>
      </c>
      <c r="H60" s="116">
        <v>442</v>
      </c>
      <c r="I60" s="116">
        <v>1006.3</v>
      </c>
      <c r="J60" s="116">
        <v>154.80000000000001</v>
      </c>
      <c r="K60" s="116">
        <v>0</v>
      </c>
      <c r="L60" s="116">
        <v>0</v>
      </c>
      <c r="M60" s="116">
        <v>0</v>
      </c>
      <c r="N60" s="116">
        <v>669.2</v>
      </c>
      <c r="O60" s="116">
        <v>139.80000000000001</v>
      </c>
      <c r="P60" s="116">
        <v>444.5</v>
      </c>
    </row>
    <row r="61" spans="1:17" ht="14.4" thickBot="1" x14ac:dyDescent="0.35">
      <c r="A61" s="115">
        <v>5</v>
      </c>
      <c r="B61" s="116">
        <v>0</v>
      </c>
      <c r="C61" s="116">
        <v>1313.5</v>
      </c>
      <c r="D61" s="116">
        <v>0</v>
      </c>
      <c r="E61" s="116">
        <v>876.5</v>
      </c>
      <c r="F61" s="116">
        <v>112.4</v>
      </c>
      <c r="G61" s="116">
        <v>1193.5999999999999</v>
      </c>
      <c r="H61" s="116">
        <v>442</v>
      </c>
      <c r="I61" s="116">
        <v>384.5</v>
      </c>
      <c r="J61" s="116">
        <v>69.900000000000006</v>
      </c>
      <c r="K61" s="116">
        <v>0</v>
      </c>
      <c r="L61" s="116">
        <v>0</v>
      </c>
      <c r="M61" s="116">
        <v>0</v>
      </c>
      <c r="N61" s="116">
        <v>669.2</v>
      </c>
      <c r="O61" s="116">
        <v>139.80000000000001</v>
      </c>
      <c r="P61" s="116">
        <v>444.5</v>
      </c>
    </row>
    <row r="62" spans="1:17" ht="14.4" thickBot="1" x14ac:dyDescent="0.35">
      <c r="A62" s="115">
        <v>6</v>
      </c>
      <c r="B62" s="116">
        <v>0</v>
      </c>
      <c r="C62" s="116">
        <v>1293.5</v>
      </c>
      <c r="D62" s="116">
        <v>0</v>
      </c>
      <c r="E62" s="116">
        <v>876.5</v>
      </c>
      <c r="F62" s="116">
        <v>112.4</v>
      </c>
      <c r="G62" s="116">
        <v>1193.5999999999999</v>
      </c>
      <c r="H62" s="116">
        <v>442</v>
      </c>
      <c r="I62" s="116">
        <v>0</v>
      </c>
      <c r="J62" s="116">
        <v>69.900000000000006</v>
      </c>
      <c r="K62" s="116">
        <v>0</v>
      </c>
      <c r="L62" s="116">
        <v>0</v>
      </c>
      <c r="M62" s="116">
        <v>0</v>
      </c>
      <c r="N62" s="116">
        <v>669.2</v>
      </c>
      <c r="O62" s="116">
        <v>139.80000000000001</v>
      </c>
      <c r="P62" s="116">
        <v>444.5</v>
      </c>
    </row>
    <row r="63" spans="1:17" ht="14.4" thickBot="1" x14ac:dyDescent="0.35">
      <c r="A63" s="115">
        <v>7</v>
      </c>
      <c r="B63" s="116">
        <v>0</v>
      </c>
      <c r="C63" s="116">
        <v>1293.5</v>
      </c>
      <c r="D63" s="116">
        <v>0</v>
      </c>
      <c r="E63" s="116">
        <v>876.5</v>
      </c>
      <c r="F63" s="116">
        <v>112.4</v>
      </c>
      <c r="G63" s="116">
        <v>1193.5999999999999</v>
      </c>
      <c r="H63" s="116">
        <v>442</v>
      </c>
      <c r="I63" s="116">
        <v>0</v>
      </c>
      <c r="J63" s="116">
        <v>69.900000000000006</v>
      </c>
      <c r="K63" s="116">
        <v>0</v>
      </c>
      <c r="L63" s="116">
        <v>0</v>
      </c>
      <c r="M63" s="116">
        <v>0</v>
      </c>
      <c r="N63" s="116">
        <v>669.2</v>
      </c>
      <c r="O63" s="116">
        <v>139.80000000000001</v>
      </c>
      <c r="P63" s="116">
        <v>444.5</v>
      </c>
    </row>
    <row r="64" spans="1:17" ht="14.4" thickBot="1" x14ac:dyDescent="0.35">
      <c r="A64" s="115">
        <v>8</v>
      </c>
      <c r="B64" s="116">
        <v>0</v>
      </c>
      <c r="C64" s="116">
        <v>1293.5</v>
      </c>
      <c r="D64" s="116">
        <v>0</v>
      </c>
      <c r="E64" s="116">
        <v>876.5</v>
      </c>
      <c r="F64" s="116">
        <v>112.4</v>
      </c>
      <c r="G64" s="116">
        <v>1193.5999999999999</v>
      </c>
      <c r="H64" s="116">
        <v>442</v>
      </c>
      <c r="I64" s="116">
        <v>0</v>
      </c>
      <c r="J64" s="116">
        <v>69.900000000000006</v>
      </c>
      <c r="K64" s="116">
        <v>0</v>
      </c>
      <c r="L64" s="116">
        <v>0</v>
      </c>
      <c r="M64" s="116">
        <v>0</v>
      </c>
      <c r="N64" s="116">
        <v>611.79999999999995</v>
      </c>
      <c r="O64" s="116">
        <v>0</v>
      </c>
      <c r="P64" s="116">
        <v>444.5</v>
      </c>
    </row>
    <row r="65" spans="1:18" ht="14.4" thickBot="1" x14ac:dyDescent="0.35">
      <c r="A65" s="115">
        <v>9</v>
      </c>
      <c r="B65" s="116">
        <v>0</v>
      </c>
      <c r="C65" s="116">
        <v>1293.5</v>
      </c>
      <c r="D65" s="116">
        <v>0</v>
      </c>
      <c r="E65" s="116">
        <v>876.5</v>
      </c>
      <c r="F65" s="116">
        <v>112.4</v>
      </c>
      <c r="G65" s="116">
        <v>1193.5999999999999</v>
      </c>
      <c r="H65" s="116">
        <v>384.5</v>
      </c>
      <c r="I65" s="116">
        <v>0</v>
      </c>
      <c r="J65" s="116">
        <v>69.900000000000006</v>
      </c>
      <c r="K65" s="116">
        <v>0</v>
      </c>
      <c r="L65" s="116">
        <v>0</v>
      </c>
      <c r="M65" s="116">
        <v>0</v>
      </c>
      <c r="N65" s="116">
        <v>611.79999999999995</v>
      </c>
      <c r="O65" s="116">
        <v>0</v>
      </c>
      <c r="P65" s="116">
        <v>444.5</v>
      </c>
    </row>
    <row r="66" spans="1:18" ht="14.4" thickBot="1" x14ac:dyDescent="0.35">
      <c r="A66" s="115">
        <v>10</v>
      </c>
      <c r="B66" s="116">
        <v>0</v>
      </c>
      <c r="C66" s="116">
        <v>1293.5</v>
      </c>
      <c r="D66" s="116">
        <v>0</v>
      </c>
      <c r="E66" s="116">
        <v>876.5</v>
      </c>
      <c r="F66" s="116">
        <v>112.4</v>
      </c>
      <c r="G66" s="116">
        <v>1193.5999999999999</v>
      </c>
      <c r="H66" s="116">
        <v>384.5</v>
      </c>
      <c r="I66" s="116">
        <v>0</v>
      </c>
      <c r="J66" s="116">
        <v>69.900000000000006</v>
      </c>
      <c r="K66" s="116">
        <v>0</v>
      </c>
      <c r="L66" s="116">
        <v>0</v>
      </c>
      <c r="M66" s="116">
        <v>0</v>
      </c>
      <c r="N66" s="116">
        <v>611.79999999999995</v>
      </c>
      <c r="O66" s="116">
        <v>0</v>
      </c>
      <c r="P66" s="116">
        <v>444.5</v>
      </c>
    </row>
    <row r="67" spans="1:18" ht="14.4" thickBot="1" x14ac:dyDescent="0.35">
      <c r="A67" s="115">
        <v>11</v>
      </c>
      <c r="B67" s="116">
        <v>0</v>
      </c>
      <c r="C67" s="116">
        <v>1293.5</v>
      </c>
      <c r="D67" s="116">
        <v>0</v>
      </c>
      <c r="E67" s="116">
        <v>876.5</v>
      </c>
      <c r="F67" s="116">
        <v>112.4</v>
      </c>
      <c r="G67" s="116">
        <v>1193.5999999999999</v>
      </c>
      <c r="H67" s="116">
        <v>384.5</v>
      </c>
      <c r="I67" s="116">
        <v>0</v>
      </c>
      <c r="J67" s="116">
        <v>69.900000000000006</v>
      </c>
      <c r="K67" s="116">
        <v>0</v>
      </c>
      <c r="L67" s="116">
        <v>0</v>
      </c>
      <c r="M67" s="116">
        <v>0</v>
      </c>
      <c r="N67" s="116">
        <v>611.79999999999995</v>
      </c>
      <c r="O67" s="116">
        <v>0</v>
      </c>
      <c r="P67" s="116">
        <v>444.5</v>
      </c>
    </row>
    <row r="68" spans="1:18" ht="14.4" thickBot="1" x14ac:dyDescent="0.35">
      <c r="A68" s="115">
        <v>12</v>
      </c>
      <c r="B68" s="116">
        <v>0</v>
      </c>
      <c r="C68" s="116">
        <v>1293.5</v>
      </c>
      <c r="D68" s="116">
        <v>0</v>
      </c>
      <c r="E68" s="116">
        <v>876.5</v>
      </c>
      <c r="F68" s="116">
        <v>112.4</v>
      </c>
      <c r="G68" s="116">
        <v>1193.5999999999999</v>
      </c>
      <c r="H68" s="116">
        <v>384.5</v>
      </c>
      <c r="I68" s="116">
        <v>0</v>
      </c>
      <c r="J68" s="116">
        <v>69.900000000000006</v>
      </c>
      <c r="K68" s="116">
        <v>0</v>
      </c>
      <c r="L68" s="116">
        <v>0</v>
      </c>
      <c r="M68" s="116">
        <v>0</v>
      </c>
      <c r="N68" s="116">
        <v>611.79999999999995</v>
      </c>
      <c r="O68" s="116">
        <v>0</v>
      </c>
      <c r="P68" s="116">
        <v>444.5</v>
      </c>
    </row>
    <row r="69" spans="1:18" ht="14.4" thickBot="1" x14ac:dyDescent="0.35">
      <c r="A69" s="115">
        <v>13</v>
      </c>
      <c r="B69" s="116">
        <v>0</v>
      </c>
      <c r="C69" s="116">
        <v>1293.5</v>
      </c>
      <c r="D69" s="116">
        <v>0</v>
      </c>
      <c r="E69" s="116">
        <v>876.5</v>
      </c>
      <c r="F69" s="116">
        <v>112.4</v>
      </c>
      <c r="G69" s="116">
        <v>1193.5999999999999</v>
      </c>
      <c r="H69" s="116">
        <v>317.10000000000002</v>
      </c>
      <c r="I69" s="116">
        <v>0</v>
      </c>
      <c r="J69" s="116">
        <v>69.900000000000006</v>
      </c>
      <c r="K69" s="116">
        <v>0</v>
      </c>
      <c r="L69" s="116">
        <v>0</v>
      </c>
      <c r="M69" s="116">
        <v>0</v>
      </c>
      <c r="N69" s="116">
        <v>611.79999999999995</v>
      </c>
      <c r="O69" s="116">
        <v>0</v>
      </c>
      <c r="P69" s="116">
        <v>444.5</v>
      </c>
    </row>
    <row r="70" spans="1:18" ht="14.4" thickBot="1" x14ac:dyDescent="0.35">
      <c r="A70" s="115">
        <v>14</v>
      </c>
      <c r="B70" s="116">
        <v>0</v>
      </c>
      <c r="C70" s="116">
        <v>1293.5</v>
      </c>
      <c r="D70" s="116">
        <v>0</v>
      </c>
      <c r="E70" s="116">
        <v>876.5</v>
      </c>
      <c r="F70" s="116">
        <v>112.4</v>
      </c>
      <c r="G70" s="116">
        <v>1193.5999999999999</v>
      </c>
      <c r="H70" s="116">
        <v>317.10000000000002</v>
      </c>
      <c r="I70" s="116">
        <v>0</v>
      </c>
      <c r="J70" s="116">
        <v>69.900000000000006</v>
      </c>
      <c r="K70" s="116">
        <v>0</v>
      </c>
      <c r="L70" s="116">
        <v>0</v>
      </c>
      <c r="M70" s="116">
        <v>0</v>
      </c>
      <c r="N70" s="116">
        <v>611.79999999999995</v>
      </c>
      <c r="O70" s="116">
        <v>0</v>
      </c>
      <c r="P70" s="116">
        <v>444.5</v>
      </c>
    </row>
    <row r="71" spans="1:18" ht="14.4" thickBot="1" x14ac:dyDescent="0.35">
      <c r="A71" s="115">
        <v>15</v>
      </c>
      <c r="B71" s="116">
        <v>0</v>
      </c>
      <c r="C71" s="116">
        <v>1293.5</v>
      </c>
      <c r="D71" s="116">
        <v>0</v>
      </c>
      <c r="E71" s="116">
        <v>594.29999999999995</v>
      </c>
      <c r="F71" s="116">
        <v>112.4</v>
      </c>
      <c r="G71" s="116">
        <v>1193.5999999999999</v>
      </c>
      <c r="H71" s="116">
        <v>317.10000000000002</v>
      </c>
      <c r="I71" s="116">
        <v>0</v>
      </c>
      <c r="J71" s="116">
        <v>69.900000000000006</v>
      </c>
      <c r="K71" s="116">
        <v>0</v>
      </c>
      <c r="L71" s="116">
        <v>0</v>
      </c>
      <c r="M71" s="116">
        <v>0</v>
      </c>
      <c r="N71" s="116">
        <v>611.79999999999995</v>
      </c>
      <c r="O71" s="116">
        <v>0</v>
      </c>
      <c r="P71" s="116">
        <v>374.6</v>
      </c>
    </row>
    <row r="72" spans="1:18" ht="14.4" thickBot="1" x14ac:dyDescent="0.35">
      <c r="A72" s="115">
        <v>16</v>
      </c>
      <c r="B72" s="116">
        <v>0</v>
      </c>
      <c r="C72" s="116">
        <v>1293.5</v>
      </c>
      <c r="D72" s="116">
        <v>0</v>
      </c>
      <c r="E72" s="116">
        <v>289.7</v>
      </c>
      <c r="F72" s="116">
        <v>112.4</v>
      </c>
      <c r="G72" s="116">
        <v>1193.5999999999999</v>
      </c>
      <c r="H72" s="116">
        <v>317.10000000000002</v>
      </c>
      <c r="I72" s="116">
        <v>0</v>
      </c>
      <c r="J72" s="116">
        <v>69.900000000000006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374.6</v>
      </c>
    </row>
    <row r="73" spans="1:18" ht="14.4" thickBot="1" x14ac:dyDescent="0.35">
      <c r="A73" s="115">
        <v>17</v>
      </c>
      <c r="B73" s="116">
        <v>0</v>
      </c>
      <c r="C73" s="116">
        <v>1293.5</v>
      </c>
      <c r="D73" s="116">
        <v>0</v>
      </c>
      <c r="E73" s="116">
        <v>289.7</v>
      </c>
      <c r="F73" s="116">
        <v>112.4</v>
      </c>
      <c r="G73" s="116">
        <v>1193.5999999999999</v>
      </c>
      <c r="H73" s="116">
        <v>317.10000000000002</v>
      </c>
      <c r="I73" s="116">
        <v>0</v>
      </c>
      <c r="J73" s="116">
        <v>69.900000000000006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374.6</v>
      </c>
    </row>
    <row r="74" spans="1:18" ht="14.4" thickBot="1" x14ac:dyDescent="0.35">
      <c r="A74" s="115">
        <v>18</v>
      </c>
      <c r="B74" s="116">
        <v>0</v>
      </c>
      <c r="C74" s="116">
        <v>72.400000000000006</v>
      </c>
      <c r="D74" s="116">
        <v>0</v>
      </c>
      <c r="E74" s="116">
        <v>289.7</v>
      </c>
      <c r="F74" s="116">
        <v>112.4</v>
      </c>
      <c r="G74" s="116">
        <v>1193.5999999999999</v>
      </c>
      <c r="H74" s="116">
        <v>317.10000000000002</v>
      </c>
      <c r="I74" s="116">
        <v>0</v>
      </c>
      <c r="J74" s="116">
        <v>69.900000000000006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374.6</v>
      </c>
    </row>
    <row r="75" spans="1:18" ht="14.4" thickBot="1" x14ac:dyDescent="0.35">
      <c r="A75" s="115">
        <v>19</v>
      </c>
      <c r="B75" s="116">
        <v>0</v>
      </c>
      <c r="C75" s="116">
        <v>72.400000000000006</v>
      </c>
      <c r="D75" s="116">
        <v>0</v>
      </c>
      <c r="E75" s="116">
        <v>289.7</v>
      </c>
      <c r="F75" s="116">
        <v>0</v>
      </c>
      <c r="G75" s="116">
        <v>1193.5999999999999</v>
      </c>
      <c r="H75" s="116">
        <v>317.10000000000002</v>
      </c>
      <c r="I75" s="116">
        <v>0</v>
      </c>
      <c r="J75" s="116">
        <v>69.900000000000006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</row>
    <row r="76" spans="1:18" ht="14.4" thickBot="1" x14ac:dyDescent="0.35">
      <c r="A76" s="115">
        <v>20</v>
      </c>
      <c r="B76" s="116">
        <v>0</v>
      </c>
      <c r="C76" s="116">
        <v>72.400000000000006</v>
      </c>
      <c r="D76" s="116">
        <v>0</v>
      </c>
      <c r="E76" s="116">
        <v>0</v>
      </c>
      <c r="F76" s="116">
        <v>0</v>
      </c>
      <c r="G76" s="116">
        <v>1193.5999999999999</v>
      </c>
      <c r="H76" s="116">
        <v>317.10000000000002</v>
      </c>
      <c r="I76" s="116">
        <v>0</v>
      </c>
      <c r="J76" s="116">
        <v>69.900000000000006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0</v>
      </c>
    </row>
    <row r="77" spans="1:18" ht="14.4" thickBot="1" x14ac:dyDescent="0.35">
      <c r="A77" s="115">
        <v>21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1193.5999999999999</v>
      </c>
      <c r="H77" s="116">
        <v>317.10000000000002</v>
      </c>
      <c r="I77" s="116">
        <v>0</v>
      </c>
      <c r="J77" s="116">
        <v>69.900000000000006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</row>
    <row r="78" spans="1:18" ht="14.4" thickBot="1" x14ac:dyDescent="0.35">
      <c r="A78" s="115">
        <v>22</v>
      </c>
      <c r="B78" s="116">
        <v>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317.10000000000002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</row>
    <row r="79" spans="1:18" ht="12" customHeight="1" x14ac:dyDescent="0.3">
      <c r="A79" s="44">
        <v>1</v>
      </c>
      <c r="B79" s="45">
        <v>2</v>
      </c>
      <c r="C79" s="44">
        <v>3</v>
      </c>
      <c r="D79" s="45">
        <v>4</v>
      </c>
      <c r="E79" s="44">
        <v>5</v>
      </c>
      <c r="F79" s="45">
        <v>6</v>
      </c>
      <c r="G79" s="44">
        <v>7</v>
      </c>
      <c r="H79" s="45">
        <v>8</v>
      </c>
      <c r="I79" s="44">
        <v>9</v>
      </c>
      <c r="J79" s="45">
        <v>10</v>
      </c>
      <c r="K79" s="44">
        <v>11</v>
      </c>
      <c r="L79" s="45">
        <v>12</v>
      </c>
      <c r="M79" s="44">
        <v>13</v>
      </c>
      <c r="N79" s="45">
        <v>14</v>
      </c>
      <c r="O79" s="44">
        <v>15</v>
      </c>
      <c r="P79" s="45">
        <v>16</v>
      </c>
      <c r="R79" s="124" t="s">
        <v>54</v>
      </c>
    </row>
    <row r="80" spans="1:18" ht="12" customHeight="1" thickBot="1" x14ac:dyDescent="0.35">
      <c r="R80" s="126">
        <f>CORREL(R82:R102,Q82:Q102)</f>
        <v>0.9968536608851315</v>
      </c>
    </row>
    <row r="81" spans="1:20" ht="14.4" thickBot="1" x14ac:dyDescent="0.35">
      <c r="A81" s="115" t="s">
        <v>126</v>
      </c>
      <c r="B81" s="115" t="s">
        <v>64</v>
      </c>
      <c r="C81" s="115" t="s">
        <v>65</v>
      </c>
      <c r="D81" s="115" t="s">
        <v>66</v>
      </c>
      <c r="E81" s="115" t="s">
        <v>67</v>
      </c>
      <c r="F81" s="115" t="s">
        <v>68</v>
      </c>
      <c r="G81" s="115" t="s">
        <v>69</v>
      </c>
      <c r="H81" s="115" t="s">
        <v>70</v>
      </c>
      <c r="I81" s="115" t="s">
        <v>71</v>
      </c>
      <c r="J81" s="115" t="s">
        <v>72</v>
      </c>
      <c r="K81" s="115" t="s">
        <v>73</v>
      </c>
      <c r="L81" s="115" t="s">
        <v>74</v>
      </c>
      <c r="M81" s="115" t="s">
        <v>75</v>
      </c>
      <c r="N81" s="115" t="s">
        <v>76</v>
      </c>
      <c r="O81" s="115" t="s">
        <v>77</v>
      </c>
      <c r="P81" s="115" t="s">
        <v>78</v>
      </c>
      <c r="Q81" s="115" t="s">
        <v>127</v>
      </c>
      <c r="R81" s="115" t="s">
        <v>128</v>
      </c>
      <c r="S81" s="115" t="s">
        <v>129</v>
      </c>
      <c r="T81" s="115" t="s">
        <v>130</v>
      </c>
    </row>
    <row r="82" spans="1:20" ht="14.4" thickBot="1" x14ac:dyDescent="0.35">
      <c r="A82" s="115" t="s">
        <v>79</v>
      </c>
      <c r="B82" s="116">
        <v>0</v>
      </c>
      <c r="C82" s="116">
        <v>1293.5</v>
      </c>
      <c r="D82" s="116">
        <v>0</v>
      </c>
      <c r="E82" s="116">
        <v>876.5</v>
      </c>
      <c r="F82" s="116">
        <v>112.4</v>
      </c>
      <c r="G82" s="116">
        <v>1193.5999999999999</v>
      </c>
      <c r="H82" s="116">
        <v>384.5</v>
      </c>
      <c r="I82" s="116">
        <v>0</v>
      </c>
      <c r="J82" s="116">
        <v>69.900000000000006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16">
        <v>374.6</v>
      </c>
      <c r="Q82" s="116">
        <v>4304.8999999999996</v>
      </c>
      <c r="R82" s="116">
        <v>4310</v>
      </c>
      <c r="S82" s="116">
        <v>5.0999999999999996</v>
      </c>
      <c r="T82" s="116">
        <v>0.12</v>
      </c>
    </row>
    <row r="83" spans="1:20" ht="14.4" thickBot="1" x14ac:dyDescent="0.35">
      <c r="A83" s="115" t="s">
        <v>80</v>
      </c>
      <c r="B83" s="116">
        <v>0</v>
      </c>
      <c r="C83" s="116">
        <v>72.400000000000006</v>
      </c>
      <c r="D83" s="116">
        <v>0</v>
      </c>
      <c r="E83" s="116">
        <v>289.7</v>
      </c>
      <c r="F83" s="116">
        <v>112.4</v>
      </c>
      <c r="G83" s="116">
        <v>1193.5999999999999</v>
      </c>
      <c r="H83" s="116">
        <v>317.10000000000002</v>
      </c>
      <c r="I83" s="116">
        <v>1006.3</v>
      </c>
      <c r="J83" s="116">
        <v>69.900000000000006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444.5</v>
      </c>
      <c r="Q83" s="116">
        <v>3505.9</v>
      </c>
      <c r="R83" s="116">
        <v>3510</v>
      </c>
      <c r="S83" s="116">
        <v>4.0999999999999996</v>
      </c>
      <c r="T83" s="116">
        <v>0.12</v>
      </c>
    </row>
    <row r="84" spans="1:20" ht="14.4" thickBot="1" x14ac:dyDescent="0.35">
      <c r="A84" s="115" t="s">
        <v>81</v>
      </c>
      <c r="B84" s="116">
        <v>0</v>
      </c>
      <c r="C84" s="116">
        <v>0</v>
      </c>
      <c r="D84" s="116">
        <v>0</v>
      </c>
      <c r="E84" s="116">
        <v>876.5</v>
      </c>
      <c r="F84" s="116">
        <v>112.4</v>
      </c>
      <c r="G84" s="116">
        <v>1193.5999999999999</v>
      </c>
      <c r="H84" s="116">
        <v>384.5</v>
      </c>
      <c r="I84" s="116">
        <v>0</v>
      </c>
      <c r="J84" s="116">
        <v>69.900000000000006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2636.9</v>
      </c>
      <c r="R84" s="116">
        <v>2640</v>
      </c>
      <c r="S84" s="116">
        <v>3.1</v>
      </c>
      <c r="T84" s="116">
        <v>0.12</v>
      </c>
    </row>
    <row r="85" spans="1:20" ht="14.4" thickBot="1" x14ac:dyDescent="0.35">
      <c r="A85" s="115" t="s">
        <v>82</v>
      </c>
      <c r="B85" s="116">
        <v>0</v>
      </c>
      <c r="C85" s="116">
        <v>1293.5</v>
      </c>
      <c r="D85" s="116">
        <v>0</v>
      </c>
      <c r="E85" s="116">
        <v>876.5</v>
      </c>
      <c r="F85" s="116">
        <v>112.4</v>
      </c>
      <c r="G85" s="116">
        <v>1193.5999999999999</v>
      </c>
      <c r="H85" s="116">
        <v>317.10000000000002</v>
      </c>
      <c r="I85" s="116">
        <v>0</v>
      </c>
      <c r="J85" s="116">
        <v>69.900000000000006</v>
      </c>
      <c r="K85" s="116">
        <v>0</v>
      </c>
      <c r="L85" s="116">
        <v>0</v>
      </c>
      <c r="M85" s="116">
        <v>0</v>
      </c>
      <c r="N85" s="116">
        <v>611.79999999999995</v>
      </c>
      <c r="O85" s="116">
        <v>0</v>
      </c>
      <c r="P85" s="116">
        <v>444.5</v>
      </c>
      <c r="Q85" s="116">
        <v>4919.2</v>
      </c>
      <c r="R85" s="116">
        <v>5120</v>
      </c>
      <c r="S85" s="116">
        <v>200.8</v>
      </c>
      <c r="T85" s="116">
        <v>3.92</v>
      </c>
    </row>
    <row r="86" spans="1:20" ht="14.4" thickBot="1" x14ac:dyDescent="0.35">
      <c r="A86" s="115" t="s">
        <v>83</v>
      </c>
      <c r="B86" s="116">
        <v>0</v>
      </c>
      <c r="C86" s="116">
        <v>72.400000000000006</v>
      </c>
      <c r="D86" s="116">
        <v>0</v>
      </c>
      <c r="E86" s="116">
        <v>289.7</v>
      </c>
      <c r="F86" s="116">
        <v>0</v>
      </c>
      <c r="G86" s="116">
        <v>1193.5999999999999</v>
      </c>
      <c r="H86" s="116">
        <v>317.10000000000002</v>
      </c>
      <c r="I86" s="116">
        <v>1495.7</v>
      </c>
      <c r="J86" s="116">
        <v>69.900000000000006</v>
      </c>
      <c r="K86" s="116">
        <v>0</v>
      </c>
      <c r="L86" s="116">
        <v>0</v>
      </c>
      <c r="M86" s="116">
        <v>0</v>
      </c>
      <c r="N86" s="116">
        <v>611.79999999999995</v>
      </c>
      <c r="O86" s="116">
        <v>0</v>
      </c>
      <c r="P86" s="116">
        <v>444.5</v>
      </c>
      <c r="Q86" s="116">
        <v>4494.7</v>
      </c>
      <c r="R86" s="116">
        <v>4500</v>
      </c>
      <c r="S86" s="116">
        <v>5.3</v>
      </c>
      <c r="T86" s="116">
        <v>0.12</v>
      </c>
    </row>
    <row r="87" spans="1:20" ht="14.4" thickBot="1" x14ac:dyDescent="0.35">
      <c r="A87" s="115" t="s">
        <v>84</v>
      </c>
      <c r="B87" s="116">
        <v>0</v>
      </c>
      <c r="C87" s="116">
        <v>0</v>
      </c>
      <c r="D87" s="116">
        <v>0</v>
      </c>
      <c r="E87" s="116">
        <v>594.29999999999995</v>
      </c>
      <c r="F87" s="116">
        <v>0</v>
      </c>
      <c r="G87" s="116">
        <v>1193.5999999999999</v>
      </c>
      <c r="H87" s="116">
        <v>317.10000000000002</v>
      </c>
      <c r="I87" s="116">
        <v>1515.7</v>
      </c>
      <c r="J87" s="116">
        <v>69.900000000000006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374.6</v>
      </c>
      <c r="Q87" s="116">
        <v>4065.2</v>
      </c>
      <c r="R87" s="116">
        <v>4070</v>
      </c>
      <c r="S87" s="116">
        <v>4.8</v>
      </c>
      <c r="T87" s="116">
        <v>0.12</v>
      </c>
    </row>
    <row r="88" spans="1:20" ht="14.4" thickBot="1" x14ac:dyDescent="0.35">
      <c r="A88" s="115" t="s">
        <v>85</v>
      </c>
      <c r="B88" s="116">
        <v>0</v>
      </c>
      <c r="C88" s="116">
        <v>72.400000000000006</v>
      </c>
      <c r="D88" s="116">
        <v>0</v>
      </c>
      <c r="E88" s="116">
        <v>876.5</v>
      </c>
      <c r="F88" s="116">
        <v>112.4</v>
      </c>
      <c r="G88" s="116">
        <v>1193.5999999999999</v>
      </c>
      <c r="H88" s="116">
        <v>317.10000000000002</v>
      </c>
      <c r="I88" s="116">
        <v>0</v>
      </c>
      <c r="J88" s="116">
        <v>69.900000000000006</v>
      </c>
      <c r="K88" s="116">
        <v>0</v>
      </c>
      <c r="L88" s="116">
        <v>0</v>
      </c>
      <c r="M88" s="116">
        <v>0</v>
      </c>
      <c r="N88" s="116">
        <v>611.79999999999995</v>
      </c>
      <c r="O88" s="116">
        <v>0</v>
      </c>
      <c r="P88" s="116">
        <v>444.5</v>
      </c>
      <c r="Q88" s="116">
        <v>3698.1</v>
      </c>
      <c r="R88" s="116">
        <v>3590</v>
      </c>
      <c r="S88" s="116">
        <v>-108.1</v>
      </c>
      <c r="T88" s="116">
        <v>-3.01</v>
      </c>
    </row>
    <row r="89" spans="1:20" ht="14.4" thickBot="1" x14ac:dyDescent="0.35">
      <c r="A89" s="115" t="s">
        <v>86</v>
      </c>
      <c r="B89" s="116">
        <v>0</v>
      </c>
      <c r="C89" s="116">
        <v>1293.5</v>
      </c>
      <c r="D89" s="116">
        <v>0</v>
      </c>
      <c r="E89" s="116">
        <v>876.5</v>
      </c>
      <c r="F89" s="116">
        <v>112.4</v>
      </c>
      <c r="G89" s="116">
        <v>1193.5999999999999</v>
      </c>
      <c r="H89" s="116">
        <v>442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611.79999999999995</v>
      </c>
      <c r="O89" s="116">
        <v>0</v>
      </c>
      <c r="P89" s="116">
        <v>444.5</v>
      </c>
      <c r="Q89" s="116">
        <v>4974.1000000000004</v>
      </c>
      <c r="R89" s="116">
        <v>4980</v>
      </c>
      <c r="S89" s="116">
        <v>5.9</v>
      </c>
      <c r="T89" s="116">
        <v>0.12</v>
      </c>
    </row>
    <row r="90" spans="1:20" ht="14.4" thickBot="1" x14ac:dyDescent="0.35">
      <c r="A90" s="115" t="s">
        <v>87</v>
      </c>
      <c r="B90" s="116">
        <v>0</v>
      </c>
      <c r="C90" s="116">
        <v>1293.5</v>
      </c>
      <c r="D90" s="116">
        <v>0</v>
      </c>
      <c r="E90" s="116">
        <v>289.7</v>
      </c>
      <c r="F90" s="116">
        <v>112.4</v>
      </c>
      <c r="G90" s="116">
        <v>1193.5999999999999</v>
      </c>
      <c r="H90" s="116">
        <v>442</v>
      </c>
      <c r="I90" s="116">
        <v>0</v>
      </c>
      <c r="J90" s="116">
        <v>69.900000000000006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16">
        <v>444.5</v>
      </c>
      <c r="Q90" s="116">
        <v>3845.5</v>
      </c>
      <c r="R90" s="116">
        <v>3850</v>
      </c>
      <c r="S90" s="116">
        <v>4.5</v>
      </c>
      <c r="T90" s="116">
        <v>0.12</v>
      </c>
    </row>
    <row r="91" spans="1:20" ht="14.4" thickBot="1" x14ac:dyDescent="0.35">
      <c r="A91" s="115" t="s">
        <v>88</v>
      </c>
      <c r="B91" s="116">
        <v>0</v>
      </c>
      <c r="C91" s="116">
        <v>1293.5</v>
      </c>
      <c r="D91" s="116">
        <v>0</v>
      </c>
      <c r="E91" s="116">
        <v>594.29999999999995</v>
      </c>
      <c r="F91" s="116">
        <v>112.4</v>
      </c>
      <c r="G91" s="116">
        <v>1193.5999999999999</v>
      </c>
      <c r="H91" s="116">
        <v>442</v>
      </c>
      <c r="I91" s="116">
        <v>0</v>
      </c>
      <c r="J91" s="116">
        <v>69.900000000000006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3705.6</v>
      </c>
      <c r="R91" s="116">
        <v>3710</v>
      </c>
      <c r="S91" s="116">
        <v>4.4000000000000004</v>
      </c>
      <c r="T91" s="116">
        <v>0.12</v>
      </c>
    </row>
    <row r="92" spans="1:20" ht="14.4" thickBot="1" x14ac:dyDescent="0.35">
      <c r="A92" s="115" t="s">
        <v>89</v>
      </c>
      <c r="B92" s="116">
        <v>0</v>
      </c>
      <c r="C92" s="116">
        <v>1293.5</v>
      </c>
      <c r="D92" s="116">
        <v>0</v>
      </c>
      <c r="E92" s="116">
        <v>876.5</v>
      </c>
      <c r="F92" s="116">
        <v>0</v>
      </c>
      <c r="G92" s="116">
        <v>1193.5999999999999</v>
      </c>
      <c r="H92" s="116">
        <v>317.10000000000002</v>
      </c>
      <c r="I92" s="116">
        <v>0</v>
      </c>
      <c r="J92" s="116">
        <v>69.900000000000006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16">
        <v>444.5</v>
      </c>
      <c r="Q92" s="116">
        <v>4195.1000000000004</v>
      </c>
      <c r="R92" s="116">
        <v>4200</v>
      </c>
      <c r="S92" s="116">
        <v>4.9000000000000004</v>
      </c>
      <c r="T92" s="116">
        <v>0.12</v>
      </c>
    </row>
    <row r="93" spans="1:20" ht="14.4" thickBot="1" x14ac:dyDescent="0.35">
      <c r="A93" s="115" t="s">
        <v>90</v>
      </c>
      <c r="B93" s="116">
        <v>0</v>
      </c>
      <c r="C93" s="116">
        <v>1313.5</v>
      </c>
      <c r="D93" s="116">
        <v>0</v>
      </c>
      <c r="E93" s="116">
        <v>876.5</v>
      </c>
      <c r="F93" s="116">
        <v>112.4</v>
      </c>
      <c r="G93" s="116">
        <v>0</v>
      </c>
      <c r="H93" s="116">
        <v>317.10000000000002</v>
      </c>
      <c r="I93" s="116">
        <v>0</v>
      </c>
      <c r="J93" s="116">
        <v>69.900000000000006</v>
      </c>
      <c r="K93" s="116">
        <v>0</v>
      </c>
      <c r="L93" s="116">
        <v>0</v>
      </c>
      <c r="M93" s="116">
        <v>0</v>
      </c>
      <c r="N93" s="116">
        <v>611.79999999999995</v>
      </c>
      <c r="O93" s="116">
        <v>0</v>
      </c>
      <c r="P93" s="116">
        <v>444.5</v>
      </c>
      <c r="Q93" s="116">
        <v>3745.6</v>
      </c>
      <c r="R93" s="116">
        <v>3750</v>
      </c>
      <c r="S93" s="116">
        <v>4.4000000000000004</v>
      </c>
      <c r="T93" s="116">
        <v>0.12</v>
      </c>
    </row>
    <row r="94" spans="1:20" ht="14.4" thickBot="1" x14ac:dyDescent="0.35">
      <c r="A94" s="115" t="s">
        <v>91</v>
      </c>
      <c r="B94" s="116">
        <v>0</v>
      </c>
      <c r="C94" s="116">
        <v>1313.5</v>
      </c>
      <c r="D94" s="116">
        <v>0</v>
      </c>
      <c r="E94" s="116">
        <v>876.5</v>
      </c>
      <c r="F94" s="116">
        <v>112.4</v>
      </c>
      <c r="G94" s="116">
        <v>1193.5999999999999</v>
      </c>
      <c r="H94" s="116">
        <v>317.10000000000002</v>
      </c>
      <c r="I94" s="116">
        <v>0</v>
      </c>
      <c r="J94" s="116">
        <v>69.900000000000006</v>
      </c>
      <c r="K94" s="116">
        <v>0</v>
      </c>
      <c r="L94" s="116">
        <v>0</v>
      </c>
      <c r="M94" s="116">
        <v>0</v>
      </c>
      <c r="N94" s="116">
        <v>611.79999999999995</v>
      </c>
      <c r="O94" s="116">
        <v>139.80000000000001</v>
      </c>
      <c r="P94" s="116">
        <v>0</v>
      </c>
      <c r="Q94" s="116">
        <v>4634.5</v>
      </c>
      <c r="R94" s="116">
        <v>4640</v>
      </c>
      <c r="S94" s="116">
        <v>5.5</v>
      </c>
      <c r="T94" s="116">
        <v>0.12</v>
      </c>
    </row>
    <row r="95" spans="1:20" ht="14.4" thickBot="1" x14ac:dyDescent="0.35">
      <c r="A95" s="115" t="s">
        <v>92</v>
      </c>
      <c r="B95" s="116">
        <v>0</v>
      </c>
      <c r="C95" s="116">
        <v>1293.5</v>
      </c>
      <c r="D95" s="116">
        <v>0</v>
      </c>
      <c r="E95" s="116">
        <v>876.5</v>
      </c>
      <c r="F95" s="116">
        <v>112.4</v>
      </c>
      <c r="G95" s="116">
        <v>1193.5999999999999</v>
      </c>
      <c r="H95" s="116">
        <v>317.10000000000002</v>
      </c>
      <c r="I95" s="116">
        <v>0</v>
      </c>
      <c r="J95" s="116">
        <v>69.900000000000006</v>
      </c>
      <c r="K95" s="116">
        <v>0</v>
      </c>
      <c r="L95" s="116">
        <v>0</v>
      </c>
      <c r="M95" s="116">
        <v>0</v>
      </c>
      <c r="N95" s="116">
        <v>611.79999999999995</v>
      </c>
      <c r="O95" s="116">
        <v>0</v>
      </c>
      <c r="P95" s="116">
        <v>444.5</v>
      </c>
      <c r="Q95" s="116">
        <v>4919.2</v>
      </c>
      <c r="R95" s="116">
        <v>4730</v>
      </c>
      <c r="S95" s="116">
        <v>-189.2</v>
      </c>
      <c r="T95" s="116">
        <v>-4</v>
      </c>
    </row>
    <row r="96" spans="1:20" ht="14.4" thickBot="1" x14ac:dyDescent="0.35">
      <c r="A96" s="115" t="s">
        <v>93</v>
      </c>
      <c r="B96" s="116">
        <v>0</v>
      </c>
      <c r="C96" s="116">
        <v>1293.5</v>
      </c>
      <c r="D96" s="116">
        <v>0</v>
      </c>
      <c r="E96" s="116">
        <v>0</v>
      </c>
      <c r="F96" s="116">
        <v>112.4</v>
      </c>
      <c r="G96" s="116">
        <v>1193.5999999999999</v>
      </c>
      <c r="H96" s="116">
        <v>442</v>
      </c>
      <c r="I96" s="116">
        <v>1006.3</v>
      </c>
      <c r="J96" s="116">
        <v>69.900000000000006</v>
      </c>
      <c r="K96" s="116">
        <v>0</v>
      </c>
      <c r="L96" s="116">
        <v>0</v>
      </c>
      <c r="M96" s="116">
        <v>0</v>
      </c>
      <c r="N96" s="116">
        <v>611.79999999999995</v>
      </c>
      <c r="O96" s="116">
        <v>0</v>
      </c>
      <c r="P96" s="116">
        <v>444.5</v>
      </c>
      <c r="Q96" s="116">
        <v>5173.8999999999996</v>
      </c>
      <c r="R96" s="116">
        <v>5180</v>
      </c>
      <c r="S96" s="116">
        <v>6.1</v>
      </c>
      <c r="T96" s="116">
        <v>0.12</v>
      </c>
    </row>
    <row r="97" spans="1:20" ht="14.4" thickBot="1" x14ac:dyDescent="0.35">
      <c r="A97" s="115" t="s">
        <v>94</v>
      </c>
      <c r="B97" s="116">
        <v>0</v>
      </c>
      <c r="C97" s="116">
        <v>1293.5</v>
      </c>
      <c r="D97" s="116">
        <v>0</v>
      </c>
      <c r="E97" s="116">
        <v>1583.1</v>
      </c>
      <c r="F97" s="116">
        <v>112.4</v>
      </c>
      <c r="G97" s="116">
        <v>1193.5999999999999</v>
      </c>
      <c r="H97" s="116">
        <v>442</v>
      </c>
      <c r="I97" s="116">
        <v>0</v>
      </c>
      <c r="J97" s="116">
        <v>69.900000000000006</v>
      </c>
      <c r="K97" s="116">
        <v>0</v>
      </c>
      <c r="L97" s="116">
        <v>0</v>
      </c>
      <c r="M97" s="116">
        <v>0</v>
      </c>
      <c r="N97" s="116">
        <v>669.2</v>
      </c>
      <c r="O97" s="116">
        <v>0</v>
      </c>
      <c r="P97" s="116">
        <v>0</v>
      </c>
      <c r="Q97" s="116">
        <v>5363.7</v>
      </c>
      <c r="R97" s="116">
        <v>5370</v>
      </c>
      <c r="S97" s="116">
        <v>6.3</v>
      </c>
      <c r="T97" s="116">
        <v>0.12</v>
      </c>
    </row>
    <row r="98" spans="1:20" ht="14.4" thickBot="1" x14ac:dyDescent="0.35">
      <c r="A98" s="115" t="s">
        <v>95</v>
      </c>
      <c r="B98" s="116">
        <v>0</v>
      </c>
      <c r="C98" s="116">
        <v>1293.5</v>
      </c>
      <c r="D98" s="116">
        <v>0</v>
      </c>
      <c r="E98" s="116">
        <v>289.7</v>
      </c>
      <c r="F98" s="116">
        <v>112.4</v>
      </c>
      <c r="G98" s="116">
        <v>1193.5999999999999</v>
      </c>
      <c r="H98" s="116">
        <v>442</v>
      </c>
      <c r="I98" s="116">
        <v>384.5</v>
      </c>
      <c r="J98" s="116">
        <v>454.5</v>
      </c>
      <c r="K98" s="116">
        <v>0</v>
      </c>
      <c r="L98" s="116">
        <v>0</v>
      </c>
      <c r="M98" s="116">
        <v>0</v>
      </c>
      <c r="N98" s="116">
        <v>669.2</v>
      </c>
      <c r="O98" s="116">
        <v>139.80000000000001</v>
      </c>
      <c r="P98" s="116">
        <v>444.5</v>
      </c>
      <c r="Q98" s="116">
        <v>5423.6</v>
      </c>
      <c r="R98" s="116">
        <v>5430</v>
      </c>
      <c r="S98" s="116">
        <v>6.4</v>
      </c>
      <c r="T98" s="116">
        <v>0.12</v>
      </c>
    </row>
    <row r="99" spans="1:20" ht="14.4" thickBot="1" x14ac:dyDescent="0.35">
      <c r="A99" s="115" t="s">
        <v>96</v>
      </c>
      <c r="B99" s="116">
        <v>0</v>
      </c>
      <c r="C99" s="116">
        <v>1293.5</v>
      </c>
      <c r="D99" s="116">
        <v>0</v>
      </c>
      <c r="E99" s="116">
        <v>876.5</v>
      </c>
      <c r="F99" s="116">
        <v>112.4</v>
      </c>
      <c r="G99" s="116">
        <v>1193.5999999999999</v>
      </c>
      <c r="H99" s="116">
        <v>384.5</v>
      </c>
      <c r="I99" s="116">
        <v>0</v>
      </c>
      <c r="J99" s="116">
        <v>69.900000000000006</v>
      </c>
      <c r="K99" s="116">
        <v>0</v>
      </c>
      <c r="L99" s="116">
        <v>0</v>
      </c>
      <c r="M99" s="116">
        <v>0</v>
      </c>
      <c r="N99" s="116">
        <v>669.2</v>
      </c>
      <c r="O99" s="116">
        <v>139.80000000000001</v>
      </c>
      <c r="P99" s="116">
        <v>374.6</v>
      </c>
      <c r="Q99" s="116">
        <v>5114</v>
      </c>
      <c r="R99" s="116">
        <v>5120</v>
      </c>
      <c r="S99" s="116">
        <v>6</v>
      </c>
      <c r="T99" s="116">
        <v>0.12</v>
      </c>
    </row>
    <row r="100" spans="1:20" ht="14.4" thickBot="1" x14ac:dyDescent="0.35">
      <c r="A100" s="115" t="s">
        <v>97</v>
      </c>
      <c r="B100" s="116">
        <v>0</v>
      </c>
      <c r="C100" s="116">
        <v>1293.5</v>
      </c>
      <c r="D100" s="116">
        <v>0</v>
      </c>
      <c r="E100" s="116">
        <v>876.5</v>
      </c>
      <c r="F100" s="116">
        <v>197.3</v>
      </c>
      <c r="G100" s="116">
        <v>1193.5999999999999</v>
      </c>
      <c r="H100" s="116">
        <v>384.5</v>
      </c>
      <c r="I100" s="116">
        <v>0</v>
      </c>
      <c r="J100" s="116">
        <v>154.80000000000001</v>
      </c>
      <c r="K100" s="116">
        <v>0</v>
      </c>
      <c r="L100" s="116">
        <v>0</v>
      </c>
      <c r="M100" s="116">
        <v>0</v>
      </c>
      <c r="N100" s="116">
        <v>669.2</v>
      </c>
      <c r="O100" s="116">
        <v>139.80000000000001</v>
      </c>
      <c r="P100" s="116">
        <v>374.6</v>
      </c>
      <c r="Q100" s="116">
        <v>5283.8</v>
      </c>
      <c r="R100" s="116">
        <v>5290</v>
      </c>
      <c r="S100" s="116">
        <v>6.2</v>
      </c>
      <c r="T100" s="116">
        <v>0.12</v>
      </c>
    </row>
    <row r="101" spans="1:20" ht="14.4" thickBot="1" x14ac:dyDescent="0.35">
      <c r="A101" s="115" t="s">
        <v>98</v>
      </c>
      <c r="B101" s="116">
        <v>0</v>
      </c>
      <c r="C101" s="116">
        <v>1313.5</v>
      </c>
      <c r="D101" s="116">
        <v>0</v>
      </c>
      <c r="E101" s="116">
        <v>876.5</v>
      </c>
      <c r="F101" s="116">
        <v>229.7</v>
      </c>
      <c r="G101" s="116">
        <v>1193.5999999999999</v>
      </c>
      <c r="H101" s="116">
        <v>442</v>
      </c>
      <c r="I101" s="116">
        <v>0</v>
      </c>
      <c r="J101" s="116">
        <v>154.80000000000001</v>
      </c>
      <c r="K101" s="116">
        <v>0</v>
      </c>
      <c r="L101" s="116">
        <v>0</v>
      </c>
      <c r="M101" s="116">
        <v>0</v>
      </c>
      <c r="N101" s="116">
        <v>669.2</v>
      </c>
      <c r="O101" s="116">
        <v>139.80000000000001</v>
      </c>
      <c r="P101" s="116">
        <v>444.5</v>
      </c>
      <c r="Q101" s="116">
        <v>5463.6</v>
      </c>
      <c r="R101" s="116">
        <v>5470</v>
      </c>
      <c r="S101" s="116">
        <v>6.4</v>
      </c>
      <c r="T101" s="116">
        <v>0.12</v>
      </c>
    </row>
    <row r="102" spans="1:20" ht="14.4" thickBot="1" x14ac:dyDescent="0.35">
      <c r="A102" s="115" t="s">
        <v>99</v>
      </c>
      <c r="B102" s="116">
        <v>0</v>
      </c>
      <c r="C102" s="116">
        <v>1313.5</v>
      </c>
      <c r="D102" s="116">
        <v>0</v>
      </c>
      <c r="E102" s="116">
        <v>289.7</v>
      </c>
      <c r="F102" s="116">
        <v>112.4</v>
      </c>
      <c r="G102" s="116">
        <v>1193.5999999999999</v>
      </c>
      <c r="H102" s="116">
        <v>442</v>
      </c>
      <c r="I102" s="116">
        <v>0</v>
      </c>
      <c r="J102" s="116">
        <v>154.80000000000001</v>
      </c>
      <c r="K102" s="116">
        <v>0</v>
      </c>
      <c r="L102" s="116">
        <v>0</v>
      </c>
      <c r="M102" s="116">
        <v>0</v>
      </c>
      <c r="N102" s="116">
        <v>1832.8</v>
      </c>
      <c r="O102" s="116">
        <v>139.80000000000001</v>
      </c>
      <c r="P102" s="116">
        <v>444.5</v>
      </c>
      <c r="Q102" s="116">
        <v>5923</v>
      </c>
      <c r="R102" s="116">
        <v>5930</v>
      </c>
      <c r="S102" s="116">
        <v>7</v>
      </c>
      <c r="T102" s="116">
        <v>0.12</v>
      </c>
    </row>
    <row r="103" spans="1:20" ht="14.4" thickBot="1" x14ac:dyDescent="0.35"/>
    <row r="104" spans="1:20" ht="14.4" thickBot="1" x14ac:dyDescent="0.35">
      <c r="A104" s="117" t="s">
        <v>131</v>
      </c>
      <c r="B104" s="118">
        <v>9149.2000000000007</v>
      </c>
      <c r="C104" s="118">
        <f>'B 22'!B103</f>
        <v>9781</v>
      </c>
      <c r="D104" s="122">
        <f>C104-B104</f>
        <v>631.79999999999927</v>
      </c>
    </row>
    <row r="105" spans="1:20" ht="14.4" thickBot="1" x14ac:dyDescent="0.35">
      <c r="A105" s="117" t="s">
        <v>132</v>
      </c>
      <c r="B105" s="118">
        <v>317.10000000000002</v>
      </c>
    </row>
    <row r="106" spans="1:20" ht="14.4" thickBot="1" x14ac:dyDescent="0.35">
      <c r="A106" s="117" t="s">
        <v>133</v>
      </c>
      <c r="B106" s="118">
        <v>95390.1</v>
      </c>
    </row>
    <row r="107" spans="1:20" ht="14.4" thickBot="1" x14ac:dyDescent="0.35">
      <c r="A107" s="117" t="s">
        <v>134</v>
      </c>
      <c r="B107" s="118">
        <v>95390</v>
      </c>
    </row>
    <row r="108" spans="1:20" ht="14.4" thickBot="1" x14ac:dyDescent="0.35">
      <c r="A108" s="117" t="s">
        <v>135</v>
      </c>
      <c r="B108" s="118">
        <v>0.1</v>
      </c>
    </row>
    <row r="109" spans="1:20" ht="14.4" thickBot="1" x14ac:dyDescent="0.35">
      <c r="A109" s="117" t="s">
        <v>136</v>
      </c>
      <c r="B109" s="118"/>
    </row>
    <row r="110" spans="1:20" ht="14.4" thickBot="1" x14ac:dyDescent="0.35">
      <c r="A110" s="117" t="s">
        <v>137</v>
      </c>
      <c r="B110" s="118"/>
    </row>
    <row r="111" spans="1:20" ht="14.4" thickBot="1" x14ac:dyDescent="0.35">
      <c r="A111" s="117" t="s">
        <v>138</v>
      </c>
      <c r="B111" s="118">
        <v>0</v>
      </c>
    </row>
    <row r="113" spans="1:1" x14ac:dyDescent="0.3">
      <c r="A113" s="93" t="s">
        <v>139</v>
      </c>
    </row>
    <row r="115" spans="1:1" x14ac:dyDescent="0.3">
      <c r="A115" s="119" t="s">
        <v>294</v>
      </c>
    </row>
    <row r="116" spans="1:1" x14ac:dyDescent="0.3">
      <c r="A116" s="119" t="s">
        <v>324</v>
      </c>
    </row>
  </sheetData>
  <hyperlinks>
    <hyperlink ref="A113" r:id="rId1" display="https://miau.my-x.hu/myx-free/coco/test/448678920230417141152.html" xr:uid="{69953557-E419-4A45-A488-F34050256AD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6C5B-0E86-4D73-90A5-EE0DA62FBC6E}">
  <dimension ref="A1:T115"/>
  <sheetViews>
    <sheetView topLeftCell="A75" workbookViewId="0"/>
  </sheetViews>
  <sheetFormatPr baseColWidth="10" defaultColWidth="8.88671875" defaultRowHeight="13.8" x14ac:dyDescent="0.3"/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5038787</v>
      </c>
      <c r="C5" s="113" t="s">
        <v>58</v>
      </c>
      <c r="D5" s="114">
        <v>22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329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6">
        <v>2770</v>
      </c>
    </row>
    <row r="8" spans="1:17" ht="14.4" thickBot="1" x14ac:dyDescent="0.35">
      <c r="A8" s="115" t="s">
        <v>79</v>
      </c>
      <c r="B8" s="116">
        <v>17</v>
      </c>
      <c r="C8" s="116">
        <v>15</v>
      </c>
      <c r="D8" s="116">
        <v>20</v>
      </c>
      <c r="E8" s="116">
        <v>5</v>
      </c>
      <c r="F8" s="116">
        <v>6</v>
      </c>
      <c r="G8" s="116">
        <v>21</v>
      </c>
      <c r="H8" s="116">
        <v>11</v>
      </c>
      <c r="I8" s="116">
        <v>9</v>
      </c>
      <c r="J8" s="116">
        <v>19</v>
      </c>
      <c r="K8" s="116">
        <v>19</v>
      </c>
      <c r="L8" s="116">
        <v>19</v>
      </c>
      <c r="M8" s="116">
        <v>21</v>
      </c>
      <c r="N8" s="116">
        <v>22</v>
      </c>
      <c r="O8" s="116">
        <v>22</v>
      </c>
      <c r="P8" s="116">
        <v>18</v>
      </c>
      <c r="Q8" s="116">
        <v>3530</v>
      </c>
    </row>
    <row r="9" spans="1:17" ht="14.4" thickBot="1" x14ac:dyDescent="0.35">
      <c r="A9" s="115" t="s">
        <v>80</v>
      </c>
      <c r="B9" s="116">
        <v>21</v>
      </c>
      <c r="C9" s="116">
        <v>18</v>
      </c>
      <c r="D9" s="116">
        <v>12</v>
      </c>
      <c r="E9" s="116">
        <v>19</v>
      </c>
      <c r="F9" s="116">
        <v>18</v>
      </c>
      <c r="G9" s="116">
        <v>11</v>
      </c>
      <c r="H9" s="116">
        <v>17</v>
      </c>
      <c r="I9" s="116">
        <v>19</v>
      </c>
      <c r="J9" s="116">
        <v>13</v>
      </c>
      <c r="K9" s="116">
        <v>14</v>
      </c>
      <c r="L9" s="116">
        <v>14</v>
      </c>
      <c r="M9" s="116">
        <v>15</v>
      </c>
      <c r="N9" s="116">
        <v>19</v>
      </c>
      <c r="O9" s="116">
        <v>20</v>
      </c>
      <c r="P9" s="116">
        <v>13</v>
      </c>
      <c r="Q9" s="116">
        <v>2820</v>
      </c>
    </row>
    <row r="10" spans="1:17" ht="14.4" thickBot="1" x14ac:dyDescent="0.35">
      <c r="A10" s="115" t="s">
        <v>81</v>
      </c>
      <c r="B10" s="116">
        <v>22</v>
      </c>
      <c r="C10" s="116">
        <v>19</v>
      </c>
      <c r="D10" s="116">
        <v>7</v>
      </c>
      <c r="E10" s="116">
        <v>9</v>
      </c>
      <c r="F10" s="116">
        <v>8</v>
      </c>
      <c r="G10" s="116">
        <v>17</v>
      </c>
      <c r="H10" s="116">
        <v>9</v>
      </c>
      <c r="I10" s="116">
        <v>16</v>
      </c>
      <c r="J10" s="116">
        <v>21</v>
      </c>
      <c r="K10" s="116">
        <v>18</v>
      </c>
      <c r="L10" s="116">
        <v>20</v>
      </c>
      <c r="M10" s="116">
        <v>18</v>
      </c>
      <c r="N10" s="116">
        <v>16</v>
      </c>
      <c r="O10" s="116">
        <v>21</v>
      </c>
      <c r="P10" s="116">
        <v>21</v>
      </c>
      <c r="Q10" s="116">
        <v>2380</v>
      </c>
    </row>
    <row r="11" spans="1:17" ht="14.4" thickBot="1" x14ac:dyDescent="0.35">
      <c r="A11" s="115" t="s">
        <v>82</v>
      </c>
      <c r="B11" s="116">
        <v>20</v>
      </c>
      <c r="C11" s="116">
        <v>16</v>
      </c>
      <c r="D11" s="116">
        <v>22</v>
      </c>
      <c r="E11" s="116">
        <v>14</v>
      </c>
      <c r="F11" s="116">
        <v>18</v>
      </c>
      <c r="G11" s="116">
        <v>20</v>
      </c>
      <c r="H11" s="116">
        <v>22</v>
      </c>
      <c r="I11" s="116">
        <v>1</v>
      </c>
      <c r="J11" s="116">
        <v>22</v>
      </c>
      <c r="K11" s="116">
        <v>21</v>
      </c>
      <c r="L11" s="116">
        <v>22</v>
      </c>
      <c r="M11" s="116">
        <v>22</v>
      </c>
      <c r="N11" s="116">
        <v>15</v>
      </c>
      <c r="O11" s="116">
        <v>19</v>
      </c>
      <c r="P11" s="116">
        <v>14</v>
      </c>
      <c r="Q11" s="116">
        <v>4270</v>
      </c>
    </row>
    <row r="12" spans="1:17" ht="14.4" thickBot="1" x14ac:dyDescent="0.35">
      <c r="A12" s="115" t="s">
        <v>83</v>
      </c>
      <c r="B12" s="116">
        <v>19</v>
      </c>
      <c r="C12" s="116">
        <v>21</v>
      </c>
      <c r="D12" s="116">
        <v>6</v>
      </c>
      <c r="E12" s="116">
        <v>17</v>
      </c>
      <c r="F12" s="116">
        <v>20</v>
      </c>
      <c r="G12" s="116">
        <v>5</v>
      </c>
      <c r="H12" s="116">
        <v>15</v>
      </c>
      <c r="I12" s="116">
        <v>21</v>
      </c>
      <c r="J12" s="116">
        <v>7</v>
      </c>
      <c r="K12" s="116">
        <v>8</v>
      </c>
      <c r="L12" s="116">
        <v>10</v>
      </c>
      <c r="M12" s="116">
        <v>2</v>
      </c>
      <c r="N12" s="116">
        <v>14</v>
      </c>
      <c r="O12" s="116">
        <v>18</v>
      </c>
      <c r="P12" s="116">
        <v>1</v>
      </c>
      <c r="Q12" s="116">
        <v>3750</v>
      </c>
    </row>
    <row r="13" spans="1:17" ht="14.4" thickBot="1" x14ac:dyDescent="0.35">
      <c r="A13" s="115" t="s">
        <v>84</v>
      </c>
      <c r="B13" s="116">
        <v>14</v>
      </c>
      <c r="C13" s="116">
        <v>22</v>
      </c>
      <c r="D13" s="116">
        <v>8</v>
      </c>
      <c r="E13" s="116">
        <v>15</v>
      </c>
      <c r="F13" s="116">
        <v>22</v>
      </c>
      <c r="G13" s="116">
        <v>3</v>
      </c>
      <c r="H13" s="116">
        <v>21</v>
      </c>
      <c r="I13" s="116">
        <v>22</v>
      </c>
      <c r="J13" s="116">
        <v>12</v>
      </c>
      <c r="K13" s="116">
        <v>6</v>
      </c>
      <c r="L13" s="116">
        <v>12</v>
      </c>
      <c r="M13" s="116">
        <v>14</v>
      </c>
      <c r="N13" s="116">
        <v>19</v>
      </c>
      <c r="O13" s="116">
        <v>17</v>
      </c>
      <c r="P13" s="116">
        <v>17</v>
      </c>
      <c r="Q13" s="116">
        <v>3670</v>
      </c>
    </row>
    <row r="14" spans="1:17" ht="14.4" thickBot="1" x14ac:dyDescent="0.35">
      <c r="A14" s="115" t="s">
        <v>85</v>
      </c>
      <c r="B14" s="116">
        <v>11</v>
      </c>
      <c r="C14" s="116">
        <v>20</v>
      </c>
      <c r="D14" s="116">
        <v>14</v>
      </c>
      <c r="E14" s="116">
        <v>11</v>
      </c>
      <c r="F14" s="116">
        <v>17</v>
      </c>
      <c r="G14" s="116">
        <v>15</v>
      </c>
      <c r="H14" s="116">
        <v>16</v>
      </c>
      <c r="I14" s="116">
        <v>12</v>
      </c>
      <c r="J14" s="116">
        <v>15</v>
      </c>
      <c r="K14" s="116">
        <v>9</v>
      </c>
      <c r="L14" s="116">
        <v>13</v>
      </c>
      <c r="M14" s="116">
        <v>12</v>
      </c>
      <c r="N14" s="116">
        <v>12</v>
      </c>
      <c r="O14" s="116">
        <v>16</v>
      </c>
      <c r="P14" s="116">
        <v>7</v>
      </c>
      <c r="Q14" s="116">
        <v>3170</v>
      </c>
    </row>
    <row r="15" spans="1:17" ht="14.4" thickBot="1" x14ac:dyDescent="0.35">
      <c r="A15" s="115" t="s">
        <v>86</v>
      </c>
      <c r="B15" s="116">
        <v>15</v>
      </c>
      <c r="C15" s="116">
        <v>10</v>
      </c>
      <c r="D15" s="116">
        <v>10</v>
      </c>
      <c r="E15" s="116">
        <v>5</v>
      </c>
      <c r="F15" s="116">
        <v>4</v>
      </c>
      <c r="G15" s="116">
        <v>8</v>
      </c>
      <c r="H15" s="116">
        <v>2</v>
      </c>
      <c r="I15" s="116">
        <v>7</v>
      </c>
      <c r="J15" s="116">
        <v>20</v>
      </c>
      <c r="K15" s="116">
        <v>22</v>
      </c>
      <c r="L15" s="116">
        <v>18</v>
      </c>
      <c r="M15" s="116">
        <v>20</v>
      </c>
      <c r="N15" s="116">
        <v>10</v>
      </c>
      <c r="O15" s="116">
        <v>14</v>
      </c>
      <c r="P15" s="116">
        <v>9</v>
      </c>
      <c r="Q15" s="116">
        <v>4450</v>
      </c>
    </row>
    <row r="16" spans="1:17" ht="14.4" thickBot="1" x14ac:dyDescent="0.35">
      <c r="A16" s="115" t="s">
        <v>87</v>
      </c>
      <c r="B16" s="116">
        <v>18</v>
      </c>
      <c r="C16" s="116">
        <v>13</v>
      </c>
      <c r="D16" s="116">
        <v>9</v>
      </c>
      <c r="E16" s="116">
        <v>19</v>
      </c>
      <c r="F16" s="116">
        <v>8</v>
      </c>
      <c r="G16" s="116">
        <v>14</v>
      </c>
      <c r="H16" s="116">
        <v>3</v>
      </c>
      <c r="I16" s="116">
        <v>15</v>
      </c>
      <c r="J16" s="116">
        <v>9</v>
      </c>
      <c r="K16" s="116">
        <v>7</v>
      </c>
      <c r="L16" s="116">
        <v>11</v>
      </c>
      <c r="M16" s="116">
        <v>5</v>
      </c>
      <c r="N16" s="116">
        <v>16</v>
      </c>
      <c r="O16" s="116">
        <v>8</v>
      </c>
      <c r="P16" s="116">
        <v>3</v>
      </c>
      <c r="Q16" s="116">
        <v>3320</v>
      </c>
    </row>
    <row r="17" spans="1:17" ht="14.4" thickBot="1" x14ac:dyDescent="0.35">
      <c r="A17" s="115" t="s">
        <v>88</v>
      </c>
      <c r="B17" s="116">
        <v>15</v>
      </c>
      <c r="C17" s="116">
        <v>17</v>
      </c>
      <c r="D17" s="116">
        <v>3</v>
      </c>
      <c r="E17" s="116">
        <v>15</v>
      </c>
      <c r="F17" s="116">
        <v>10</v>
      </c>
      <c r="G17" s="116">
        <v>10</v>
      </c>
      <c r="H17" s="116">
        <v>6</v>
      </c>
      <c r="I17" s="116">
        <v>14</v>
      </c>
      <c r="J17" s="116">
        <v>16</v>
      </c>
      <c r="K17" s="116">
        <v>13</v>
      </c>
      <c r="L17" s="116">
        <v>21</v>
      </c>
      <c r="M17" s="116">
        <v>19</v>
      </c>
      <c r="N17" s="116">
        <v>21</v>
      </c>
      <c r="O17" s="116">
        <v>13</v>
      </c>
      <c r="P17" s="116">
        <v>22</v>
      </c>
      <c r="Q17" s="116">
        <v>3360</v>
      </c>
    </row>
    <row r="18" spans="1:17" ht="14.4" thickBot="1" x14ac:dyDescent="0.35">
      <c r="A18" s="115" t="s">
        <v>89</v>
      </c>
      <c r="B18" s="116">
        <v>9</v>
      </c>
      <c r="C18" s="116">
        <v>14</v>
      </c>
      <c r="D18" s="116">
        <v>1</v>
      </c>
      <c r="E18" s="116">
        <v>8</v>
      </c>
      <c r="F18" s="116">
        <v>20</v>
      </c>
      <c r="G18" s="116">
        <v>1</v>
      </c>
      <c r="H18" s="116">
        <v>17</v>
      </c>
      <c r="I18" s="116">
        <v>17</v>
      </c>
      <c r="J18" s="116">
        <v>18</v>
      </c>
      <c r="K18" s="116">
        <v>12</v>
      </c>
      <c r="L18" s="116">
        <v>17</v>
      </c>
      <c r="M18" s="116">
        <v>17</v>
      </c>
      <c r="N18" s="116">
        <v>18</v>
      </c>
      <c r="O18" s="116">
        <v>11</v>
      </c>
      <c r="P18" s="116">
        <v>4</v>
      </c>
      <c r="Q18" s="116">
        <v>3780</v>
      </c>
    </row>
    <row r="19" spans="1:17" ht="14.4" thickBot="1" x14ac:dyDescent="0.35">
      <c r="A19" s="115" t="s">
        <v>90</v>
      </c>
      <c r="B19" s="116">
        <v>3</v>
      </c>
      <c r="C19" s="116">
        <v>3</v>
      </c>
      <c r="D19" s="116">
        <v>21</v>
      </c>
      <c r="E19" s="116">
        <v>11</v>
      </c>
      <c r="F19" s="116">
        <v>16</v>
      </c>
      <c r="G19" s="116">
        <v>22</v>
      </c>
      <c r="H19" s="116">
        <v>20</v>
      </c>
      <c r="I19" s="116">
        <v>11</v>
      </c>
      <c r="J19" s="116">
        <v>14</v>
      </c>
      <c r="K19" s="116">
        <v>11</v>
      </c>
      <c r="L19" s="116">
        <v>15</v>
      </c>
      <c r="M19" s="116">
        <v>16</v>
      </c>
      <c r="N19" s="116">
        <v>13</v>
      </c>
      <c r="O19" s="116">
        <v>9</v>
      </c>
      <c r="P19" s="116">
        <v>2</v>
      </c>
      <c r="Q19" s="116">
        <v>3620</v>
      </c>
    </row>
    <row r="20" spans="1:17" ht="14.4" thickBot="1" x14ac:dyDescent="0.35">
      <c r="A20" s="115" t="s">
        <v>91</v>
      </c>
      <c r="B20" s="116">
        <v>8</v>
      </c>
      <c r="C20" s="116">
        <v>2</v>
      </c>
      <c r="D20" s="116">
        <v>18</v>
      </c>
      <c r="E20" s="116">
        <v>2</v>
      </c>
      <c r="F20" s="116">
        <v>10</v>
      </c>
      <c r="G20" s="116">
        <v>19</v>
      </c>
      <c r="H20" s="116">
        <v>14</v>
      </c>
      <c r="I20" s="116">
        <v>1</v>
      </c>
      <c r="J20" s="116">
        <v>17</v>
      </c>
      <c r="K20" s="116">
        <v>20</v>
      </c>
      <c r="L20" s="116">
        <v>16</v>
      </c>
      <c r="M20" s="116">
        <v>10</v>
      </c>
      <c r="N20" s="116">
        <v>11</v>
      </c>
      <c r="O20" s="116">
        <v>6</v>
      </c>
      <c r="P20" s="116">
        <v>20</v>
      </c>
      <c r="Q20" s="116">
        <v>4050</v>
      </c>
    </row>
    <row r="21" spans="1:17" ht="14.4" thickBot="1" x14ac:dyDescent="0.35">
      <c r="A21" s="115" t="s">
        <v>92</v>
      </c>
      <c r="B21" s="116">
        <v>5</v>
      </c>
      <c r="C21" s="116">
        <v>4</v>
      </c>
      <c r="D21" s="116">
        <v>4</v>
      </c>
      <c r="E21" s="116">
        <v>4</v>
      </c>
      <c r="F21" s="116">
        <v>13</v>
      </c>
      <c r="G21" s="116">
        <v>6</v>
      </c>
      <c r="H21" s="116">
        <v>13</v>
      </c>
      <c r="I21" s="116">
        <v>10</v>
      </c>
      <c r="J21" s="116">
        <v>11</v>
      </c>
      <c r="K21" s="116">
        <v>17</v>
      </c>
      <c r="L21" s="116">
        <v>7</v>
      </c>
      <c r="M21" s="116">
        <v>11</v>
      </c>
      <c r="N21" s="116">
        <v>9</v>
      </c>
      <c r="O21" s="116">
        <v>12</v>
      </c>
      <c r="P21" s="116">
        <v>5</v>
      </c>
      <c r="Q21" s="116">
        <v>4420</v>
      </c>
    </row>
    <row r="22" spans="1:17" ht="14.4" thickBot="1" x14ac:dyDescent="0.35">
      <c r="A22" s="115" t="s">
        <v>93</v>
      </c>
      <c r="B22" s="116">
        <v>10</v>
      </c>
      <c r="C22" s="116">
        <v>8</v>
      </c>
      <c r="D22" s="116">
        <v>2</v>
      </c>
      <c r="E22" s="116">
        <v>22</v>
      </c>
      <c r="F22" s="116">
        <v>3</v>
      </c>
      <c r="G22" s="116">
        <v>2</v>
      </c>
      <c r="H22" s="116">
        <v>1</v>
      </c>
      <c r="I22" s="116">
        <v>20</v>
      </c>
      <c r="J22" s="116">
        <v>10</v>
      </c>
      <c r="K22" s="116">
        <v>5</v>
      </c>
      <c r="L22" s="116">
        <v>8</v>
      </c>
      <c r="M22" s="116">
        <v>8</v>
      </c>
      <c r="N22" s="116">
        <v>8</v>
      </c>
      <c r="O22" s="116">
        <v>15</v>
      </c>
      <c r="P22" s="116">
        <v>12</v>
      </c>
      <c r="Q22" s="116">
        <v>4760</v>
      </c>
    </row>
    <row r="23" spans="1:17" ht="14.4" thickBot="1" x14ac:dyDescent="0.35">
      <c r="A23" s="115" t="s">
        <v>94</v>
      </c>
      <c r="B23" s="116">
        <v>12</v>
      </c>
      <c r="C23" s="116">
        <v>9</v>
      </c>
      <c r="D23" s="116">
        <v>17</v>
      </c>
      <c r="E23" s="116">
        <v>1</v>
      </c>
      <c r="F23" s="116">
        <v>4</v>
      </c>
      <c r="G23" s="116">
        <v>16</v>
      </c>
      <c r="H23" s="116">
        <v>7</v>
      </c>
      <c r="I23" s="116">
        <v>3</v>
      </c>
      <c r="J23" s="116">
        <v>6</v>
      </c>
      <c r="K23" s="116">
        <v>16</v>
      </c>
      <c r="L23" s="116">
        <v>9</v>
      </c>
      <c r="M23" s="116">
        <v>7</v>
      </c>
      <c r="N23" s="116">
        <v>7</v>
      </c>
      <c r="O23" s="116">
        <v>10</v>
      </c>
      <c r="P23" s="116">
        <v>19</v>
      </c>
      <c r="Q23" s="116">
        <v>5090</v>
      </c>
    </row>
    <row r="24" spans="1:17" ht="14.4" thickBot="1" x14ac:dyDescent="0.35">
      <c r="A24" s="115" t="s">
        <v>95</v>
      </c>
      <c r="B24" s="116">
        <v>13</v>
      </c>
      <c r="C24" s="116">
        <v>11</v>
      </c>
      <c r="D24" s="116">
        <v>10</v>
      </c>
      <c r="E24" s="116">
        <v>17</v>
      </c>
      <c r="F24" s="116">
        <v>13</v>
      </c>
      <c r="G24" s="116">
        <v>4</v>
      </c>
      <c r="H24" s="116">
        <v>8</v>
      </c>
      <c r="I24" s="116">
        <v>18</v>
      </c>
      <c r="J24" s="116">
        <v>4</v>
      </c>
      <c r="K24" s="116">
        <v>1</v>
      </c>
      <c r="L24" s="116">
        <v>6</v>
      </c>
      <c r="M24" s="116">
        <v>6</v>
      </c>
      <c r="N24" s="116">
        <v>6</v>
      </c>
      <c r="O24" s="116">
        <v>7</v>
      </c>
      <c r="P24" s="116">
        <v>8</v>
      </c>
      <c r="Q24" s="116">
        <v>5280</v>
      </c>
    </row>
    <row r="25" spans="1:17" ht="14.4" thickBot="1" x14ac:dyDescent="0.35">
      <c r="A25" s="115" t="s">
        <v>96</v>
      </c>
      <c r="B25" s="116">
        <v>6</v>
      </c>
      <c r="C25" s="116">
        <v>12</v>
      </c>
      <c r="D25" s="116">
        <v>19</v>
      </c>
      <c r="E25" s="116">
        <v>5</v>
      </c>
      <c r="F25" s="116">
        <v>12</v>
      </c>
      <c r="G25" s="116">
        <v>9</v>
      </c>
      <c r="H25" s="116">
        <v>11</v>
      </c>
      <c r="I25" s="116">
        <v>6</v>
      </c>
      <c r="J25" s="116">
        <v>3</v>
      </c>
      <c r="K25" s="116">
        <v>9</v>
      </c>
      <c r="L25" s="116">
        <v>4</v>
      </c>
      <c r="M25" s="116">
        <v>13</v>
      </c>
      <c r="N25" s="116">
        <v>3</v>
      </c>
      <c r="O25" s="116">
        <v>5</v>
      </c>
      <c r="P25" s="116">
        <v>16</v>
      </c>
      <c r="Q25" s="116">
        <v>4690</v>
      </c>
    </row>
    <row r="26" spans="1:17" ht="14.4" thickBot="1" x14ac:dyDescent="0.35">
      <c r="A26" s="115" t="s">
        <v>97</v>
      </c>
      <c r="B26" s="116">
        <v>1</v>
      </c>
      <c r="C26" s="116">
        <v>7</v>
      </c>
      <c r="D26" s="116">
        <v>5</v>
      </c>
      <c r="E26" s="116">
        <v>11</v>
      </c>
      <c r="F26" s="116">
        <v>2</v>
      </c>
      <c r="G26" s="116">
        <v>13</v>
      </c>
      <c r="H26" s="116">
        <v>10</v>
      </c>
      <c r="I26" s="116">
        <v>8</v>
      </c>
      <c r="J26" s="116">
        <v>7</v>
      </c>
      <c r="K26" s="116">
        <v>3</v>
      </c>
      <c r="L26" s="116">
        <v>2</v>
      </c>
      <c r="M26" s="116">
        <v>9</v>
      </c>
      <c r="N26" s="116">
        <v>4</v>
      </c>
      <c r="O26" s="116">
        <v>4</v>
      </c>
      <c r="P26" s="116">
        <v>15</v>
      </c>
      <c r="Q26" s="116">
        <v>5590</v>
      </c>
    </row>
    <row r="27" spans="1:17" ht="14.4" thickBot="1" x14ac:dyDescent="0.35">
      <c r="A27" s="115" t="s">
        <v>98</v>
      </c>
      <c r="B27" s="116">
        <v>2</v>
      </c>
      <c r="C27" s="116">
        <v>6</v>
      </c>
      <c r="D27" s="116">
        <v>12</v>
      </c>
      <c r="E27" s="116">
        <v>9</v>
      </c>
      <c r="F27" s="116">
        <v>1</v>
      </c>
      <c r="G27" s="116">
        <v>7</v>
      </c>
      <c r="H27" s="116">
        <v>3</v>
      </c>
      <c r="I27" s="116">
        <v>4</v>
      </c>
      <c r="J27" s="116">
        <v>5</v>
      </c>
      <c r="K27" s="116">
        <v>4</v>
      </c>
      <c r="L27" s="116">
        <v>1</v>
      </c>
      <c r="M27" s="116">
        <v>1</v>
      </c>
      <c r="N27" s="116">
        <v>5</v>
      </c>
      <c r="O27" s="116">
        <v>3</v>
      </c>
      <c r="P27" s="116">
        <v>11</v>
      </c>
      <c r="Q27" s="116">
        <v>5680</v>
      </c>
    </row>
    <row r="28" spans="1:17" ht="14.4" thickBot="1" x14ac:dyDescent="0.35">
      <c r="A28" s="115" t="s">
        <v>99</v>
      </c>
      <c r="B28" s="116">
        <v>3</v>
      </c>
      <c r="C28" s="116">
        <v>5</v>
      </c>
      <c r="D28" s="116">
        <v>14</v>
      </c>
      <c r="E28" s="116">
        <v>19</v>
      </c>
      <c r="F28" s="116">
        <v>6</v>
      </c>
      <c r="G28" s="116">
        <v>12</v>
      </c>
      <c r="H28" s="116">
        <v>3</v>
      </c>
      <c r="I28" s="116">
        <v>13</v>
      </c>
      <c r="J28" s="116">
        <v>2</v>
      </c>
      <c r="K28" s="116">
        <v>2</v>
      </c>
      <c r="L28" s="116">
        <v>5</v>
      </c>
      <c r="M28" s="116">
        <v>4</v>
      </c>
      <c r="N28" s="116">
        <v>1</v>
      </c>
      <c r="O28" s="116">
        <v>2</v>
      </c>
      <c r="P28" s="116">
        <v>10</v>
      </c>
      <c r="Q28" s="116">
        <v>6370</v>
      </c>
    </row>
    <row r="29" spans="1:17" ht="14.4" thickBot="1" x14ac:dyDescent="0.35">
      <c r="A29" s="115" t="s">
        <v>100</v>
      </c>
      <c r="B29" s="116">
        <v>7</v>
      </c>
      <c r="C29" s="116">
        <v>1</v>
      </c>
      <c r="D29" s="116">
        <v>16</v>
      </c>
      <c r="E29" s="116">
        <v>3</v>
      </c>
      <c r="F29" s="116">
        <v>15</v>
      </c>
      <c r="G29" s="116">
        <v>18</v>
      </c>
      <c r="H29" s="116">
        <v>17</v>
      </c>
      <c r="I29" s="116">
        <v>4</v>
      </c>
      <c r="J29" s="116">
        <v>1</v>
      </c>
      <c r="K29" s="116">
        <v>15</v>
      </c>
      <c r="L29" s="116">
        <v>3</v>
      </c>
      <c r="M29" s="116">
        <v>3</v>
      </c>
      <c r="N29" s="116">
        <v>2</v>
      </c>
      <c r="O29" s="116">
        <v>1</v>
      </c>
      <c r="P29" s="116">
        <v>6</v>
      </c>
    </row>
    <row r="30" spans="1:17" ht="18.600000000000001" thickBot="1" x14ac:dyDescent="0.35">
      <c r="A30" s="111"/>
    </row>
    <row r="31" spans="1:17" ht="14.4" thickBot="1" x14ac:dyDescent="0.35">
      <c r="A31" s="115" t="s">
        <v>101</v>
      </c>
      <c r="B31" s="115" t="s">
        <v>64</v>
      </c>
      <c r="C31" s="115" t="s">
        <v>65</v>
      </c>
      <c r="D31" s="115" t="s">
        <v>66</v>
      </c>
      <c r="E31" s="115" t="s">
        <v>67</v>
      </c>
      <c r="F31" s="115" t="s">
        <v>68</v>
      </c>
      <c r="G31" s="115" t="s">
        <v>69</v>
      </c>
      <c r="H31" s="115" t="s">
        <v>70</v>
      </c>
      <c r="I31" s="115" t="s">
        <v>71</v>
      </c>
      <c r="J31" s="115" t="s">
        <v>72</v>
      </c>
      <c r="K31" s="115" t="s">
        <v>73</v>
      </c>
      <c r="L31" s="115" t="s">
        <v>74</v>
      </c>
      <c r="M31" s="115" t="s">
        <v>75</v>
      </c>
      <c r="N31" s="115" t="s">
        <v>76</v>
      </c>
      <c r="O31" s="115" t="s">
        <v>77</v>
      </c>
      <c r="P31" s="115" t="s">
        <v>78</v>
      </c>
    </row>
    <row r="32" spans="1:17" ht="14.4" thickBot="1" x14ac:dyDescent="0.35">
      <c r="A32" s="115" t="s">
        <v>102</v>
      </c>
      <c r="B32" s="116" t="s">
        <v>103</v>
      </c>
      <c r="C32" s="116" t="s">
        <v>330</v>
      </c>
      <c r="D32" s="116" t="s">
        <v>103</v>
      </c>
      <c r="E32" s="116" t="s">
        <v>331</v>
      </c>
      <c r="F32" s="116" t="s">
        <v>271</v>
      </c>
      <c r="G32" s="116" t="s">
        <v>332</v>
      </c>
      <c r="H32" s="116" t="s">
        <v>333</v>
      </c>
      <c r="I32" s="116" t="s">
        <v>334</v>
      </c>
      <c r="J32" s="116" t="s">
        <v>335</v>
      </c>
      <c r="K32" s="116" t="s">
        <v>336</v>
      </c>
      <c r="L32" s="116" t="s">
        <v>337</v>
      </c>
      <c r="M32" s="116" t="s">
        <v>103</v>
      </c>
      <c r="N32" s="116" t="s">
        <v>338</v>
      </c>
      <c r="O32" s="116" t="s">
        <v>103</v>
      </c>
      <c r="P32" s="116" t="s">
        <v>339</v>
      </c>
    </row>
    <row r="33" spans="1:16" ht="14.4" thickBot="1" x14ac:dyDescent="0.35">
      <c r="A33" s="115" t="s">
        <v>104</v>
      </c>
      <c r="B33" s="116" t="s">
        <v>103</v>
      </c>
      <c r="C33" s="116" t="s">
        <v>330</v>
      </c>
      <c r="D33" s="116" t="s">
        <v>103</v>
      </c>
      <c r="E33" s="116" t="s">
        <v>103</v>
      </c>
      <c r="F33" s="116" t="s">
        <v>103</v>
      </c>
      <c r="G33" s="116" t="s">
        <v>332</v>
      </c>
      <c r="H33" s="116" t="s">
        <v>340</v>
      </c>
      <c r="I33" s="116" t="s">
        <v>334</v>
      </c>
      <c r="J33" s="116" t="s">
        <v>335</v>
      </c>
      <c r="K33" s="116" t="s">
        <v>341</v>
      </c>
      <c r="L33" s="116" t="s">
        <v>337</v>
      </c>
      <c r="M33" s="116" t="s">
        <v>103</v>
      </c>
      <c r="N33" s="116" t="s">
        <v>342</v>
      </c>
      <c r="O33" s="116" t="s">
        <v>103</v>
      </c>
      <c r="P33" s="116" t="s">
        <v>339</v>
      </c>
    </row>
    <row r="34" spans="1:16" ht="14.4" thickBot="1" x14ac:dyDescent="0.35">
      <c r="A34" s="115" t="s">
        <v>105</v>
      </c>
      <c r="B34" s="116" t="s">
        <v>103</v>
      </c>
      <c r="C34" s="116" t="s">
        <v>103</v>
      </c>
      <c r="D34" s="116" t="s">
        <v>103</v>
      </c>
      <c r="E34" s="116" t="s">
        <v>103</v>
      </c>
      <c r="F34" s="116" t="s">
        <v>103</v>
      </c>
      <c r="G34" s="116" t="s">
        <v>332</v>
      </c>
      <c r="H34" s="116" t="s">
        <v>103</v>
      </c>
      <c r="I34" s="116" t="s">
        <v>334</v>
      </c>
      <c r="J34" s="116" t="s">
        <v>335</v>
      </c>
      <c r="K34" s="116" t="s">
        <v>341</v>
      </c>
      <c r="L34" s="116" t="s">
        <v>337</v>
      </c>
      <c r="M34" s="116" t="s">
        <v>103</v>
      </c>
      <c r="N34" s="116" t="s">
        <v>342</v>
      </c>
      <c r="O34" s="116" t="s">
        <v>103</v>
      </c>
      <c r="P34" s="116" t="s">
        <v>339</v>
      </c>
    </row>
    <row r="35" spans="1:16" ht="14.4" thickBot="1" x14ac:dyDescent="0.35">
      <c r="A35" s="115" t="s">
        <v>106</v>
      </c>
      <c r="B35" s="116" t="s">
        <v>103</v>
      </c>
      <c r="C35" s="116" t="s">
        <v>103</v>
      </c>
      <c r="D35" s="116" t="s">
        <v>103</v>
      </c>
      <c r="E35" s="116" t="s">
        <v>103</v>
      </c>
      <c r="F35" s="116" t="s">
        <v>103</v>
      </c>
      <c r="G35" s="116" t="s">
        <v>332</v>
      </c>
      <c r="H35" s="116" t="s">
        <v>103</v>
      </c>
      <c r="I35" s="116" t="s">
        <v>334</v>
      </c>
      <c r="J35" s="116" t="s">
        <v>103</v>
      </c>
      <c r="K35" s="116" t="s">
        <v>341</v>
      </c>
      <c r="L35" s="116" t="s">
        <v>343</v>
      </c>
      <c r="M35" s="116" t="s">
        <v>103</v>
      </c>
      <c r="N35" s="116" t="s">
        <v>342</v>
      </c>
      <c r="O35" s="116" t="s">
        <v>103</v>
      </c>
      <c r="P35" s="116" t="s">
        <v>344</v>
      </c>
    </row>
    <row r="36" spans="1:16" ht="14.4" thickBot="1" x14ac:dyDescent="0.35">
      <c r="A36" s="115" t="s">
        <v>107</v>
      </c>
      <c r="B36" s="116" t="s">
        <v>103</v>
      </c>
      <c r="C36" s="116" t="s">
        <v>103</v>
      </c>
      <c r="D36" s="116" t="s">
        <v>103</v>
      </c>
      <c r="E36" s="116" t="s">
        <v>103</v>
      </c>
      <c r="F36" s="116" t="s">
        <v>103</v>
      </c>
      <c r="G36" s="116" t="s">
        <v>332</v>
      </c>
      <c r="H36" s="116" t="s">
        <v>103</v>
      </c>
      <c r="I36" s="116" t="s">
        <v>334</v>
      </c>
      <c r="J36" s="116" t="s">
        <v>103</v>
      </c>
      <c r="K36" s="116" t="s">
        <v>341</v>
      </c>
      <c r="L36" s="116" t="s">
        <v>343</v>
      </c>
      <c r="M36" s="116" t="s">
        <v>103</v>
      </c>
      <c r="N36" s="116" t="s">
        <v>342</v>
      </c>
      <c r="O36" s="116" t="s">
        <v>103</v>
      </c>
      <c r="P36" s="116" t="s">
        <v>344</v>
      </c>
    </row>
    <row r="37" spans="1:16" ht="14.4" thickBot="1" x14ac:dyDescent="0.35">
      <c r="A37" s="115" t="s">
        <v>108</v>
      </c>
      <c r="B37" s="116" t="s">
        <v>103</v>
      </c>
      <c r="C37" s="116" t="s">
        <v>103</v>
      </c>
      <c r="D37" s="116" t="s">
        <v>103</v>
      </c>
      <c r="E37" s="116" t="s">
        <v>103</v>
      </c>
      <c r="F37" s="116" t="s">
        <v>103</v>
      </c>
      <c r="G37" s="116" t="s">
        <v>332</v>
      </c>
      <c r="H37" s="116" t="s">
        <v>103</v>
      </c>
      <c r="I37" s="116" t="s">
        <v>334</v>
      </c>
      <c r="J37" s="116" t="s">
        <v>103</v>
      </c>
      <c r="K37" s="116" t="s">
        <v>341</v>
      </c>
      <c r="L37" s="116" t="s">
        <v>343</v>
      </c>
      <c r="M37" s="116" t="s">
        <v>103</v>
      </c>
      <c r="N37" s="116" t="s">
        <v>342</v>
      </c>
      <c r="O37" s="116" t="s">
        <v>103</v>
      </c>
      <c r="P37" s="116" t="s">
        <v>344</v>
      </c>
    </row>
    <row r="38" spans="1:16" ht="14.4" thickBot="1" x14ac:dyDescent="0.35">
      <c r="A38" s="115" t="s">
        <v>109</v>
      </c>
      <c r="B38" s="116" t="s">
        <v>103</v>
      </c>
      <c r="C38" s="116" t="s">
        <v>103</v>
      </c>
      <c r="D38" s="116" t="s">
        <v>103</v>
      </c>
      <c r="E38" s="116" t="s">
        <v>103</v>
      </c>
      <c r="F38" s="116" t="s">
        <v>103</v>
      </c>
      <c r="G38" s="116" t="s">
        <v>332</v>
      </c>
      <c r="H38" s="116" t="s">
        <v>103</v>
      </c>
      <c r="I38" s="116" t="s">
        <v>334</v>
      </c>
      <c r="J38" s="116" t="s">
        <v>103</v>
      </c>
      <c r="K38" s="116" t="s">
        <v>341</v>
      </c>
      <c r="L38" s="116" t="s">
        <v>343</v>
      </c>
      <c r="M38" s="116" t="s">
        <v>103</v>
      </c>
      <c r="N38" s="116" t="s">
        <v>342</v>
      </c>
      <c r="O38" s="116" t="s">
        <v>103</v>
      </c>
      <c r="P38" s="116" t="s">
        <v>344</v>
      </c>
    </row>
    <row r="39" spans="1:16" ht="14.4" thickBot="1" x14ac:dyDescent="0.35">
      <c r="A39" s="115" t="s">
        <v>110</v>
      </c>
      <c r="B39" s="116" t="s">
        <v>103</v>
      </c>
      <c r="C39" s="116" t="s">
        <v>103</v>
      </c>
      <c r="D39" s="116" t="s">
        <v>103</v>
      </c>
      <c r="E39" s="116" t="s">
        <v>103</v>
      </c>
      <c r="F39" s="116" t="s">
        <v>103</v>
      </c>
      <c r="G39" s="116" t="s">
        <v>332</v>
      </c>
      <c r="H39" s="116" t="s">
        <v>103</v>
      </c>
      <c r="I39" s="116" t="s">
        <v>334</v>
      </c>
      <c r="J39" s="116" t="s">
        <v>103</v>
      </c>
      <c r="K39" s="116" t="s">
        <v>345</v>
      </c>
      <c r="L39" s="116" t="s">
        <v>343</v>
      </c>
      <c r="M39" s="116" t="s">
        <v>103</v>
      </c>
      <c r="N39" s="116" t="s">
        <v>342</v>
      </c>
      <c r="O39" s="116" t="s">
        <v>103</v>
      </c>
      <c r="P39" s="116" t="s">
        <v>344</v>
      </c>
    </row>
    <row r="40" spans="1:16" ht="14.4" thickBot="1" x14ac:dyDescent="0.35">
      <c r="A40" s="115" t="s">
        <v>111</v>
      </c>
      <c r="B40" s="116" t="s">
        <v>103</v>
      </c>
      <c r="C40" s="116" t="s">
        <v>103</v>
      </c>
      <c r="D40" s="116" t="s">
        <v>103</v>
      </c>
      <c r="E40" s="116" t="s">
        <v>103</v>
      </c>
      <c r="F40" s="116" t="s">
        <v>103</v>
      </c>
      <c r="G40" s="116" t="s">
        <v>332</v>
      </c>
      <c r="H40" s="116" t="s">
        <v>103</v>
      </c>
      <c r="I40" s="116" t="s">
        <v>334</v>
      </c>
      <c r="J40" s="116" t="s">
        <v>103</v>
      </c>
      <c r="K40" s="116" t="s">
        <v>345</v>
      </c>
      <c r="L40" s="116" t="s">
        <v>343</v>
      </c>
      <c r="M40" s="116" t="s">
        <v>103</v>
      </c>
      <c r="N40" s="116" t="s">
        <v>342</v>
      </c>
      <c r="O40" s="116" t="s">
        <v>103</v>
      </c>
      <c r="P40" s="116" t="s">
        <v>344</v>
      </c>
    </row>
    <row r="41" spans="1:16" ht="14.4" thickBot="1" x14ac:dyDescent="0.35">
      <c r="A41" s="115" t="s">
        <v>112</v>
      </c>
      <c r="B41" s="116" t="s">
        <v>103</v>
      </c>
      <c r="C41" s="116" t="s">
        <v>103</v>
      </c>
      <c r="D41" s="116" t="s">
        <v>103</v>
      </c>
      <c r="E41" s="116" t="s">
        <v>103</v>
      </c>
      <c r="F41" s="116" t="s">
        <v>103</v>
      </c>
      <c r="G41" s="116" t="s">
        <v>332</v>
      </c>
      <c r="H41" s="116" t="s">
        <v>103</v>
      </c>
      <c r="I41" s="116" t="s">
        <v>346</v>
      </c>
      <c r="J41" s="116" t="s">
        <v>103</v>
      </c>
      <c r="K41" s="116" t="s">
        <v>345</v>
      </c>
      <c r="L41" s="116" t="s">
        <v>343</v>
      </c>
      <c r="M41" s="116" t="s">
        <v>103</v>
      </c>
      <c r="N41" s="116" t="s">
        <v>342</v>
      </c>
      <c r="O41" s="116" t="s">
        <v>103</v>
      </c>
      <c r="P41" s="116" t="s">
        <v>344</v>
      </c>
    </row>
    <row r="42" spans="1:16" ht="14.4" thickBot="1" x14ac:dyDescent="0.35">
      <c r="A42" s="115" t="s">
        <v>113</v>
      </c>
      <c r="B42" s="116" t="s">
        <v>103</v>
      </c>
      <c r="C42" s="116" t="s">
        <v>103</v>
      </c>
      <c r="D42" s="116" t="s">
        <v>103</v>
      </c>
      <c r="E42" s="116" t="s">
        <v>103</v>
      </c>
      <c r="F42" s="116" t="s">
        <v>103</v>
      </c>
      <c r="G42" s="116" t="s">
        <v>332</v>
      </c>
      <c r="H42" s="116" t="s">
        <v>103</v>
      </c>
      <c r="I42" s="116" t="s">
        <v>346</v>
      </c>
      <c r="J42" s="116" t="s">
        <v>103</v>
      </c>
      <c r="K42" s="116" t="s">
        <v>347</v>
      </c>
      <c r="L42" s="116" t="s">
        <v>343</v>
      </c>
      <c r="M42" s="116" t="s">
        <v>103</v>
      </c>
      <c r="N42" s="116" t="s">
        <v>342</v>
      </c>
      <c r="O42" s="116" t="s">
        <v>103</v>
      </c>
      <c r="P42" s="116" t="s">
        <v>344</v>
      </c>
    </row>
    <row r="43" spans="1:16" ht="14.4" thickBot="1" x14ac:dyDescent="0.35">
      <c r="A43" s="115" t="s">
        <v>114</v>
      </c>
      <c r="B43" s="116" t="s">
        <v>103</v>
      </c>
      <c r="C43" s="116" t="s">
        <v>103</v>
      </c>
      <c r="D43" s="116" t="s">
        <v>103</v>
      </c>
      <c r="E43" s="116" t="s">
        <v>103</v>
      </c>
      <c r="F43" s="116" t="s">
        <v>103</v>
      </c>
      <c r="G43" s="116" t="s">
        <v>103</v>
      </c>
      <c r="H43" s="116" t="s">
        <v>103</v>
      </c>
      <c r="I43" s="116" t="s">
        <v>346</v>
      </c>
      <c r="J43" s="116" t="s">
        <v>103</v>
      </c>
      <c r="K43" s="116" t="s">
        <v>347</v>
      </c>
      <c r="L43" s="116" t="s">
        <v>343</v>
      </c>
      <c r="M43" s="116" t="s">
        <v>103</v>
      </c>
      <c r="N43" s="116" t="s">
        <v>348</v>
      </c>
      <c r="O43" s="116" t="s">
        <v>103</v>
      </c>
      <c r="P43" s="116" t="s">
        <v>344</v>
      </c>
    </row>
    <row r="44" spans="1:16" ht="14.4" thickBot="1" x14ac:dyDescent="0.35">
      <c r="A44" s="115" t="s">
        <v>115</v>
      </c>
      <c r="B44" s="116" t="s">
        <v>103</v>
      </c>
      <c r="C44" s="116" t="s">
        <v>103</v>
      </c>
      <c r="D44" s="116" t="s">
        <v>103</v>
      </c>
      <c r="E44" s="116" t="s">
        <v>103</v>
      </c>
      <c r="F44" s="116" t="s">
        <v>103</v>
      </c>
      <c r="G44" s="116" t="s">
        <v>103</v>
      </c>
      <c r="H44" s="116" t="s">
        <v>103</v>
      </c>
      <c r="I44" s="116" t="s">
        <v>346</v>
      </c>
      <c r="J44" s="116" t="s">
        <v>103</v>
      </c>
      <c r="K44" s="116" t="s">
        <v>347</v>
      </c>
      <c r="L44" s="116" t="s">
        <v>343</v>
      </c>
      <c r="M44" s="116" t="s">
        <v>103</v>
      </c>
      <c r="N44" s="116" t="s">
        <v>348</v>
      </c>
      <c r="O44" s="116" t="s">
        <v>103</v>
      </c>
      <c r="P44" s="116" t="s">
        <v>344</v>
      </c>
    </row>
    <row r="45" spans="1:16" ht="14.4" thickBot="1" x14ac:dyDescent="0.35">
      <c r="A45" s="115" t="s">
        <v>116</v>
      </c>
      <c r="B45" s="116" t="s">
        <v>103</v>
      </c>
      <c r="C45" s="116" t="s">
        <v>103</v>
      </c>
      <c r="D45" s="116" t="s">
        <v>103</v>
      </c>
      <c r="E45" s="116" t="s">
        <v>103</v>
      </c>
      <c r="F45" s="116" t="s">
        <v>103</v>
      </c>
      <c r="G45" s="116" t="s">
        <v>103</v>
      </c>
      <c r="H45" s="116" t="s">
        <v>103</v>
      </c>
      <c r="I45" s="116" t="s">
        <v>346</v>
      </c>
      <c r="J45" s="116" t="s">
        <v>103</v>
      </c>
      <c r="K45" s="116" t="s">
        <v>347</v>
      </c>
      <c r="L45" s="116" t="s">
        <v>343</v>
      </c>
      <c r="M45" s="116" t="s">
        <v>103</v>
      </c>
      <c r="N45" s="116" t="s">
        <v>349</v>
      </c>
      <c r="O45" s="116" t="s">
        <v>103</v>
      </c>
      <c r="P45" s="116" t="s">
        <v>344</v>
      </c>
    </row>
    <row r="46" spans="1:16" ht="14.4" thickBot="1" x14ac:dyDescent="0.35">
      <c r="A46" s="115" t="s">
        <v>117</v>
      </c>
      <c r="B46" s="116" t="s">
        <v>103</v>
      </c>
      <c r="C46" s="116" t="s">
        <v>103</v>
      </c>
      <c r="D46" s="116" t="s">
        <v>103</v>
      </c>
      <c r="E46" s="116" t="s">
        <v>103</v>
      </c>
      <c r="F46" s="116" t="s">
        <v>103</v>
      </c>
      <c r="G46" s="116" t="s">
        <v>103</v>
      </c>
      <c r="H46" s="116" t="s">
        <v>103</v>
      </c>
      <c r="I46" s="116" t="s">
        <v>346</v>
      </c>
      <c r="J46" s="116" t="s">
        <v>103</v>
      </c>
      <c r="K46" s="116" t="s">
        <v>350</v>
      </c>
      <c r="L46" s="116" t="s">
        <v>103</v>
      </c>
      <c r="M46" s="116" t="s">
        <v>103</v>
      </c>
      <c r="N46" s="116" t="s">
        <v>349</v>
      </c>
      <c r="O46" s="116" t="s">
        <v>103</v>
      </c>
      <c r="P46" s="116" t="s">
        <v>103</v>
      </c>
    </row>
    <row r="47" spans="1:16" ht="14.4" thickBot="1" x14ac:dyDescent="0.35">
      <c r="A47" s="115" t="s">
        <v>118</v>
      </c>
      <c r="B47" s="116" t="s">
        <v>103</v>
      </c>
      <c r="C47" s="116" t="s">
        <v>103</v>
      </c>
      <c r="D47" s="116" t="s">
        <v>103</v>
      </c>
      <c r="E47" s="116" t="s">
        <v>103</v>
      </c>
      <c r="F47" s="116" t="s">
        <v>103</v>
      </c>
      <c r="G47" s="116" t="s">
        <v>103</v>
      </c>
      <c r="H47" s="116" t="s">
        <v>103</v>
      </c>
      <c r="I47" s="116" t="s">
        <v>346</v>
      </c>
      <c r="J47" s="116" t="s">
        <v>103</v>
      </c>
      <c r="K47" s="116" t="s">
        <v>350</v>
      </c>
      <c r="L47" s="116" t="s">
        <v>103</v>
      </c>
      <c r="M47" s="116" t="s">
        <v>103</v>
      </c>
      <c r="N47" s="116" t="s">
        <v>349</v>
      </c>
      <c r="O47" s="116" t="s">
        <v>103</v>
      </c>
      <c r="P47" s="116" t="s">
        <v>103</v>
      </c>
    </row>
    <row r="48" spans="1:16" ht="14.4" thickBot="1" x14ac:dyDescent="0.35">
      <c r="A48" s="115" t="s">
        <v>119</v>
      </c>
      <c r="B48" s="116" t="s">
        <v>103</v>
      </c>
      <c r="C48" s="116" t="s">
        <v>103</v>
      </c>
      <c r="D48" s="116" t="s">
        <v>103</v>
      </c>
      <c r="E48" s="116" t="s">
        <v>103</v>
      </c>
      <c r="F48" s="116" t="s">
        <v>103</v>
      </c>
      <c r="G48" s="116" t="s">
        <v>103</v>
      </c>
      <c r="H48" s="116" t="s">
        <v>103</v>
      </c>
      <c r="I48" s="116" t="s">
        <v>103</v>
      </c>
      <c r="J48" s="116" t="s">
        <v>103</v>
      </c>
      <c r="K48" s="116" t="s">
        <v>350</v>
      </c>
      <c r="L48" s="116" t="s">
        <v>103</v>
      </c>
      <c r="M48" s="116" t="s">
        <v>103</v>
      </c>
      <c r="N48" s="116" t="s">
        <v>349</v>
      </c>
      <c r="O48" s="116" t="s">
        <v>103</v>
      </c>
      <c r="P48" s="116" t="s">
        <v>103</v>
      </c>
    </row>
    <row r="49" spans="1:16" ht="14.4" thickBot="1" x14ac:dyDescent="0.35">
      <c r="A49" s="115" t="s">
        <v>120</v>
      </c>
      <c r="B49" s="116" t="s">
        <v>103</v>
      </c>
      <c r="C49" s="116" t="s">
        <v>103</v>
      </c>
      <c r="D49" s="116" t="s">
        <v>103</v>
      </c>
      <c r="E49" s="116" t="s">
        <v>103</v>
      </c>
      <c r="F49" s="116" t="s">
        <v>103</v>
      </c>
      <c r="G49" s="116" t="s">
        <v>103</v>
      </c>
      <c r="H49" s="116" t="s">
        <v>103</v>
      </c>
      <c r="I49" s="116" t="s">
        <v>103</v>
      </c>
      <c r="J49" s="116" t="s">
        <v>103</v>
      </c>
      <c r="K49" s="116" t="s">
        <v>350</v>
      </c>
      <c r="L49" s="116" t="s">
        <v>103</v>
      </c>
      <c r="M49" s="116" t="s">
        <v>103</v>
      </c>
      <c r="N49" s="116" t="s">
        <v>349</v>
      </c>
      <c r="O49" s="116" t="s">
        <v>103</v>
      </c>
      <c r="P49" s="116" t="s">
        <v>103</v>
      </c>
    </row>
    <row r="50" spans="1:16" ht="14.4" thickBot="1" x14ac:dyDescent="0.35">
      <c r="A50" s="115" t="s">
        <v>121</v>
      </c>
      <c r="B50" s="116" t="s">
        <v>103</v>
      </c>
      <c r="C50" s="116" t="s">
        <v>103</v>
      </c>
      <c r="D50" s="116" t="s">
        <v>103</v>
      </c>
      <c r="E50" s="116" t="s">
        <v>103</v>
      </c>
      <c r="F50" s="116" t="s">
        <v>103</v>
      </c>
      <c r="G50" s="116" t="s">
        <v>103</v>
      </c>
      <c r="H50" s="116" t="s">
        <v>103</v>
      </c>
      <c r="I50" s="116" t="s">
        <v>103</v>
      </c>
      <c r="J50" s="116" t="s">
        <v>103</v>
      </c>
      <c r="K50" s="116" t="s">
        <v>350</v>
      </c>
      <c r="L50" s="116" t="s">
        <v>103</v>
      </c>
      <c r="M50" s="116" t="s">
        <v>103</v>
      </c>
      <c r="N50" s="116" t="s">
        <v>349</v>
      </c>
      <c r="O50" s="116" t="s">
        <v>103</v>
      </c>
      <c r="P50" s="116" t="s">
        <v>103</v>
      </c>
    </row>
    <row r="51" spans="1:16" ht="14.4" thickBot="1" x14ac:dyDescent="0.35">
      <c r="A51" s="115" t="s">
        <v>122</v>
      </c>
      <c r="B51" s="116" t="s">
        <v>103</v>
      </c>
      <c r="C51" s="116" t="s">
        <v>103</v>
      </c>
      <c r="D51" s="116" t="s">
        <v>103</v>
      </c>
      <c r="E51" s="116" t="s">
        <v>103</v>
      </c>
      <c r="F51" s="116" t="s">
        <v>103</v>
      </c>
      <c r="G51" s="116" t="s">
        <v>103</v>
      </c>
      <c r="H51" s="116" t="s">
        <v>103</v>
      </c>
      <c r="I51" s="116" t="s">
        <v>103</v>
      </c>
      <c r="J51" s="116" t="s">
        <v>103</v>
      </c>
      <c r="K51" s="116" t="s">
        <v>103</v>
      </c>
      <c r="L51" s="116" t="s">
        <v>103</v>
      </c>
      <c r="M51" s="116" t="s">
        <v>103</v>
      </c>
      <c r="N51" s="116" t="s">
        <v>349</v>
      </c>
      <c r="O51" s="116" t="s">
        <v>103</v>
      </c>
      <c r="P51" s="116" t="s">
        <v>103</v>
      </c>
    </row>
    <row r="52" spans="1:16" ht="14.4" thickBot="1" x14ac:dyDescent="0.35">
      <c r="A52" s="115" t="s">
        <v>123</v>
      </c>
      <c r="B52" s="116" t="s">
        <v>103</v>
      </c>
      <c r="C52" s="116" t="s">
        <v>103</v>
      </c>
      <c r="D52" s="116" t="s">
        <v>103</v>
      </c>
      <c r="E52" s="116" t="s">
        <v>103</v>
      </c>
      <c r="F52" s="116" t="s">
        <v>103</v>
      </c>
      <c r="G52" s="116" t="s">
        <v>103</v>
      </c>
      <c r="H52" s="116" t="s">
        <v>103</v>
      </c>
      <c r="I52" s="116" t="s">
        <v>103</v>
      </c>
      <c r="J52" s="116" t="s">
        <v>103</v>
      </c>
      <c r="K52" s="116" t="s">
        <v>103</v>
      </c>
      <c r="L52" s="116" t="s">
        <v>103</v>
      </c>
      <c r="M52" s="116" t="s">
        <v>103</v>
      </c>
      <c r="N52" s="116" t="s">
        <v>349</v>
      </c>
      <c r="O52" s="116" t="s">
        <v>103</v>
      </c>
      <c r="P52" s="116" t="s">
        <v>103</v>
      </c>
    </row>
    <row r="53" spans="1:16" ht="14.4" thickBot="1" x14ac:dyDescent="0.35">
      <c r="A53" s="115" t="s">
        <v>124</v>
      </c>
      <c r="B53" s="116" t="s">
        <v>103</v>
      </c>
      <c r="C53" s="116" t="s">
        <v>103</v>
      </c>
      <c r="D53" s="116" t="s">
        <v>103</v>
      </c>
      <c r="E53" s="116" t="s">
        <v>103</v>
      </c>
      <c r="F53" s="116" t="s">
        <v>103</v>
      </c>
      <c r="G53" s="116" t="s">
        <v>103</v>
      </c>
      <c r="H53" s="116" t="s">
        <v>103</v>
      </c>
      <c r="I53" s="116" t="s">
        <v>103</v>
      </c>
      <c r="J53" s="116" t="s">
        <v>103</v>
      </c>
      <c r="K53" s="116" t="s">
        <v>103</v>
      </c>
      <c r="L53" s="116" t="s">
        <v>103</v>
      </c>
      <c r="M53" s="116" t="s">
        <v>103</v>
      </c>
      <c r="N53" s="116" t="s">
        <v>103</v>
      </c>
      <c r="O53" s="116" t="s">
        <v>103</v>
      </c>
      <c r="P53" s="116" t="s">
        <v>103</v>
      </c>
    </row>
    <row r="54" spans="1:16" ht="18.600000000000001" thickBot="1" x14ac:dyDescent="0.35">
      <c r="A54" s="111"/>
    </row>
    <row r="55" spans="1:16" ht="14.4" thickBot="1" x14ac:dyDescent="0.35">
      <c r="A55" s="115" t="s">
        <v>125</v>
      </c>
      <c r="B55" s="115" t="s">
        <v>64</v>
      </c>
      <c r="C55" s="115" t="s">
        <v>65</v>
      </c>
      <c r="D55" s="115" t="s">
        <v>66</v>
      </c>
      <c r="E55" s="115" t="s">
        <v>67</v>
      </c>
      <c r="F55" s="115" t="s">
        <v>68</v>
      </c>
      <c r="G55" s="115" t="s">
        <v>69</v>
      </c>
      <c r="H55" s="115" t="s">
        <v>70</v>
      </c>
      <c r="I55" s="115" t="s">
        <v>71</v>
      </c>
      <c r="J55" s="115" t="s">
        <v>72</v>
      </c>
      <c r="K55" s="115" t="s">
        <v>73</v>
      </c>
      <c r="L55" s="115" t="s">
        <v>74</v>
      </c>
      <c r="M55" s="115" t="s">
        <v>75</v>
      </c>
      <c r="N55" s="115" t="s">
        <v>76</v>
      </c>
      <c r="O55" s="115" t="s">
        <v>77</v>
      </c>
      <c r="P55" s="115" t="s">
        <v>78</v>
      </c>
    </row>
    <row r="56" spans="1:16" ht="14.4" thickBot="1" x14ac:dyDescent="0.35">
      <c r="A56" s="115" t="s">
        <v>102</v>
      </c>
      <c r="B56" s="116">
        <v>0</v>
      </c>
      <c r="C56" s="116">
        <v>1388</v>
      </c>
      <c r="D56" s="116">
        <v>0</v>
      </c>
      <c r="E56" s="116">
        <v>733</v>
      </c>
      <c r="F56" s="116">
        <v>52</v>
      </c>
      <c r="G56" s="116">
        <v>489</v>
      </c>
      <c r="H56" s="116">
        <v>99</v>
      </c>
      <c r="I56" s="116">
        <v>1145</v>
      </c>
      <c r="J56" s="116">
        <v>523</v>
      </c>
      <c r="K56" s="116">
        <v>2985</v>
      </c>
      <c r="L56" s="116">
        <v>243</v>
      </c>
      <c r="M56" s="116">
        <v>0</v>
      </c>
      <c r="N56" s="116">
        <v>2093</v>
      </c>
      <c r="O56" s="116">
        <v>0</v>
      </c>
      <c r="P56" s="116">
        <v>870</v>
      </c>
    </row>
    <row r="57" spans="1:16" ht="14.4" thickBot="1" x14ac:dyDescent="0.35">
      <c r="A57" s="115" t="s">
        <v>104</v>
      </c>
      <c r="B57" s="116">
        <v>0</v>
      </c>
      <c r="C57" s="116">
        <v>1388</v>
      </c>
      <c r="D57" s="116">
        <v>0</v>
      </c>
      <c r="E57" s="116">
        <v>0</v>
      </c>
      <c r="F57" s="116">
        <v>0</v>
      </c>
      <c r="G57" s="116">
        <v>489</v>
      </c>
      <c r="H57" s="116">
        <v>90</v>
      </c>
      <c r="I57" s="116">
        <v>1145</v>
      </c>
      <c r="J57" s="116">
        <v>523</v>
      </c>
      <c r="K57" s="116">
        <v>2216</v>
      </c>
      <c r="L57" s="116">
        <v>243</v>
      </c>
      <c r="M57" s="116">
        <v>0</v>
      </c>
      <c r="N57" s="116">
        <v>1087</v>
      </c>
      <c r="O57" s="116">
        <v>0</v>
      </c>
      <c r="P57" s="116">
        <v>870</v>
      </c>
    </row>
    <row r="58" spans="1:16" ht="14.4" thickBot="1" x14ac:dyDescent="0.35">
      <c r="A58" s="115" t="s">
        <v>105</v>
      </c>
      <c r="B58" s="116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489</v>
      </c>
      <c r="H58" s="116">
        <v>0</v>
      </c>
      <c r="I58" s="116">
        <v>1145</v>
      </c>
      <c r="J58" s="116">
        <v>523</v>
      </c>
      <c r="K58" s="116">
        <v>2216</v>
      </c>
      <c r="L58" s="116">
        <v>243</v>
      </c>
      <c r="M58" s="116">
        <v>0</v>
      </c>
      <c r="N58" s="116">
        <v>1087</v>
      </c>
      <c r="O58" s="116">
        <v>0</v>
      </c>
      <c r="P58" s="116">
        <v>870</v>
      </c>
    </row>
    <row r="59" spans="1:16" ht="14.4" thickBot="1" x14ac:dyDescent="0.35">
      <c r="A59" s="115" t="s">
        <v>106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489</v>
      </c>
      <c r="H59" s="116">
        <v>0</v>
      </c>
      <c r="I59" s="116">
        <v>1145</v>
      </c>
      <c r="J59" s="116">
        <v>0</v>
      </c>
      <c r="K59" s="116">
        <v>2216</v>
      </c>
      <c r="L59" s="116">
        <v>170</v>
      </c>
      <c r="M59" s="116">
        <v>0</v>
      </c>
      <c r="N59" s="116">
        <v>1087</v>
      </c>
      <c r="O59" s="116">
        <v>0</v>
      </c>
      <c r="P59" s="116">
        <v>360</v>
      </c>
    </row>
    <row r="60" spans="1:16" ht="14.4" thickBot="1" x14ac:dyDescent="0.35">
      <c r="A60" s="115" t="s">
        <v>107</v>
      </c>
      <c r="B60" s="116">
        <v>0</v>
      </c>
      <c r="C60" s="116">
        <v>0</v>
      </c>
      <c r="D60" s="116">
        <v>0</v>
      </c>
      <c r="E60" s="116">
        <v>0</v>
      </c>
      <c r="F60" s="116">
        <v>0</v>
      </c>
      <c r="G60" s="116">
        <v>489</v>
      </c>
      <c r="H60" s="116">
        <v>0</v>
      </c>
      <c r="I60" s="116">
        <v>1145</v>
      </c>
      <c r="J60" s="116">
        <v>0</v>
      </c>
      <c r="K60" s="116">
        <v>2216</v>
      </c>
      <c r="L60" s="116">
        <v>170</v>
      </c>
      <c r="M60" s="116">
        <v>0</v>
      </c>
      <c r="N60" s="116">
        <v>1087</v>
      </c>
      <c r="O60" s="116">
        <v>0</v>
      </c>
      <c r="P60" s="116">
        <v>360</v>
      </c>
    </row>
    <row r="61" spans="1:16" ht="14.4" thickBot="1" x14ac:dyDescent="0.35">
      <c r="A61" s="115" t="s">
        <v>108</v>
      </c>
      <c r="B61" s="116">
        <v>0</v>
      </c>
      <c r="C61" s="116">
        <v>0</v>
      </c>
      <c r="D61" s="116">
        <v>0</v>
      </c>
      <c r="E61" s="116">
        <v>0</v>
      </c>
      <c r="F61" s="116">
        <v>0</v>
      </c>
      <c r="G61" s="116">
        <v>489</v>
      </c>
      <c r="H61" s="116">
        <v>0</v>
      </c>
      <c r="I61" s="116">
        <v>1145</v>
      </c>
      <c r="J61" s="116">
        <v>0</v>
      </c>
      <c r="K61" s="116">
        <v>2216</v>
      </c>
      <c r="L61" s="116">
        <v>170</v>
      </c>
      <c r="M61" s="116">
        <v>0</v>
      </c>
      <c r="N61" s="116">
        <v>1087</v>
      </c>
      <c r="O61" s="116">
        <v>0</v>
      </c>
      <c r="P61" s="116">
        <v>360</v>
      </c>
    </row>
    <row r="62" spans="1:16" ht="14.4" thickBot="1" x14ac:dyDescent="0.35">
      <c r="A62" s="115" t="s">
        <v>109</v>
      </c>
      <c r="B62" s="116">
        <v>0</v>
      </c>
      <c r="C62" s="116">
        <v>0</v>
      </c>
      <c r="D62" s="116">
        <v>0</v>
      </c>
      <c r="E62" s="116">
        <v>0</v>
      </c>
      <c r="F62" s="116">
        <v>0</v>
      </c>
      <c r="G62" s="116">
        <v>489</v>
      </c>
      <c r="H62" s="116">
        <v>0</v>
      </c>
      <c r="I62" s="116">
        <v>1145</v>
      </c>
      <c r="J62" s="116">
        <v>0</v>
      </c>
      <c r="K62" s="116">
        <v>2216</v>
      </c>
      <c r="L62" s="116">
        <v>170</v>
      </c>
      <c r="M62" s="116">
        <v>0</v>
      </c>
      <c r="N62" s="116">
        <v>1087</v>
      </c>
      <c r="O62" s="116">
        <v>0</v>
      </c>
      <c r="P62" s="116">
        <v>360</v>
      </c>
    </row>
    <row r="63" spans="1:16" ht="14.4" thickBot="1" x14ac:dyDescent="0.35">
      <c r="A63" s="115" t="s">
        <v>110</v>
      </c>
      <c r="B63" s="116">
        <v>0</v>
      </c>
      <c r="C63" s="116">
        <v>0</v>
      </c>
      <c r="D63" s="116">
        <v>0</v>
      </c>
      <c r="E63" s="116">
        <v>0</v>
      </c>
      <c r="F63" s="116">
        <v>0</v>
      </c>
      <c r="G63" s="116">
        <v>489</v>
      </c>
      <c r="H63" s="116">
        <v>0</v>
      </c>
      <c r="I63" s="116">
        <v>1145</v>
      </c>
      <c r="J63" s="116">
        <v>0</v>
      </c>
      <c r="K63" s="116">
        <v>1866</v>
      </c>
      <c r="L63" s="116">
        <v>170</v>
      </c>
      <c r="M63" s="116">
        <v>0</v>
      </c>
      <c r="N63" s="116">
        <v>1087</v>
      </c>
      <c r="O63" s="116">
        <v>0</v>
      </c>
      <c r="P63" s="116">
        <v>360</v>
      </c>
    </row>
    <row r="64" spans="1:16" ht="14.4" thickBot="1" x14ac:dyDescent="0.35">
      <c r="A64" s="115" t="s">
        <v>111</v>
      </c>
      <c r="B64" s="116">
        <v>0</v>
      </c>
      <c r="C64" s="116">
        <v>0</v>
      </c>
      <c r="D64" s="116">
        <v>0</v>
      </c>
      <c r="E64" s="116">
        <v>0</v>
      </c>
      <c r="F64" s="116">
        <v>0</v>
      </c>
      <c r="G64" s="116">
        <v>489</v>
      </c>
      <c r="H64" s="116">
        <v>0</v>
      </c>
      <c r="I64" s="116">
        <v>1145</v>
      </c>
      <c r="J64" s="116">
        <v>0</v>
      </c>
      <c r="K64" s="116">
        <v>1866</v>
      </c>
      <c r="L64" s="116">
        <v>170</v>
      </c>
      <c r="M64" s="116">
        <v>0</v>
      </c>
      <c r="N64" s="116">
        <v>1087</v>
      </c>
      <c r="O64" s="116">
        <v>0</v>
      </c>
      <c r="P64" s="116">
        <v>360</v>
      </c>
    </row>
    <row r="65" spans="1:20" ht="14.4" thickBot="1" x14ac:dyDescent="0.35">
      <c r="A65" s="115" t="s">
        <v>112</v>
      </c>
      <c r="B65" s="116">
        <v>0</v>
      </c>
      <c r="C65" s="116">
        <v>0</v>
      </c>
      <c r="D65" s="116">
        <v>0</v>
      </c>
      <c r="E65" s="116">
        <v>0</v>
      </c>
      <c r="F65" s="116">
        <v>0</v>
      </c>
      <c r="G65" s="116">
        <v>489</v>
      </c>
      <c r="H65" s="116">
        <v>0</v>
      </c>
      <c r="I65" s="116">
        <v>320</v>
      </c>
      <c r="J65" s="116">
        <v>0</v>
      </c>
      <c r="K65" s="116">
        <v>1866</v>
      </c>
      <c r="L65" s="116">
        <v>170</v>
      </c>
      <c r="M65" s="116">
        <v>0</v>
      </c>
      <c r="N65" s="116">
        <v>1087</v>
      </c>
      <c r="O65" s="116">
        <v>0</v>
      </c>
      <c r="P65" s="116">
        <v>360</v>
      </c>
    </row>
    <row r="66" spans="1:20" ht="14.4" thickBot="1" x14ac:dyDescent="0.35">
      <c r="A66" s="115" t="s">
        <v>113</v>
      </c>
      <c r="B66" s="116">
        <v>0</v>
      </c>
      <c r="C66" s="116">
        <v>0</v>
      </c>
      <c r="D66" s="116">
        <v>0</v>
      </c>
      <c r="E66" s="116">
        <v>0</v>
      </c>
      <c r="F66" s="116">
        <v>0</v>
      </c>
      <c r="G66" s="116">
        <v>489</v>
      </c>
      <c r="H66" s="116">
        <v>0</v>
      </c>
      <c r="I66" s="116">
        <v>320</v>
      </c>
      <c r="J66" s="116">
        <v>0</v>
      </c>
      <c r="K66" s="116">
        <v>1636</v>
      </c>
      <c r="L66" s="116">
        <v>170</v>
      </c>
      <c r="M66" s="116">
        <v>0</v>
      </c>
      <c r="N66" s="116">
        <v>1087</v>
      </c>
      <c r="O66" s="116">
        <v>0</v>
      </c>
      <c r="P66" s="116">
        <v>360</v>
      </c>
    </row>
    <row r="67" spans="1:20" ht="14.4" thickBot="1" x14ac:dyDescent="0.35">
      <c r="A67" s="115" t="s">
        <v>114</v>
      </c>
      <c r="B67" s="116">
        <v>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320</v>
      </c>
      <c r="J67" s="116">
        <v>0</v>
      </c>
      <c r="K67" s="116">
        <v>1636</v>
      </c>
      <c r="L67" s="116">
        <v>170</v>
      </c>
      <c r="M67" s="116">
        <v>0</v>
      </c>
      <c r="N67" s="116">
        <v>955</v>
      </c>
      <c r="O67" s="116">
        <v>0</v>
      </c>
      <c r="P67" s="116">
        <v>360</v>
      </c>
    </row>
    <row r="68" spans="1:20" ht="14.4" thickBot="1" x14ac:dyDescent="0.35">
      <c r="A68" s="115" t="s">
        <v>115</v>
      </c>
      <c r="B68" s="116">
        <v>0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  <c r="I68" s="116">
        <v>320</v>
      </c>
      <c r="J68" s="116">
        <v>0</v>
      </c>
      <c r="K68" s="116">
        <v>1636</v>
      </c>
      <c r="L68" s="116">
        <v>170</v>
      </c>
      <c r="M68" s="116">
        <v>0</v>
      </c>
      <c r="N68" s="116">
        <v>955</v>
      </c>
      <c r="O68" s="116">
        <v>0</v>
      </c>
      <c r="P68" s="116">
        <v>360</v>
      </c>
    </row>
    <row r="69" spans="1:20" ht="14.4" thickBot="1" x14ac:dyDescent="0.35">
      <c r="A69" s="115" t="s">
        <v>116</v>
      </c>
      <c r="B69" s="116">
        <v>0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320</v>
      </c>
      <c r="J69" s="116">
        <v>0</v>
      </c>
      <c r="K69" s="116">
        <v>1636</v>
      </c>
      <c r="L69" s="116">
        <v>170</v>
      </c>
      <c r="M69" s="116">
        <v>0</v>
      </c>
      <c r="N69" s="116">
        <v>876</v>
      </c>
      <c r="O69" s="116">
        <v>0</v>
      </c>
      <c r="P69" s="116">
        <v>360</v>
      </c>
    </row>
    <row r="70" spans="1:20" ht="14.4" thickBot="1" x14ac:dyDescent="0.35">
      <c r="A70" s="115" t="s">
        <v>117</v>
      </c>
      <c r="B70" s="116">
        <v>0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320</v>
      </c>
      <c r="J70" s="116">
        <v>0</v>
      </c>
      <c r="K70" s="116">
        <v>1625</v>
      </c>
      <c r="L70" s="116">
        <v>0</v>
      </c>
      <c r="M70" s="116">
        <v>0</v>
      </c>
      <c r="N70" s="116">
        <v>876</v>
      </c>
      <c r="O70" s="116">
        <v>0</v>
      </c>
      <c r="P70" s="116">
        <v>0</v>
      </c>
    </row>
    <row r="71" spans="1:20" ht="14.4" thickBot="1" x14ac:dyDescent="0.35">
      <c r="A71" s="115" t="s">
        <v>118</v>
      </c>
      <c r="B71" s="116">
        <v>0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  <c r="I71" s="116">
        <v>320</v>
      </c>
      <c r="J71" s="116">
        <v>0</v>
      </c>
      <c r="K71" s="116">
        <v>1625</v>
      </c>
      <c r="L71" s="116">
        <v>0</v>
      </c>
      <c r="M71" s="116">
        <v>0</v>
      </c>
      <c r="N71" s="116">
        <v>876</v>
      </c>
      <c r="O71" s="116">
        <v>0</v>
      </c>
      <c r="P71" s="116">
        <v>0</v>
      </c>
    </row>
    <row r="72" spans="1:20" ht="14.4" thickBot="1" x14ac:dyDescent="0.35">
      <c r="A72" s="115" t="s">
        <v>119</v>
      </c>
      <c r="B72" s="116">
        <v>0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1625</v>
      </c>
      <c r="L72" s="116">
        <v>0</v>
      </c>
      <c r="M72" s="116">
        <v>0</v>
      </c>
      <c r="N72" s="116">
        <v>876</v>
      </c>
      <c r="O72" s="116">
        <v>0</v>
      </c>
      <c r="P72" s="116">
        <v>0</v>
      </c>
    </row>
    <row r="73" spans="1:20" ht="14.4" thickBot="1" x14ac:dyDescent="0.35">
      <c r="A73" s="115" t="s">
        <v>120</v>
      </c>
      <c r="B73" s="116">
        <v>0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1625</v>
      </c>
      <c r="L73" s="116">
        <v>0</v>
      </c>
      <c r="M73" s="116">
        <v>0</v>
      </c>
      <c r="N73" s="116">
        <v>876</v>
      </c>
      <c r="O73" s="116">
        <v>0</v>
      </c>
      <c r="P73" s="116">
        <v>0</v>
      </c>
    </row>
    <row r="74" spans="1:20" ht="14.4" thickBot="1" x14ac:dyDescent="0.35">
      <c r="A74" s="115" t="s">
        <v>121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1625</v>
      </c>
      <c r="L74" s="116">
        <v>0</v>
      </c>
      <c r="M74" s="116">
        <v>0</v>
      </c>
      <c r="N74" s="116">
        <v>876</v>
      </c>
      <c r="O74" s="116">
        <v>0</v>
      </c>
      <c r="P74" s="116">
        <v>0</v>
      </c>
    </row>
    <row r="75" spans="1:20" ht="14.4" thickBot="1" x14ac:dyDescent="0.35">
      <c r="A75" s="115" t="s">
        <v>122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876</v>
      </c>
      <c r="O75" s="116">
        <v>0</v>
      </c>
      <c r="P75" s="116">
        <v>0</v>
      </c>
    </row>
    <row r="76" spans="1:20" ht="14.4" thickBot="1" x14ac:dyDescent="0.35">
      <c r="A76" s="115" t="s">
        <v>123</v>
      </c>
      <c r="B76" s="116">
        <v>0</v>
      </c>
      <c r="C76" s="116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876</v>
      </c>
      <c r="O76" s="116">
        <v>0</v>
      </c>
      <c r="P76" s="116">
        <v>0</v>
      </c>
    </row>
    <row r="77" spans="1:20" ht="14.4" thickBot="1" x14ac:dyDescent="0.35">
      <c r="A77" s="115" t="s">
        <v>124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</row>
    <row r="78" spans="1:20" ht="18.600000000000001" thickBot="1" x14ac:dyDescent="0.35">
      <c r="A78" s="111"/>
    </row>
    <row r="79" spans="1:20" ht="14.4" thickBot="1" x14ac:dyDescent="0.35">
      <c r="A79" s="115" t="s">
        <v>126</v>
      </c>
      <c r="B79" s="115" t="s">
        <v>64</v>
      </c>
      <c r="C79" s="115" t="s">
        <v>65</v>
      </c>
      <c r="D79" s="115" t="s">
        <v>66</v>
      </c>
      <c r="E79" s="115" t="s">
        <v>67</v>
      </c>
      <c r="F79" s="115" t="s">
        <v>68</v>
      </c>
      <c r="G79" s="115" t="s">
        <v>69</v>
      </c>
      <c r="H79" s="115" t="s">
        <v>70</v>
      </c>
      <c r="I79" s="115" t="s">
        <v>71</v>
      </c>
      <c r="J79" s="115" t="s">
        <v>72</v>
      </c>
      <c r="K79" s="115" t="s">
        <v>73</v>
      </c>
      <c r="L79" s="115" t="s">
        <v>74</v>
      </c>
      <c r="M79" s="115" t="s">
        <v>75</v>
      </c>
      <c r="N79" s="115" t="s">
        <v>76</v>
      </c>
      <c r="O79" s="115" t="s">
        <v>77</v>
      </c>
      <c r="P79" s="115" t="s">
        <v>78</v>
      </c>
      <c r="Q79" s="115" t="s">
        <v>127</v>
      </c>
      <c r="R79" s="115" t="s">
        <v>128</v>
      </c>
      <c r="S79" s="115" t="s">
        <v>129</v>
      </c>
      <c r="T79" s="115" t="s">
        <v>130</v>
      </c>
    </row>
    <row r="80" spans="1:20" ht="14.4" thickBot="1" x14ac:dyDescent="0.35">
      <c r="A80" s="115" t="s">
        <v>79</v>
      </c>
      <c r="B80" s="116">
        <v>0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1145</v>
      </c>
      <c r="J80" s="116">
        <v>0</v>
      </c>
      <c r="K80" s="116">
        <v>1625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2770</v>
      </c>
      <c r="R80" s="116">
        <v>2770</v>
      </c>
      <c r="S80" s="116">
        <v>0</v>
      </c>
      <c r="T80" s="116">
        <v>0</v>
      </c>
    </row>
    <row r="81" spans="1:20" ht="14.4" thickBot="1" x14ac:dyDescent="0.35">
      <c r="A81" s="115" t="s">
        <v>80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v>489</v>
      </c>
      <c r="H81" s="116">
        <v>0</v>
      </c>
      <c r="I81" s="116">
        <v>0</v>
      </c>
      <c r="J81" s="116">
        <v>0</v>
      </c>
      <c r="K81" s="116">
        <v>1636</v>
      </c>
      <c r="L81" s="116">
        <v>170</v>
      </c>
      <c r="M81" s="116">
        <v>0</v>
      </c>
      <c r="N81" s="116">
        <v>876</v>
      </c>
      <c r="O81" s="116">
        <v>0</v>
      </c>
      <c r="P81" s="116">
        <v>360</v>
      </c>
      <c r="Q81" s="116">
        <v>3531</v>
      </c>
      <c r="R81" s="116">
        <v>3530</v>
      </c>
      <c r="S81" s="116">
        <v>-1</v>
      </c>
      <c r="T81" s="116">
        <v>-0.03</v>
      </c>
    </row>
    <row r="82" spans="1:20" ht="14.4" thickBot="1" x14ac:dyDescent="0.35">
      <c r="A82" s="115" t="s">
        <v>81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320</v>
      </c>
      <c r="J82" s="116">
        <v>0</v>
      </c>
      <c r="K82" s="116">
        <v>1625</v>
      </c>
      <c r="L82" s="116">
        <v>0</v>
      </c>
      <c r="M82" s="116">
        <v>0</v>
      </c>
      <c r="N82" s="116">
        <v>876</v>
      </c>
      <c r="O82" s="116">
        <v>0</v>
      </c>
      <c r="P82" s="116">
        <v>0</v>
      </c>
      <c r="Q82" s="116">
        <v>2821</v>
      </c>
      <c r="R82" s="116">
        <v>2820</v>
      </c>
      <c r="S82" s="116">
        <v>-1</v>
      </c>
      <c r="T82" s="116">
        <v>-0.04</v>
      </c>
    </row>
    <row r="83" spans="1:20" ht="14.4" thickBot="1" x14ac:dyDescent="0.35">
      <c r="A83" s="115" t="s">
        <v>82</v>
      </c>
      <c r="B83" s="116">
        <v>0</v>
      </c>
      <c r="C83" s="116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116">
        <v>1145</v>
      </c>
      <c r="J83" s="116">
        <v>0</v>
      </c>
      <c r="K83" s="116">
        <v>0</v>
      </c>
      <c r="L83" s="116">
        <v>0</v>
      </c>
      <c r="M83" s="116">
        <v>0</v>
      </c>
      <c r="N83" s="116">
        <v>876</v>
      </c>
      <c r="O83" s="116">
        <v>0</v>
      </c>
      <c r="P83" s="116">
        <v>360</v>
      </c>
      <c r="Q83" s="116">
        <v>2381</v>
      </c>
      <c r="R83" s="116">
        <v>2380</v>
      </c>
      <c r="S83" s="116">
        <v>-1</v>
      </c>
      <c r="T83" s="116">
        <v>-0.04</v>
      </c>
    </row>
    <row r="84" spans="1:20" ht="14.4" thickBot="1" x14ac:dyDescent="0.35">
      <c r="A84" s="115" t="s">
        <v>83</v>
      </c>
      <c r="B84" s="116">
        <v>0</v>
      </c>
      <c r="C84" s="116">
        <v>0</v>
      </c>
      <c r="D84" s="116">
        <v>0</v>
      </c>
      <c r="E84" s="116">
        <v>0</v>
      </c>
      <c r="F84" s="116">
        <v>0</v>
      </c>
      <c r="G84" s="116">
        <v>489</v>
      </c>
      <c r="H84" s="116">
        <v>0</v>
      </c>
      <c r="I84" s="116">
        <v>0</v>
      </c>
      <c r="J84" s="116">
        <v>0</v>
      </c>
      <c r="K84" s="116">
        <v>1866</v>
      </c>
      <c r="L84" s="116">
        <v>170</v>
      </c>
      <c r="M84" s="116">
        <v>0</v>
      </c>
      <c r="N84" s="116">
        <v>876</v>
      </c>
      <c r="O84" s="116">
        <v>0</v>
      </c>
      <c r="P84" s="116">
        <v>870</v>
      </c>
      <c r="Q84" s="116">
        <v>4271</v>
      </c>
      <c r="R84" s="116">
        <v>4270</v>
      </c>
      <c r="S84" s="116">
        <v>-1</v>
      </c>
      <c r="T84" s="116">
        <v>-0.02</v>
      </c>
    </row>
    <row r="85" spans="1:20" ht="14.4" thickBot="1" x14ac:dyDescent="0.35">
      <c r="A85" s="115" t="s">
        <v>84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v>489</v>
      </c>
      <c r="H85" s="116">
        <v>0</v>
      </c>
      <c r="I85" s="116">
        <v>0</v>
      </c>
      <c r="J85" s="116">
        <v>0</v>
      </c>
      <c r="K85" s="116">
        <v>2216</v>
      </c>
      <c r="L85" s="116">
        <v>170</v>
      </c>
      <c r="M85" s="116">
        <v>0</v>
      </c>
      <c r="N85" s="116">
        <v>876</v>
      </c>
      <c r="O85" s="116">
        <v>0</v>
      </c>
      <c r="P85" s="116">
        <v>0</v>
      </c>
      <c r="Q85" s="116">
        <v>3751</v>
      </c>
      <c r="R85" s="116">
        <v>3750</v>
      </c>
      <c r="S85" s="116">
        <v>-1</v>
      </c>
      <c r="T85" s="116">
        <v>-0.03</v>
      </c>
    </row>
    <row r="86" spans="1:20" ht="14.4" thickBot="1" x14ac:dyDescent="0.35">
      <c r="A86" s="115" t="s">
        <v>85</v>
      </c>
      <c r="B86" s="116">
        <v>0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320</v>
      </c>
      <c r="J86" s="116">
        <v>0</v>
      </c>
      <c r="K86" s="116">
        <v>1866</v>
      </c>
      <c r="L86" s="116">
        <v>170</v>
      </c>
      <c r="M86" s="116">
        <v>0</v>
      </c>
      <c r="N86" s="116">
        <v>955</v>
      </c>
      <c r="O86" s="116">
        <v>0</v>
      </c>
      <c r="P86" s="116">
        <v>360</v>
      </c>
      <c r="Q86" s="116">
        <v>3671</v>
      </c>
      <c r="R86" s="116">
        <v>3670</v>
      </c>
      <c r="S86" s="116">
        <v>-1</v>
      </c>
      <c r="T86" s="116">
        <v>-0.03</v>
      </c>
    </row>
    <row r="87" spans="1:20" ht="14.4" thickBot="1" x14ac:dyDescent="0.35">
      <c r="A87" s="115" t="s">
        <v>86</v>
      </c>
      <c r="B87" s="116">
        <v>0</v>
      </c>
      <c r="C87" s="116">
        <v>0</v>
      </c>
      <c r="D87" s="116">
        <v>0</v>
      </c>
      <c r="E87" s="116">
        <v>0</v>
      </c>
      <c r="F87" s="116">
        <v>0</v>
      </c>
      <c r="G87" s="116">
        <v>489</v>
      </c>
      <c r="H87" s="116">
        <v>90</v>
      </c>
      <c r="I87" s="116">
        <v>1145</v>
      </c>
      <c r="J87" s="116">
        <v>0</v>
      </c>
      <c r="K87" s="116">
        <v>0</v>
      </c>
      <c r="L87" s="116">
        <v>0</v>
      </c>
      <c r="M87" s="116">
        <v>0</v>
      </c>
      <c r="N87" s="116">
        <v>1087</v>
      </c>
      <c r="O87" s="116">
        <v>0</v>
      </c>
      <c r="P87" s="116">
        <v>360</v>
      </c>
      <c r="Q87" s="116">
        <v>3171</v>
      </c>
      <c r="R87" s="116">
        <v>3170</v>
      </c>
      <c r="S87" s="116">
        <v>-1</v>
      </c>
      <c r="T87" s="116">
        <v>-0.03</v>
      </c>
    </row>
    <row r="88" spans="1:20" ht="14.4" thickBot="1" x14ac:dyDescent="0.35">
      <c r="A88" s="115" t="s">
        <v>87</v>
      </c>
      <c r="B88" s="116">
        <v>0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320</v>
      </c>
      <c r="J88" s="116">
        <v>0</v>
      </c>
      <c r="K88" s="116">
        <v>2216</v>
      </c>
      <c r="L88" s="116">
        <v>170</v>
      </c>
      <c r="M88" s="116">
        <v>0</v>
      </c>
      <c r="N88" s="116">
        <v>876</v>
      </c>
      <c r="O88" s="116">
        <v>0</v>
      </c>
      <c r="P88" s="116">
        <v>870</v>
      </c>
      <c r="Q88" s="116">
        <v>4452</v>
      </c>
      <c r="R88" s="116">
        <v>4450</v>
      </c>
      <c r="S88" s="116">
        <v>-2</v>
      </c>
      <c r="T88" s="116">
        <v>-0.04</v>
      </c>
    </row>
    <row r="89" spans="1:20" ht="14.4" thickBot="1" x14ac:dyDescent="0.35">
      <c r="A89" s="115" t="s">
        <v>88</v>
      </c>
      <c r="B89" s="116">
        <v>0</v>
      </c>
      <c r="C89" s="116">
        <v>0</v>
      </c>
      <c r="D89" s="116">
        <v>0</v>
      </c>
      <c r="E89" s="116">
        <v>0</v>
      </c>
      <c r="F89" s="116">
        <v>0</v>
      </c>
      <c r="G89" s="116">
        <v>489</v>
      </c>
      <c r="H89" s="116">
        <v>0</v>
      </c>
      <c r="I89" s="116">
        <v>320</v>
      </c>
      <c r="J89" s="116">
        <v>0</v>
      </c>
      <c r="K89" s="116">
        <v>1636</v>
      </c>
      <c r="L89" s="116">
        <v>0</v>
      </c>
      <c r="M89" s="116">
        <v>0</v>
      </c>
      <c r="N89" s="116">
        <v>876</v>
      </c>
      <c r="O89" s="116">
        <v>0</v>
      </c>
      <c r="P89" s="116">
        <v>0</v>
      </c>
      <c r="Q89" s="116">
        <v>3321</v>
      </c>
      <c r="R89" s="116">
        <v>3320</v>
      </c>
      <c r="S89" s="116">
        <v>-1</v>
      </c>
      <c r="T89" s="116">
        <v>-0.03</v>
      </c>
    </row>
    <row r="90" spans="1:20" ht="14.4" thickBot="1" x14ac:dyDescent="0.35">
      <c r="A90" s="115" t="s">
        <v>89</v>
      </c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116">
        <v>489</v>
      </c>
      <c r="H90" s="116">
        <v>0</v>
      </c>
      <c r="I90" s="116">
        <v>0</v>
      </c>
      <c r="J90" s="116">
        <v>0</v>
      </c>
      <c r="K90" s="116">
        <v>1636</v>
      </c>
      <c r="L90" s="116">
        <v>0</v>
      </c>
      <c r="M90" s="116">
        <v>0</v>
      </c>
      <c r="N90" s="116">
        <v>876</v>
      </c>
      <c r="O90" s="116">
        <v>0</v>
      </c>
      <c r="P90" s="116">
        <v>360</v>
      </c>
      <c r="Q90" s="116">
        <v>3361</v>
      </c>
      <c r="R90" s="116">
        <v>3360</v>
      </c>
      <c r="S90" s="116">
        <v>-1</v>
      </c>
      <c r="T90" s="116">
        <v>-0.03</v>
      </c>
    </row>
    <row r="91" spans="1:20" ht="14.4" thickBot="1" x14ac:dyDescent="0.35">
      <c r="A91" s="115" t="s">
        <v>90</v>
      </c>
      <c r="B91" s="116">
        <v>0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320</v>
      </c>
      <c r="J91" s="116">
        <v>0</v>
      </c>
      <c r="K91" s="116">
        <v>1636</v>
      </c>
      <c r="L91" s="116">
        <v>0</v>
      </c>
      <c r="M91" s="116">
        <v>0</v>
      </c>
      <c r="N91" s="116">
        <v>955</v>
      </c>
      <c r="O91" s="116">
        <v>0</v>
      </c>
      <c r="P91" s="116">
        <v>870</v>
      </c>
      <c r="Q91" s="116">
        <v>3781</v>
      </c>
      <c r="R91" s="116">
        <v>3780</v>
      </c>
      <c r="S91" s="116">
        <v>-1</v>
      </c>
      <c r="T91" s="116">
        <v>-0.03</v>
      </c>
    </row>
    <row r="92" spans="1:20" ht="14.4" thickBot="1" x14ac:dyDescent="0.35">
      <c r="A92" s="115" t="s">
        <v>91</v>
      </c>
      <c r="B92" s="116">
        <v>0</v>
      </c>
      <c r="C92" s="116">
        <v>1388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1145</v>
      </c>
      <c r="J92" s="116">
        <v>0</v>
      </c>
      <c r="K92" s="116">
        <v>0</v>
      </c>
      <c r="L92" s="116">
        <v>0</v>
      </c>
      <c r="M92" s="116">
        <v>0</v>
      </c>
      <c r="N92" s="116">
        <v>1087</v>
      </c>
      <c r="O92" s="116">
        <v>0</v>
      </c>
      <c r="P92" s="116">
        <v>0</v>
      </c>
      <c r="Q92" s="116">
        <v>3620</v>
      </c>
      <c r="R92" s="116">
        <v>3620</v>
      </c>
      <c r="S92" s="116">
        <v>0</v>
      </c>
      <c r="T92" s="116">
        <v>0</v>
      </c>
    </row>
    <row r="93" spans="1:20" ht="14.4" thickBot="1" x14ac:dyDescent="0.35">
      <c r="A93" s="115" t="s">
        <v>92</v>
      </c>
      <c r="B93" s="116">
        <v>0</v>
      </c>
      <c r="C93" s="116">
        <v>0</v>
      </c>
      <c r="D93" s="116">
        <v>0</v>
      </c>
      <c r="E93" s="116">
        <v>0</v>
      </c>
      <c r="F93" s="116">
        <v>0</v>
      </c>
      <c r="G93" s="116">
        <v>489</v>
      </c>
      <c r="H93" s="116">
        <v>0</v>
      </c>
      <c r="I93" s="116">
        <v>320</v>
      </c>
      <c r="J93" s="116">
        <v>0</v>
      </c>
      <c r="K93" s="116">
        <v>1625</v>
      </c>
      <c r="L93" s="116">
        <v>170</v>
      </c>
      <c r="M93" s="116">
        <v>0</v>
      </c>
      <c r="N93" s="116">
        <v>1087</v>
      </c>
      <c r="O93" s="116">
        <v>0</v>
      </c>
      <c r="P93" s="116">
        <v>360</v>
      </c>
      <c r="Q93" s="116">
        <v>4051</v>
      </c>
      <c r="R93" s="116">
        <v>4050</v>
      </c>
      <c r="S93" s="116">
        <v>-1</v>
      </c>
      <c r="T93" s="116">
        <v>-0.02</v>
      </c>
    </row>
    <row r="94" spans="1:20" ht="14.4" thickBot="1" x14ac:dyDescent="0.35">
      <c r="A94" s="115" t="s">
        <v>93</v>
      </c>
      <c r="B94" s="116">
        <v>0</v>
      </c>
      <c r="C94" s="116">
        <v>0</v>
      </c>
      <c r="D94" s="116">
        <v>0</v>
      </c>
      <c r="E94" s="116">
        <v>0</v>
      </c>
      <c r="F94" s="116">
        <v>0</v>
      </c>
      <c r="G94" s="116">
        <v>489</v>
      </c>
      <c r="H94" s="116">
        <v>99</v>
      </c>
      <c r="I94" s="116">
        <v>0</v>
      </c>
      <c r="J94" s="116">
        <v>0</v>
      </c>
      <c r="K94" s="116">
        <v>2216</v>
      </c>
      <c r="L94" s="116">
        <v>170</v>
      </c>
      <c r="M94" s="116">
        <v>0</v>
      </c>
      <c r="N94" s="116">
        <v>1087</v>
      </c>
      <c r="O94" s="116">
        <v>0</v>
      </c>
      <c r="P94" s="116">
        <v>360</v>
      </c>
      <c r="Q94" s="116">
        <v>4421</v>
      </c>
      <c r="R94" s="116">
        <v>4420</v>
      </c>
      <c r="S94" s="116">
        <v>-1</v>
      </c>
      <c r="T94" s="116">
        <v>-0.02</v>
      </c>
    </row>
    <row r="95" spans="1:20" ht="14.4" thickBot="1" x14ac:dyDescent="0.35">
      <c r="A95" s="115" t="s">
        <v>94</v>
      </c>
      <c r="B95" s="116">
        <v>0</v>
      </c>
      <c r="C95" s="116">
        <v>0</v>
      </c>
      <c r="D95" s="116">
        <v>0</v>
      </c>
      <c r="E95" s="116">
        <v>733</v>
      </c>
      <c r="F95" s="116">
        <v>0</v>
      </c>
      <c r="G95" s="116">
        <v>0</v>
      </c>
      <c r="H95" s="116">
        <v>0</v>
      </c>
      <c r="I95" s="116">
        <v>1145</v>
      </c>
      <c r="J95" s="116">
        <v>0</v>
      </c>
      <c r="K95" s="116">
        <v>1625</v>
      </c>
      <c r="L95" s="116">
        <v>170</v>
      </c>
      <c r="M95" s="116">
        <v>0</v>
      </c>
      <c r="N95" s="116">
        <v>1087</v>
      </c>
      <c r="O95" s="116">
        <v>0</v>
      </c>
      <c r="P95" s="116">
        <v>0</v>
      </c>
      <c r="Q95" s="116">
        <v>4760</v>
      </c>
      <c r="R95" s="116">
        <v>4760</v>
      </c>
      <c r="S95" s="116">
        <v>0</v>
      </c>
      <c r="T95" s="116">
        <v>0</v>
      </c>
    </row>
    <row r="96" spans="1:20" ht="14.4" thickBot="1" x14ac:dyDescent="0.35">
      <c r="A96" s="115" t="s">
        <v>95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489</v>
      </c>
      <c r="H96" s="116">
        <v>0</v>
      </c>
      <c r="I96" s="116">
        <v>0</v>
      </c>
      <c r="J96" s="116">
        <v>0</v>
      </c>
      <c r="K96" s="116">
        <v>2985</v>
      </c>
      <c r="L96" s="116">
        <v>170</v>
      </c>
      <c r="M96" s="116">
        <v>0</v>
      </c>
      <c r="N96" s="116">
        <v>1087</v>
      </c>
      <c r="O96" s="116">
        <v>0</v>
      </c>
      <c r="P96" s="116">
        <v>360</v>
      </c>
      <c r="Q96" s="116">
        <v>5091</v>
      </c>
      <c r="R96" s="116">
        <v>5090</v>
      </c>
      <c r="S96" s="116">
        <v>-1</v>
      </c>
      <c r="T96" s="116">
        <v>-0.02</v>
      </c>
    </row>
    <row r="97" spans="1:20" ht="14.4" thickBot="1" x14ac:dyDescent="0.35">
      <c r="A97" s="115" t="s">
        <v>96</v>
      </c>
      <c r="B97" s="116">
        <v>0</v>
      </c>
      <c r="C97" s="116">
        <v>0</v>
      </c>
      <c r="D97" s="116">
        <v>0</v>
      </c>
      <c r="E97" s="116">
        <v>0</v>
      </c>
      <c r="F97" s="116">
        <v>0</v>
      </c>
      <c r="G97" s="116">
        <v>489</v>
      </c>
      <c r="H97" s="116">
        <v>0</v>
      </c>
      <c r="I97" s="116">
        <v>1145</v>
      </c>
      <c r="J97" s="116">
        <v>523</v>
      </c>
      <c r="K97" s="116">
        <v>1866</v>
      </c>
      <c r="L97" s="116">
        <v>170</v>
      </c>
      <c r="M97" s="116">
        <v>0</v>
      </c>
      <c r="N97" s="116">
        <v>1087</v>
      </c>
      <c r="O97" s="116">
        <v>0</v>
      </c>
      <c r="P97" s="116">
        <v>0</v>
      </c>
      <c r="Q97" s="116">
        <v>5280</v>
      </c>
      <c r="R97" s="116">
        <v>5280</v>
      </c>
      <c r="S97" s="116">
        <v>0</v>
      </c>
      <c r="T97" s="116">
        <v>0</v>
      </c>
    </row>
    <row r="98" spans="1:20" ht="14.4" thickBot="1" x14ac:dyDescent="0.35">
      <c r="A98" s="115" t="s">
        <v>97</v>
      </c>
      <c r="B98" s="116">
        <v>0</v>
      </c>
      <c r="C98" s="116">
        <v>0</v>
      </c>
      <c r="D98" s="116">
        <v>0</v>
      </c>
      <c r="E98" s="116">
        <v>0</v>
      </c>
      <c r="F98" s="116">
        <v>0</v>
      </c>
      <c r="G98" s="116">
        <v>0</v>
      </c>
      <c r="H98" s="116">
        <v>0</v>
      </c>
      <c r="I98" s="116">
        <v>1145</v>
      </c>
      <c r="J98" s="116">
        <v>0</v>
      </c>
      <c r="K98" s="116">
        <v>2216</v>
      </c>
      <c r="L98" s="116">
        <v>243</v>
      </c>
      <c r="M98" s="116">
        <v>0</v>
      </c>
      <c r="N98" s="116">
        <v>1087</v>
      </c>
      <c r="O98" s="116">
        <v>0</v>
      </c>
      <c r="P98" s="116">
        <v>0</v>
      </c>
      <c r="Q98" s="116">
        <v>4691</v>
      </c>
      <c r="R98" s="116">
        <v>4690</v>
      </c>
      <c r="S98" s="116">
        <v>-1</v>
      </c>
      <c r="T98" s="116">
        <v>-0.02</v>
      </c>
    </row>
    <row r="99" spans="1:20" ht="14.4" thickBot="1" x14ac:dyDescent="0.35">
      <c r="A99" s="115" t="s">
        <v>98</v>
      </c>
      <c r="B99" s="116">
        <v>0</v>
      </c>
      <c r="C99" s="116">
        <v>0</v>
      </c>
      <c r="D99" s="116">
        <v>0</v>
      </c>
      <c r="E99" s="116">
        <v>0</v>
      </c>
      <c r="F99" s="116">
        <v>52</v>
      </c>
      <c r="G99" s="116">
        <v>489</v>
      </c>
      <c r="H99" s="116">
        <v>0</v>
      </c>
      <c r="I99" s="116">
        <v>1145</v>
      </c>
      <c r="J99" s="116">
        <v>0</v>
      </c>
      <c r="K99" s="116">
        <v>2216</v>
      </c>
      <c r="L99" s="116">
        <v>243</v>
      </c>
      <c r="M99" s="116">
        <v>0</v>
      </c>
      <c r="N99" s="116">
        <v>1087</v>
      </c>
      <c r="O99" s="116">
        <v>0</v>
      </c>
      <c r="P99" s="116">
        <v>360</v>
      </c>
      <c r="Q99" s="116">
        <v>5592</v>
      </c>
      <c r="R99" s="116">
        <v>5590</v>
      </c>
      <c r="S99" s="116">
        <v>-2</v>
      </c>
      <c r="T99" s="116">
        <v>-0.04</v>
      </c>
    </row>
    <row r="100" spans="1:20" ht="14.4" thickBot="1" x14ac:dyDescent="0.35">
      <c r="A100" s="115" t="s">
        <v>99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320</v>
      </c>
      <c r="J100" s="116">
        <v>523</v>
      </c>
      <c r="K100" s="116">
        <v>2216</v>
      </c>
      <c r="L100" s="116">
        <v>170</v>
      </c>
      <c r="M100" s="116">
        <v>0</v>
      </c>
      <c r="N100" s="116">
        <v>2093</v>
      </c>
      <c r="O100" s="116">
        <v>0</v>
      </c>
      <c r="P100" s="116">
        <v>360</v>
      </c>
      <c r="Q100" s="116">
        <v>5682</v>
      </c>
      <c r="R100" s="116">
        <v>5680</v>
      </c>
      <c r="S100" s="116">
        <v>-2</v>
      </c>
      <c r="T100" s="116">
        <v>-0.04</v>
      </c>
    </row>
    <row r="101" spans="1:20" ht="14.4" thickBot="1" x14ac:dyDescent="0.35">
      <c r="A101" s="115" t="s">
        <v>100</v>
      </c>
      <c r="B101" s="116">
        <v>0</v>
      </c>
      <c r="C101" s="116">
        <v>1388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1145</v>
      </c>
      <c r="J101" s="116">
        <v>523</v>
      </c>
      <c r="K101" s="116">
        <v>1625</v>
      </c>
      <c r="L101" s="116">
        <v>243</v>
      </c>
      <c r="M101" s="116">
        <v>0</v>
      </c>
      <c r="N101" s="116">
        <v>1087</v>
      </c>
      <c r="O101" s="116">
        <v>0</v>
      </c>
      <c r="P101" s="116">
        <v>360</v>
      </c>
      <c r="Q101" s="116">
        <v>6371</v>
      </c>
      <c r="R101" s="116">
        <v>6370</v>
      </c>
      <c r="S101" s="116">
        <v>-1</v>
      </c>
      <c r="T101" s="116">
        <v>-0.02</v>
      </c>
    </row>
    <row r="102" spans="1:20" ht="14.4" thickBot="1" x14ac:dyDescent="0.35"/>
    <row r="103" spans="1:20" ht="14.4" thickBot="1" x14ac:dyDescent="0.35">
      <c r="A103" s="117" t="s">
        <v>131</v>
      </c>
      <c r="B103" s="118">
        <v>10620</v>
      </c>
    </row>
    <row r="104" spans="1:20" ht="14.4" thickBot="1" x14ac:dyDescent="0.35">
      <c r="A104" s="117" t="s">
        <v>132</v>
      </c>
      <c r="B104" s="118">
        <v>0</v>
      </c>
    </row>
    <row r="105" spans="1:20" ht="14.4" thickBot="1" x14ac:dyDescent="0.35">
      <c r="A105" s="117" t="s">
        <v>133</v>
      </c>
      <c r="B105" s="118">
        <v>90841</v>
      </c>
    </row>
    <row r="106" spans="1:20" ht="14.4" thickBot="1" x14ac:dyDescent="0.35">
      <c r="A106" s="117" t="s">
        <v>134</v>
      </c>
      <c r="B106" s="118">
        <v>90820</v>
      </c>
    </row>
    <row r="107" spans="1:20" ht="14.4" thickBot="1" x14ac:dyDescent="0.35">
      <c r="A107" s="117" t="s">
        <v>135</v>
      </c>
      <c r="B107" s="118">
        <v>21</v>
      </c>
    </row>
    <row r="108" spans="1:20" ht="14.4" thickBot="1" x14ac:dyDescent="0.35">
      <c r="A108" s="117" t="s">
        <v>136</v>
      </c>
      <c r="B108" s="118"/>
    </row>
    <row r="109" spans="1:20" ht="14.4" thickBot="1" x14ac:dyDescent="0.35">
      <c r="A109" s="117" t="s">
        <v>137</v>
      </c>
      <c r="B109" s="118"/>
    </row>
    <row r="110" spans="1:20" ht="14.4" thickBot="1" x14ac:dyDescent="0.35">
      <c r="A110" s="117" t="s">
        <v>138</v>
      </c>
      <c r="B110" s="118">
        <v>0</v>
      </c>
    </row>
    <row r="112" spans="1:20" x14ac:dyDescent="0.3">
      <c r="A112" s="93" t="s">
        <v>139</v>
      </c>
    </row>
    <row r="114" spans="1:1" x14ac:dyDescent="0.3">
      <c r="A114" s="119" t="s">
        <v>294</v>
      </c>
    </row>
    <row r="115" spans="1:1" x14ac:dyDescent="0.3">
      <c r="A115" s="119" t="s">
        <v>351</v>
      </c>
    </row>
  </sheetData>
  <hyperlinks>
    <hyperlink ref="A112" r:id="rId1" display="https://miau.my-x.hu/myx-free/coco/test/503878720230417145406.html" xr:uid="{67C6E091-F6C1-4FB8-B29C-0667BADF1F2C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DCF0-5696-4906-BA5E-94BD4AA5738B}">
  <sheetPr>
    <tabColor rgb="FFFFFF00"/>
  </sheetPr>
  <dimension ref="A1:T116"/>
  <sheetViews>
    <sheetView topLeftCell="A51" zoomScale="85" workbookViewId="0">
      <selection activeCell="R80" sqref="R80"/>
    </sheetView>
  </sheetViews>
  <sheetFormatPr baseColWidth="10" defaultColWidth="8.88671875" defaultRowHeight="13.8" x14ac:dyDescent="0.3"/>
  <cols>
    <col min="18" max="18" width="13" bestFit="1" customWidth="1"/>
  </cols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4279740</v>
      </c>
      <c r="C5" s="113" t="s">
        <v>58</v>
      </c>
      <c r="D5" s="114">
        <v>21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352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5" t="s">
        <v>140</v>
      </c>
    </row>
    <row r="8" spans="1:17" ht="14.4" thickBot="1" x14ac:dyDescent="0.35">
      <c r="A8" s="115" t="s">
        <v>79</v>
      </c>
      <c r="B8" s="116">
        <v>17</v>
      </c>
      <c r="C8" s="116">
        <v>15</v>
      </c>
      <c r="D8" s="116">
        <v>20</v>
      </c>
      <c r="E8" s="116">
        <v>5</v>
      </c>
      <c r="F8" s="116">
        <v>6</v>
      </c>
      <c r="G8" s="116">
        <v>21</v>
      </c>
      <c r="H8" s="116">
        <v>11</v>
      </c>
      <c r="I8" s="116">
        <v>9</v>
      </c>
      <c r="J8" s="116">
        <v>19</v>
      </c>
      <c r="K8" s="116">
        <v>19</v>
      </c>
      <c r="L8" s="116">
        <v>19</v>
      </c>
      <c r="M8" s="116">
        <v>21</v>
      </c>
      <c r="N8" s="116">
        <v>22</v>
      </c>
      <c r="O8" s="116">
        <v>22</v>
      </c>
      <c r="P8" s="116">
        <v>18</v>
      </c>
      <c r="Q8" s="116">
        <v>3530</v>
      </c>
    </row>
    <row r="9" spans="1:17" ht="14.4" thickBot="1" x14ac:dyDescent="0.35">
      <c r="A9" s="115" t="s">
        <v>80</v>
      </c>
      <c r="B9" s="116">
        <v>21</v>
      </c>
      <c r="C9" s="116">
        <v>18</v>
      </c>
      <c r="D9" s="116">
        <v>12</v>
      </c>
      <c r="E9" s="116">
        <v>19</v>
      </c>
      <c r="F9" s="116">
        <v>18</v>
      </c>
      <c r="G9" s="116">
        <v>11</v>
      </c>
      <c r="H9" s="116">
        <v>17</v>
      </c>
      <c r="I9" s="116">
        <v>19</v>
      </c>
      <c r="J9" s="116">
        <v>13</v>
      </c>
      <c r="K9" s="116">
        <v>14</v>
      </c>
      <c r="L9" s="116">
        <v>14</v>
      </c>
      <c r="M9" s="116">
        <v>15</v>
      </c>
      <c r="N9" s="116">
        <v>19</v>
      </c>
      <c r="O9" s="116">
        <v>20</v>
      </c>
      <c r="P9" s="116">
        <v>13</v>
      </c>
      <c r="Q9" s="116">
        <v>2820</v>
      </c>
    </row>
    <row r="10" spans="1:17" ht="14.4" thickBot="1" x14ac:dyDescent="0.35">
      <c r="A10" s="115" t="s">
        <v>81</v>
      </c>
      <c r="B10" s="116">
        <v>22</v>
      </c>
      <c r="C10" s="116">
        <v>19</v>
      </c>
      <c r="D10" s="116">
        <v>7</v>
      </c>
      <c r="E10" s="116">
        <v>9</v>
      </c>
      <c r="F10" s="116">
        <v>8</v>
      </c>
      <c r="G10" s="116">
        <v>17</v>
      </c>
      <c r="H10" s="116">
        <v>9</v>
      </c>
      <c r="I10" s="116">
        <v>16</v>
      </c>
      <c r="J10" s="116">
        <v>21</v>
      </c>
      <c r="K10" s="116">
        <v>18</v>
      </c>
      <c r="L10" s="116">
        <v>20</v>
      </c>
      <c r="M10" s="116">
        <v>18</v>
      </c>
      <c r="N10" s="116">
        <v>16</v>
      </c>
      <c r="O10" s="116">
        <v>21</v>
      </c>
      <c r="P10" s="116">
        <v>21</v>
      </c>
      <c r="Q10" s="116">
        <v>2380</v>
      </c>
    </row>
    <row r="11" spans="1:17" ht="14.4" thickBot="1" x14ac:dyDescent="0.35">
      <c r="A11" s="115" t="s">
        <v>82</v>
      </c>
      <c r="B11" s="116">
        <v>20</v>
      </c>
      <c r="C11" s="116">
        <v>16</v>
      </c>
      <c r="D11" s="116">
        <v>22</v>
      </c>
      <c r="E11" s="116">
        <v>14</v>
      </c>
      <c r="F11" s="116">
        <v>18</v>
      </c>
      <c r="G11" s="116">
        <v>20</v>
      </c>
      <c r="H11" s="116">
        <v>22</v>
      </c>
      <c r="I11" s="116">
        <v>1</v>
      </c>
      <c r="J11" s="116">
        <v>22</v>
      </c>
      <c r="K11" s="116">
        <v>21</v>
      </c>
      <c r="L11" s="116">
        <v>22</v>
      </c>
      <c r="M11" s="116">
        <v>22</v>
      </c>
      <c r="N11" s="116">
        <v>15</v>
      </c>
      <c r="O11" s="116">
        <v>19</v>
      </c>
      <c r="P11" s="116">
        <v>14</v>
      </c>
      <c r="Q11" s="116">
        <v>4270</v>
      </c>
    </row>
    <row r="12" spans="1:17" ht="14.4" thickBot="1" x14ac:dyDescent="0.35">
      <c r="A12" s="115" t="s">
        <v>83</v>
      </c>
      <c r="B12" s="116">
        <v>19</v>
      </c>
      <c r="C12" s="116">
        <v>21</v>
      </c>
      <c r="D12" s="116">
        <v>6</v>
      </c>
      <c r="E12" s="116">
        <v>17</v>
      </c>
      <c r="F12" s="116">
        <v>20</v>
      </c>
      <c r="G12" s="116">
        <v>5</v>
      </c>
      <c r="H12" s="116">
        <v>15</v>
      </c>
      <c r="I12" s="116">
        <v>21</v>
      </c>
      <c r="J12" s="116">
        <v>7</v>
      </c>
      <c r="K12" s="116">
        <v>8</v>
      </c>
      <c r="L12" s="116">
        <v>10</v>
      </c>
      <c r="M12" s="116">
        <v>2</v>
      </c>
      <c r="N12" s="116">
        <v>14</v>
      </c>
      <c r="O12" s="116">
        <v>18</v>
      </c>
      <c r="P12" s="116">
        <v>1</v>
      </c>
      <c r="Q12" s="116">
        <v>3750</v>
      </c>
    </row>
    <row r="13" spans="1:17" ht="14.4" thickBot="1" x14ac:dyDescent="0.35">
      <c r="A13" s="115" t="s">
        <v>84</v>
      </c>
      <c r="B13" s="116">
        <v>14</v>
      </c>
      <c r="C13" s="116">
        <v>22</v>
      </c>
      <c r="D13" s="116">
        <v>8</v>
      </c>
      <c r="E13" s="116">
        <v>15</v>
      </c>
      <c r="F13" s="116">
        <v>22</v>
      </c>
      <c r="G13" s="116">
        <v>3</v>
      </c>
      <c r="H13" s="116">
        <v>21</v>
      </c>
      <c r="I13" s="116">
        <v>22</v>
      </c>
      <c r="J13" s="116">
        <v>12</v>
      </c>
      <c r="K13" s="116">
        <v>6</v>
      </c>
      <c r="L13" s="116">
        <v>12</v>
      </c>
      <c r="M13" s="116">
        <v>14</v>
      </c>
      <c r="N13" s="116">
        <v>19</v>
      </c>
      <c r="O13" s="116">
        <v>17</v>
      </c>
      <c r="P13" s="116">
        <v>17</v>
      </c>
      <c r="Q13" s="116">
        <v>3670</v>
      </c>
    </row>
    <row r="14" spans="1:17" ht="14.4" thickBot="1" x14ac:dyDescent="0.35">
      <c r="A14" s="115" t="s">
        <v>85</v>
      </c>
      <c r="B14" s="116">
        <v>11</v>
      </c>
      <c r="C14" s="116">
        <v>20</v>
      </c>
      <c r="D14" s="116">
        <v>14</v>
      </c>
      <c r="E14" s="116">
        <v>11</v>
      </c>
      <c r="F14" s="116">
        <v>17</v>
      </c>
      <c r="G14" s="116">
        <v>15</v>
      </c>
      <c r="H14" s="116">
        <v>16</v>
      </c>
      <c r="I14" s="116">
        <v>12</v>
      </c>
      <c r="J14" s="116">
        <v>15</v>
      </c>
      <c r="K14" s="116">
        <v>9</v>
      </c>
      <c r="L14" s="116">
        <v>13</v>
      </c>
      <c r="M14" s="116">
        <v>12</v>
      </c>
      <c r="N14" s="116">
        <v>12</v>
      </c>
      <c r="O14" s="116">
        <v>16</v>
      </c>
      <c r="P14" s="116">
        <v>7</v>
      </c>
      <c r="Q14" s="116">
        <v>3170</v>
      </c>
    </row>
    <row r="15" spans="1:17" ht="14.4" thickBot="1" x14ac:dyDescent="0.35">
      <c r="A15" s="115" t="s">
        <v>86</v>
      </c>
      <c r="B15" s="116">
        <v>15</v>
      </c>
      <c r="C15" s="116">
        <v>10</v>
      </c>
      <c r="D15" s="116">
        <v>10</v>
      </c>
      <c r="E15" s="116">
        <v>5</v>
      </c>
      <c r="F15" s="116">
        <v>4</v>
      </c>
      <c r="G15" s="116">
        <v>8</v>
      </c>
      <c r="H15" s="116">
        <v>2</v>
      </c>
      <c r="I15" s="116">
        <v>7</v>
      </c>
      <c r="J15" s="116">
        <v>20</v>
      </c>
      <c r="K15" s="116">
        <v>22</v>
      </c>
      <c r="L15" s="116">
        <v>18</v>
      </c>
      <c r="M15" s="116">
        <v>20</v>
      </c>
      <c r="N15" s="116">
        <v>10</v>
      </c>
      <c r="O15" s="116">
        <v>14</v>
      </c>
      <c r="P15" s="116">
        <v>9</v>
      </c>
      <c r="Q15" s="116">
        <v>4450</v>
      </c>
    </row>
    <row r="16" spans="1:17" ht="14.4" thickBot="1" x14ac:dyDescent="0.35">
      <c r="A16" s="115" t="s">
        <v>87</v>
      </c>
      <c r="B16" s="116">
        <v>18</v>
      </c>
      <c r="C16" s="116">
        <v>13</v>
      </c>
      <c r="D16" s="116">
        <v>9</v>
      </c>
      <c r="E16" s="116">
        <v>19</v>
      </c>
      <c r="F16" s="116">
        <v>8</v>
      </c>
      <c r="G16" s="116">
        <v>14</v>
      </c>
      <c r="H16" s="116">
        <v>3</v>
      </c>
      <c r="I16" s="116">
        <v>15</v>
      </c>
      <c r="J16" s="116">
        <v>9</v>
      </c>
      <c r="K16" s="116">
        <v>7</v>
      </c>
      <c r="L16" s="116">
        <v>11</v>
      </c>
      <c r="M16" s="116">
        <v>5</v>
      </c>
      <c r="N16" s="116">
        <v>16</v>
      </c>
      <c r="O16" s="116">
        <v>8</v>
      </c>
      <c r="P16" s="116">
        <v>3</v>
      </c>
      <c r="Q16" s="116">
        <v>3320</v>
      </c>
    </row>
    <row r="17" spans="1:17" ht="14.4" thickBot="1" x14ac:dyDescent="0.35">
      <c r="A17" s="115" t="s">
        <v>88</v>
      </c>
      <c r="B17" s="116">
        <v>15</v>
      </c>
      <c r="C17" s="116">
        <v>17</v>
      </c>
      <c r="D17" s="116">
        <v>3</v>
      </c>
      <c r="E17" s="116">
        <v>15</v>
      </c>
      <c r="F17" s="116">
        <v>10</v>
      </c>
      <c r="G17" s="116">
        <v>10</v>
      </c>
      <c r="H17" s="116">
        <v>6</v>
      </c>
      <c r="I17" s="116">
        <v>14</v>
      </c>
      <c r="J17" s="116">
        <v>16</v>
      </c>
      <c r="K17" s="116">
        <v>13</v>
      </c>
      <c r="L17" s="116">
        <v>21</v>
      </c>
      <c r="M17" s="116">
        <v>19</v>
      </c>
      <c r="N17" s="116">
        <v>21</v>
      </c>
      <c r="O17" s="116">
        <v>13</v>
      </c>
      <c r="P17" s="116">
        <v>22</v>
      </c>
      <c r="Q17" s="116">
        <v>3360</v>
      </c>
    </row>
    <row r="18" spans="1:17" ht="14.4" thickBot="1" x14ac:dyDescent="0.35">
      <c r="A18" s="115" t="s">
        <v>89</v>
      </c>
      <c r="B18" s="116">
        <v>9</v>
      </c>
      <c r="C18" s="116">
        <v>14</v>
      </c>
      <c r="D18" s="116">
        <v>1</v>
      </c>
      <c r="E18" s="116">
        <v>8</v>
      </c>
      <c r="F18" s="116">
        <v>20</v>
      </c>
      <c r="G18" s="116">
        <v>1</v>
      </c>
      <c r="H18" s="116">
        <v>17</v>
      </c>
      <c r="I18" s="116">
        <v>17</v>
      </c>
      <c r="J18" s="116">
        <v>18</v>
      </c>
      <c r="K18" s="116">
        <v>12</v>
      </c>
      <c r="L18" s="116">
        <v>17</v>
      </c>
      <c r="M18" s="116">
        <v>17</v>
      </c>
      <c r="N18" s="116">
        <v>18</v>
      </c>
      <c r="O18" s="116">
        <v>11</v>
      </c>
      <c r="P18" s="116">
        <v>4</v>
      </c>
      <c r="Q18" s="116">
        <v>3780</v>
      </c>
    </row>
    <row r="19" spans="1:17" ht="14.4" thickBot="1" x14ac:dyDescent="0.35">
      <c r="A19" s="115" t="s">
        <v>90</v>
      </c>
      <c r="B19" s="116">
        <v>3</v>
      </c>
      <c r="C19" s="116">
        <v>3</v>
      </c>
      <c r="D19" s="116">
        <v>21</v>
      </c>
      <c r="E19" s="116">
        <v>11</v>
      </c>
      <c r="F19" s="116">
        <v>16</v>
      </c>
      <c r="G19" s="116">
        <v>22</v>
      </c>
      <c r="H19" s="116">
        <v>20</v>
      </c>
      <c r="I19" s="116">
        <v>11</v>
      </c>
      <c r="J19" s="116">
        <v>14</v>
      </c>
      <c r="K19" s="116">
        <v>11</v>
      </c>
      <c r="L19" s="116">
        <v>15</v>
      </c>
      <c r="M19" s="116">
        <v>16</v>
      </c>
      <c r="N19" s="116">
        <v>13</v>
      </c>
      <c r="O19" s="116">
        <v>9</v>
      </c>
      <c r="P19" s="116">
        <v>2</v>
      </c>
      <c r="Q19" s="116">
        <v>3620</v>
      </c>
    </row>
    <row r="20" spans="1:17" ht="14.4" thickBot="1" x14ac:dyDescent="0.35">
      <c r="A20" s="115" t="s">
        <v>91</v>
      </c>
      <c r="B20" s="116">
        <v>8</v>
      </c>
      <c r="C20" s="116">
        <v>2</v>
      </c>
      <c r="D20" s="116">
        <v>18</v>
      </c>
      <c r="E20" s="116">
        <v>2</v>
      </c>
      <c r="F20" s="116">
        <v>10</v>
      </c>
      <c r="G20" s="116">
        <v>19</v>
      </c>
      <c r="H20" s="116">
        <v>14</v>
      </c>
      <c r="I20" s="116">
        <v>1</v>
      </c>
      <c r="J20" s="116">
        <v>17</v>
      </c>
      <c r="K20" s="116">
        <v>20</v>
      </c>
      <c r="L20" s="116">
        <v>16</v>
      </c>
      <c r="M20" s="116">
        <v>10</v>
      </c>
      <c r="N20" s="116">
        <v>11</v>
      </c>
      <c r="O20" s="116">
        <v>6</v>
      </c>
      <c r="P20" s="116">
        <v>20</v>
      </c>
      <c r="Q20" s="116">
        <v>4050</v>
      </c>
    </row>
    <row r="21" spans="1:17" ht="14.4" thickBot="1" x14ac:dyDescent="0.35">
      <c r="A21" s="115" t="s">
        <v>92</v>
      </c>
      <c r="B21" s="116">
        <v>5</v>
      </c>
      <c r="C21" s="116">
        <v>4</v>
      </c>
      <c r="D21" s="116">
        <v>4</v>
      </c>
      <c r="E21" s="116">
        <v>4</v>
      </c>
      <c r="F21" s="116">
        <v>13</v>
      </c>
      <c r="G21" s="116">
        <v>6</v>
      </c>
      <c r="H21" s="116">
        <v>13</v>
      </c>
      <c r="I21" s="116">
        <v>10</v>
      </c>
      <c r="J21" s="116">
        <v>11</v>
      </c>
      <c r="K21" s="116">
        <v>17</v>
      </c>
      <c r="L21" s="116">
        <v>7</v>
      </c>
      <c r="M21" s="116">
        <v>11</v>
      </c>
      <c r="N21" s="116">
        <v>9</v>
      </c>
      <c r="O21" s="116">
        <v>12</v>
      </c>
      <c r="P21" s="116">
        <v>5</v>
      </c>
      <c r="Q21" s="116">
        <v>4420</v>
      </c>
    </row>
    <row r="22" spans="1:17" ht="14.4" thickBot="1" x14ac:dyDescent="0.35">
      <c r="A22" s="115" t="s">
        <v>93</v>
      </c>
      <c r="B22" s="116">
        <v>10</v>
      </c>
      <c r="C22" s="116">
        <v>8</v>
      </c>
      <c r="D22" s="116">
        <v>2</v>
      </c>
      <c r="E22" s="116">
        <v>22</v>
      </c>
      <c r="F22" s="116">
        <v>3</v>
      </c>
      <c r="G22" s="116">
        <v>2</v>
      </c>
      <c r="H22" s="116">
        <v>1</v>
      </c>
      <c r="I22" s="116">
        <v>20</v>
      </c>
      <c r="J22" s="116">
        <v>10</v>
      </c>
      <c r="K22" s="116">
        <v>5</v>
      </c>
      <c r="L22" s="116">
        <v>8</v>
      </c>
      <c r="M22" s="116">
        <v>8</v>
      </c>
      <c r="N22" s="116">
        <v>8</v>
      </c>
      <c r="O22" s="116">
        <v>15</v>
      </c>
      <c r="P22" s="116">
        <v>12</v>
      </c>
      <c r="Q22" s="116">
        <v>4760</v>
      </c>
    </row>
    <row r="23" spans="1:17" ht="14.4" thickBot="1" x14ac:dyDescent="0.35">
      <c r="A23" s="115" t="s">
        <v>94</v>
      </c>
      <c r="B23" s="116">
        <v>12</v>
      </c>
      <c r="C23" s="116">
        <v>9</v>
      </c>
      <c r="D23" s="116">
        <v>17</v>
      </c>
      <c r="E23" s="116">
        <v>1</v>
      </c>
      <c r="F23" s="116">
        <v>4</v>
      </c>
      <c r="G23" s="116">
        <v>16</v>
      </c>
      <c r="H23" s="116">
        <v>7</v>
      </c>
      <c r="I23" s="116">
        <v>3</v>
      </c>
      <c r="J23" s="116">
        <v>6</v>
      </c>
      <c r="K23" s="116">
        <v>16</v>
      </c>
      <c r="L23" s="116">
        <v>9</v>
      </c>
      <c r="M23" s="116">
        <v>7</v>
      </c>
      <c r="N23" s="116">
        <v>7</v>
      </c>
      <c r="O23" s="116">
        <v>10</v>
      </c>
      <c r="P23" s="116">
        <v>19</v>
      </c>
      <c r="Q23" s="116">
        <v>5090</v>
      </c>
    </row>
    <row r="24" spans="1:17" ht="14.4" thickBot="1" x14ac:dyDescent="0.35">
      <c r="A24" s="115" t="s">
        <v>95</v>
      </c>
      <c r="B24" s="116">
        <v>13</v>
      </c>
      <c r="C24" s="116">
        <v>11</v>
      </c>
      <c r="D24" s="116">
        <v>10</v>
      </c>
      <c r="E24" s="116">
        <v>17</v>
      </c>
      <c r="F24" s="116">
        <v>13</v>
      </c>
      <c r="G24" s="116">
        <v>4</v>
      </c>
      <c r="H24" s="116">
        <v>8</v>
      </c>
      <c r="I24" s="116">
        <v>18</v>
      </c>
      <c r="J24" s="116">
        <v>4</v>
      </c>
      <c r="K24" s="116">
        <v>1</v>
      </c>
      <c r="L24" s="116">
        <v>6</v>
      </c>
      <c r="M24" s="116">
        <v>6</v>
      </c>
      <c r="N24" s="116">
        <v>6</v>
      </c>
      <c r="O24" s="116">
        <v>7</v>
      </c>
      <c r="P24" s="116">
        <v>8</v>
      </c>
      <c r="Q24" s="116">
        <v>5280</v>
      </c>
    </row>
    <row r="25" spans="1:17" ht="14.4" thickBot="1" x14ac:dyDescent="0.35">
      <c r="A25" s="115" t="s">
        <v>96</v>
      </c>
      <c r="B25" s="116">
        <v>6</v>
      </c>
      <c r="C25" s="116">
        <v>12</v>
      </c>
      <c r="D25" s="116">
        <v>19</v>
      </c>
      <c r="E25" s="116">
        <v>5</v>
      </c>
      <c r="F25" s="116">
        <v>12</v>
      </c>
      <c r="G25" s="116">
        <v>9</v>
      </c>
      <c r="H25" s="116">
        <v>11</v>
      </c>
      <c r="I25" s="116">
        <v>6</v>
      </c>
      <c r="J25" s="116">
        <v>3</v>
      </c>
      <c r="K25" s="116">
        <v>9</v>
      </c>
      <c r="L25" s="116">
        <v>4</v>
      </c>
      <c r="M25" s="116">
        <v>13</v>
      </c>
      <c r="N25" s="116">
        <v>3</v>
      </c>
      <c r="O25" s="116">
        <v>5</v>
      </c>
      <c r="P25" s="116">
        <v>16</v>
      </c>
      <c r="Q25" s="116">
        <v>4690</v>
      </c>
    </row>
    <row r="26" spans="1:17" ht="14.4" thickBot="1" x14ac:dyDescent="0.35">
      <c r="A26" s="115" t="s">
        <v>97</v>
      </c>
      <c r="B26" s="116">
        <v>1</v>
      </c>
      <c r="C26" s="116">
        <v>7</v>
      </c>
      <c r="D26" s="116">
        <v>5</v>
      </c>
      <c r="E26" s="116">
        <v>11</v>
      </c>
      <c r="F26" s="116">
        <v>2</v>
      </c>
      <c r="G26" s="116">
        <v>13</v>
      </c>
      <c r="H26" s="116">
        <v>10</v>
      </c>
      <c r="I26" s="116">
        <v>8</v>
      </c>
      <c r="J26" s="116">
        <v>7</v>
      </c>
      <c r="K26" s="116">
        <v>3</v>
      </c>
      <c r="L26" s="116">
        <v>2</v>
      </c>
      <c r="M26" s="116">
        <v>9</v>
      </c>
      <c r="N26" s="116">
        <v>4</v>
      </c>
      <c r="O26" s="116">
        <v>4</v>
      </c>
      <c r="P26" s="116">
        <v>15</v>
      </c>
      <c r="Q26" s="116">
        <v>5590</v>
      </c>
    </row>
    <row r="27" spans="1:17" ht="14.4" thickBot="1" x14ac:dyDescent="0.35">
      <c r="A27" s="115" t="s">
        <v>98</v>
      </c>
      <c r="B27" s="116">
        <v>2</v>
      </c>
      <c r="C27" s="116">
        <v>6</v>
      </c>
      <c r="D27" s="116">
        <v>12</v>
      </c>
      <c r="E27" s="116">
        <v>9</v>
      </c>
      <c r="F27" s="116">
        <v>1</v>
      </c>
      <c r="G27" s="116">
        <v>7</v>
      </c>
      <c r="H27" s="116">
        <v>3</v>
      </c>
      <c r="I27" s="116">
        <v>4</v>
      </c>
      <c r="J27" s="116">
        <v>5</v>
      </c>
      <c r="K27" s="116">
        <v>4</v>
      </c>
      <c r="L27" s="116">
        <v>1</v>
      </c>
      <c r="M27" s="116">
        <v>1</v>
      </c>
      <c r="N27" s="116">
        <v>5</v>
      </c>
      <c r="O27" s="116">
        <v>3</v>
      </c>
      <c r="P27" s="116">
        <v>11</v>
      </c>
      <c r="Q27" s="116">
        <v>5680</v>
      </c>
    </row>
    <row r="28" spans="1:17" ht="14.4" thickBot="1" x14ac:dyDescent="0.35">
      <c r="A28" s="115" t="s">
        <v>99</v>
      </c>
      <c r="B28" s="116">
        <v>3</v>
      </c>
      <c r="C28" s="116">
        <v>5</v>
      </c>
      <c r="D28" s="116">
        <v>14</v>
      </c>
      <c r="E28" s="116">
        <v>19</v>
      </c>
      <c r="F28" s="116">
        <v>6</v>
      </c>
      <c r="G28" s="116">
        <v>12</v>
      </c>
      <c r="H28" s="116">
        <v>3</v>
      </c>
      <c r="I28" s="116">
        <v>13</v>
      </c>
      <c r="J28" s="116">
        <v>2</v>
      </c>
      <c r="K28" s="116">
        <v>2</v>
      </c>
      <c r="L28" s="116">
        <v>5</v>
      </c>
      <c r="M28" s="116">
        <v>4</v>
      </c>
      <c r="N28" s="116">
        <v>1</v>
      </c>
      <c r="O28" s="116">
        <v>2</v>
      </c>
      <c r="P28" s="116">
        <v>10</v>
      </c>
      <c r="Q28" s="116">
        <v>6370</v>
      </c>
    </row>
    <row r="29" spans="1:17" ht="18.600000000000001" thickBot="1" x14ac:dyDescent="0.35">
      <c r="A29" s="111"/>
    </row>
    <row r="30" spans="1:17" ht="14.4" thickBot="1" x14ac:dyDescent="0.35">
      <c r="A30" s="115" t="s">
        <v>101</v>
      </c>
      <c r="B30" s="115" t="s">
        <v>64</v>
      </c>
      <c r="C30" s="115" t="s">
        <v>65</v>
      </c>
      <c r="D30" s="115" t="s">
        <v>66</v>
      </c>
      <c r="E30" s="115" t="s">
        <v>67</v>
      </c>
      <c r="F30" s="115" t="s">
        <v>68</v>
      </c>
      <c r="G30" s="115" t="s">
        <v>69</v>
      </c>
      <c r="H30" s="115" t="s">
        <v>70</v>
      </c>
      <c r="I30" s="115" t="s">
        <v>71</v>
      </c>
      <c r="J30" s="115" t="s">
        <v>72</v>
      </c>
      <c r="K30" s="115" t="s">
        <v>73</v>
      </c>
      <c r="L30" s="115" t="s">
        <v>74</v>
      </c>
      <c r="M30" s="115" t="s">
        <v>75</v>
      </c>
      <c r="N30" s="115" t="s">
        <v>76</v>
      </c>
      <c r="O30" s="115" t="s">
        <v>77</v>
      </c>
      <c r="P30" s="115" t="s">
        <v>78</v>
      </c>
    </row>
    <row r="31" spans="1:17" ht="14.4" thickBot="1" x14ac:dyDescent="0.35">
      <c r="A31" s="115" t="s">
        <v>102</v>
      </c>
      <c r="B31" s="116" t="s">
        <v>353</v>
      </c>
      <c r="C31" s="116" t="s">
        <v>354</v>
      </c>
      <c r="D31" s="116" t="s">
        <v>355</v>
      </c>
      <c r="E31" s="116" t="s">
        <v>356</v>
      </c>
      <c r="F31" s="116" t="s">
        <v>357</v>
      </c>
      <c r="G31" s="116" t="s">
        <v>358</v>
      </c>
      <c r="H31" s="116" t="s">
        <v>103</v>
      </c>
      <c r="I31" s="116" t="s">
        <v>359</v>
      </c>
      <c r="J31" s="116" t="s">
        <v>360</v>
      </c>
      <c r="K31" s="116" t="s">
        <v>361</v>
      </c>
      <c r="L31" s="116" t="s">
        <v>103</v>
      </c>
      <c r="M31" s="116" t="s">
        <v>362</v>
      </c>
      <c r="N31" s="116" t="s">
        <v>363</v>
      </c>
      <c r="O31" s="116" t="s">
        <v>103</v>
      </c>
      <c r="P31" s="116" t="s">
        <v>364</v>
      </c>
    </row>
    <row r="32" spans="1:17" ht="14.4" thickBot="1" x14ac:dyDescent="0.35">
      <c r="A32" s="115" t="s">
        <v>104</v>
      </c>
      <c r="B32" s="116" t="s">
        <v>103</v>
      </c>
      <c r="C32" s="116" t="s">
        <v>354</v>
      </c>
      <c r="D32" s="116" t="s">
        <v>355</v>
      </c>
      <c r="E32" s="116" t="s">
        <v>365</v>
      </c>
      <c r="F32" s="116" t="s">
        <v>357</v>
      </c>
      <c r="G32" s="116" t="s">
        <v>358</v>
      </c>
      <c r="H32" s="116" t="s">
        <v>103</v>
      </c>
      <c r="I32" s="116" t="s">
        <v>366</v>
      </c>
      <c r="J32" s="116" t="s">
        <v>360</v>
      </c>
      <c r="K32" s="116" t="s">
        <v>367</v>
      </c>
      <c r="L32" s="116" t="s">
        <v>103</v>
      </c>
      <c r="M32" s="116" t="s">
        <v>362</v>
      </c>
      <c r="N32" s="116" t="s">
        <v>103</v>
      </c>
      <c r="O32" s="116" t="s">
        <v>103</v>
      </c>
      <c r="P32" s="116" t="s">
        <v>364</v>
      </c>
    </row>
    <row r="33" spans="1:16" ht="14.4" thickBot="1" x14ac:dyDescent="0.35">
      <c r="A33" s="115" t="s">
        <v>105</v>
      </c>
      <c r="B33" s="116" t="s">
        <v>103</v>
      </c>
      <c r="C33" s="116" t="s">
        <v>354</v>
      </c>
      <c r="D33" s="116" t="s">
        <v>355</v>
      </c>
      <c r="E33" s="116" t="s">
        <v>365</v>
      </c>
      <c r="F33" s="116" t="s">
        <v>357</v>
      </c>
      <c r="G33" s="116" t="s">
        <v>358</v>
      </c>
      <c r="H33" s="116" t="s">
        <v>103</v>
      </c>
      <c r="I33" s="116" t="s">
        <v>366</v>
      </c>
      <c r="J33" s="116" t="s">
        <v>360</v>
      </c>
      <c r="K33" s="116" t="s">
        <v>367</v>
      </c>
      <c r="L33" s="116" t="s">
        <v>103</v>
      </c>
      <c r="M33" s="116" t="s">
        <v>362</v>
      </c>
      <c r="N33" s="116" t="s">
        <v>103</v>
      </c>
      <c r="O33" s="116" t="s">
        <v>103</v>
      </c>
      <c r="P33" s="116" t="s">
        <v>368</v>
      </c>
    </row>
    <row r="34" spans="1:16" ht="14.4" thickBot="1" x14ac:dyDescent="0.35">
      <c r="A34" s="115" t="s">
        <v>106</v>
      </c>
      <c r="B34" s="116" t="s">
        <v>103</v>
      </c>
      <c r="C34" s="116" t="s">
        <v>354</v>
      </c>
      <c r="D34" s="116" t="s">
        <v>355</v>
      </c>
      <c r="E34" s="116" t="s">
        <v>365</v>
      </c>
      <c r="F34" s="116" t="s">
        <v>357</v>
      </c>
      <c r="G34" s="116" t="s">
        <v>358</v>
      </c>
      <c r="H34" s="116" t="s">
        <v>103</v>
      </c>
      <c r="I34" s="116" t="s">
        <v>366</v>
      </c>
      <c r="J34" s="116" t="s">
        <v>369</v>
      </c>
      <c r="K34" s="116" t="s">
        <v>367</v>
      </c>
      <c r="L34" s="116" t="s">
        <v>103</v>
      </c>
      <c r="M34" s="116" t="s">
        <v>362</v>
      </c>
      <c r="N34" s="116" t="s">
        <v>103</v>
      </c>
      <c r="O34" s="116" t="s">
        <v>103</v>
      </c>
      <c r="P34" s="116" t="s">
        <v>368</v>
      </c>
    </row>
    <row r="35" spans="1:16" ht="14.4" thickBot="1" x14ac:dyDescent="0.35">
      <c r="A35" s="115" t="s">
        <v>107</v>
      </c>
      <c r="B35" s="116" t="s">
        <v>103</v>
      </c>
      <c r="C35" s="116" t="s">
        <v>354</v>
      </c>
      <c r="D35" s="116" t="s">
        <v>355</v>
      </c>
      <c r="E35" s="116" t="s">
        <v>365</v>
      </c>
      <c r="F35" s="116" t="s">
        <v>357</v>
      </c>
      <c r="G35" s="116" t="s">
        <v>358</v>
      </c>
      <c r="H35" s="116" t="s">
        <v>103</v>
      </c>
      <c r="I35" s="116" t="s">
        <v>366</v>
      </c>
      <c r="J35" s="116" t="s">
        <v>369</v>
      </c>
      <c r="K35" s="116" t="s">
        <v>370</v>
      </c>
      <c r="L35" s="116" t="s">
        <v>103</v>
      </c>
      <c r="M35" s="116" t="s">
        <v>362</v>
      </c>
      <c r="N35" s="116" t="s">
        <v>103</v>
      </c>
      <c r="O35" s="116" t="s">
        <v>103</v>
      </c>
      <c r="P35" s="116" t="s">
        <v>368</v>
      </c>
    </row>
    <row r="36" spans="1:16" ht="14.4" thickBot="1" x14ac:dyDescent="0.35">
      <c r="A36" s="115" t="s">
        <v>108</v>
      </c>
      <c r="B36" s="116" t="s">
        <v>103</v>
      </c>
      <c r="C36" s="116" t="s">
        <v>354</v>
      </c>
      <c r="D36" s="116" t="s">
        <v>355</v>
      </c>
      <c r="E36" s="116" t="s">
        <v>365</v>
      </c>
      <c r="F36" s="116" t="s">
        <v>357</v>
      </c>
      <c r="G36" s="116" t="s">
        <v>371</v>
      </c>
      <c r="H36" s="116" t="s">
        <v>103</v>
      </c>
      <c r="I36" s="116" t="s">
        <v>366</v>
      </c>
      <c r="J36" s="116" t="s">
        <v>369</v>
      </c>
      <c r="K36" s="116" t="s">
        <v>370</v>
      </c>
      <c r="L36" s="116" t="s">
        <v>103</v>
      </c>
      <c r="M36" s="116" t="s">
        <v>103</v>
      </c>
      <c r="N36" s="116" t="s">
        <v>103</v>
      </c>
      <c r="O36" s="116" t="s">
        <v>103</v>
      </c>
      <c r="P36" s="116" t="s">
        <v>368</v>
      </c>
    </row>
    <row r="37" spans="1:16" ht="14.4" thickBot="1" x14ac:dyDescent="0.35">
      <c r="A37" s="115" t="s">
        <v>109</v>
      </c>
      <c r="B37" s="116" t="s">
        <v>103</v>
      </c>
      <c r="C37" s="116" t="s">
        <v>354</v>
      </c>
      <c r="D37" s="116" t="s">
        <v>355</v>
      </c>
      <c r="E37" s="116" t="s">
        <v>365</v>
      </c>
      <c r="F37" s="116" t="s">
        <v>103</v>
      </c>
      <c r="G37" s="116" t="s">
        <v>371</v>
      </c>
      <c r="H37" s="116" t="s">
        <v>103</v>
      </c>
      <c r="I37" s="116" t="s">
        <v>366</v>
      </c>
      <c r="J37" s="116" t="s">
        <v>369</v>
      </c>
      <c r="K37" s="116" t="s">
        <v>370</v>
      </c>
      <c r="L37" s="116" t="s">
        <v>103</v>
      </c>
      <c r="M37" s="116" t="s">
        <v>103</v>
      </c>
      <c r="N37" s="116" t="s">
        <v>103</v>
      </c>
      <c r="O37" s="116" t="s">
        <v>103</v>
      </c>
      <c r="P37" s="116" t="s">
        <v>368</v>
      </c>
    </row>
    <row r="38" spans="1:16" ht="14.4" thickBot="1" x14ac:dyDescent="0.35">
      <c r="A38" s="115" t="s">
        <v>110</v>
      </c>
      <c r="B38" s="116" t="s">
        <v>103</v>
      </c>
      <c r="C38" s="116" t="s">
        <v>354</v>
      </c>
      <c r="D38" s="116" t="s">
        <v>103</v>
      </c>
      <c r="E38" s="116" t="s">
        <v>365</v>
      </c>
      <c r="F38" s="116" t="s">
        <v>103</v>
      </c>
      <c r="G38" s="116" t="s">
        <v>371</v>
      </c>
      <c r="H38" s="116" t="s">
        <v>103</v>
      </c>
      <c r="I38" s="116" t="s">
        <v>366</v>
      </c>
      <c r="J38" s="116" t="s">
        <v>369</v>
      </c>
      <c r="K38" s="116" t="s">
        <v>103</v>
      </c>
      <c r="L38" s="116" t="s">
        <v>103</v>
      </c>
      <c r="M38" s="116" t="s">
        <v>103</v>
      </c>
      <c r="N38" s="116" t="s">
        <v>103</v>
      </c>
      <c r="O38" s="116" t="s">
        <v>103</v>
      </c>
      <c r="P38" s="116" t="s">
        <v>368</v>
      </c>
    </row>
    <row r="39" spans="1:16" ht="14.4" thickBot="1" x14ac:dyDescent="0.35">
      <c r="A39" s="115" t="s">
        <v>111</v>
      </c>
      <c r="B39" s="116" t="s">
        <v>103</v>
      </c>
      <c r="C39" s="116" t="s">
        <v>354</v>
      </c>
      <c r="D39" s="116" t="s">
        <v>103</v>
      </c>
      <c r="E39" s="116" t="s">
        <v>365</v>
      </c>
      <c r="F39" s="116" t="s">
        <v>103</v>
      </c>
      <c r="G39" s="116" t="s">
        <v>371</v>
      </c>
      <c r="H39" s="116" t="s">
        <v>103</v>
      </c>
      <c r="I39" s="116" t="s">
        <v>366</v>
      </c>
      <c r="J39" s="116" t="s">
        <v>369</v>
      </c>
      <c r="K39" s="116" t="s">
        <v>103</v>
      </c>
      <c r="L39" s="116" t="s">
        <v>103</v>
      </c>
      <c r="M39" s="116" t="s">
        <v>103</v>
      </c>
      <c r="N39" s="116" t="s">
        <v>103</v>
      </c>
      <c r="O39" s="116" t="s">
        <v>103</v>
      </c>
      <c r="P39" s="116" t="s">
        <v>368</v>
      </c>
    </row>
    <row r="40" spans="1:16" ht="14.4" thickBot="1" x14ac:dyDescent="0.35">
      <c r="A40" s="115" t="s">
        <v>112</v>
      </c>
      <c r="B40" s="116" t="s">
        <v>103</v>
      </c>
      <c r="C40" s="116" t="s">
        <v>354</v>
      </c>
      <c r="D40" s="116" t="s">
        <v>103</v>
      </c>
      <c r="E40" s="116" t="s">
        <v>365</v>
      </c>
      <c r="F40" s="116" t="s">
        <v>103</v>
      </c>
      <c r="G40" s="116" t="s">
        <v>371</v>
      </c>
      <c r="H40" s="116" t="s">
        <v>103</v>
      </c>
      <c r="I40" s="116" t="s">
        <v>366</v>
      </c>
      <c r="J40" s="116" t="s">
        <v>369</v>
      </c>
      <c r="K40" s="116" t="s">
        <v>103</v>
      </c>
      <c r="L40" s="116" t="s">
        <v>103</v>
      </c>
      <c r="M40" s="116" t="s">
        <v>103</v>
      </c>
      <c r="N40" s="116" t="s">
        <v>103</v>
      </c>
      <c r="O40" s="116" t="s">
        <v>103</v>
      </c>
      <c r="P40" s="116" t="s">
        <v>368</v>
      </c>
    </row>
    <row r="41" spans="1:16" ht="14.4" thickBot="1" x14ac:dyDescent="0.35">
      <c r="A41" s="115" t="s">
        <v>113</v>
      </c>
      <c r="B41" s="116" t="s">
        <v>103</v>
      </c>
      <c r="C41" s="116" t="s">
        <v>354</v>
      </c>
      <c r="D41" s="116" t="s">
        <v>103</v>
      </c>
      <c r="E41" s="116" t="s">
        <v>365</v>
      </c>
      <c r="F41" s="116" t="s">
        <v>103</v>
      </c>
      <c r="G41" s="116" t="s">
        <v>371</v>
      </c>
      <c r="H41" s="116" t="s">
        <v>103</v>
      </c>
      <c r="I41" s="116" t="s">
        <v>366</v>
      </c>
      <c r="J41" s="116" t="s">
        <v>369</v>
      </c>
      <c r="K41" s="116" t="s">
        <v>103</v>
      </c>
      <c r="L41" s="116" t="s">
        <v>103</v>
      </c>
      <c r="M41" s="116" t="s">
        <v>103</v>
      </c>
      <c r="N41" s="116" t="s">
        <v>103</v>
      </c>
      <c r="O41" s="116" t="s">
        <v>103</v>
      </c>
      <c r="P41" s="116" t="s">
        <v>368</v>
      </c>
    </row>
    <row r="42" spans="1:16" ht="14.4" thickBot="1" x14ac:dyDescent="0.35">
      <c r="A42" s="115" t="s">
        <v>114</v>
      </c>
      <c r="B42" s="116" t="s">
        <v>103</v>
      </c>
      <c r="C42" s="116" t="s">
        <v>354</v>
      </c>
      <c r="D42" s="116" t="s">
        <v>103</v>
      </c>
      <c r="E42" s="116" t="s">
        <v>365</v>
      </c>
      <c r="F42" s="116" t="s">
        <v>103</v>
      </c>
      <c r="G42" s="116" t="s">
        <v>372</v>
      </c>
      <c r="H42" s="116" t="s">
        <v>103</v>
      </c>
      <c r="I42" s="116" t="s">
        <v>366</v>
      </c>
      <c r="J42" s="116" t="s">
        <v>369</v>
      </c>
      <c r="K42" s="116" t="s">
        <v>103</v>
      </c>
      <c r="L42" s="116" t="s">
        <v>103</v>
      </c>
      <c r="M42" s="116" t="s">
        <v>103</v>
      </c>
      <c r="N42" s="116" t="s">
        <v>103</v>
      </c>
      <c r="O42" s="116" t="s">
        <v>103</v>
      </c>
      <c r="P42" s="116" t="s">
        <v>368</v>
      </c>
    </row>
    <row r="43" spans="1:16" ht="14.4" thickBot="1" x14ac:dyDescent="0.35">
      <c r="A43" s="115" t="s">
        <v>115</v>
      </c>
      <c r="B43" s="116" t="s">
        <v>103</v>
      </c>
      <c r="C43" s="116" t="s">
        <v>354</v>
      </c>
      <c r="D43" s="116" t="s">
        <v>103</v>
      </c>
      <c r="E43" s="116" t="s">
        <v>365</v>
      </c>
      <c r="F43" s="116" t="s">
        <v>103</v>
      </c>
      <c r="G43" s="116" t="s">
        <v>372</v>
      </c>
      <c r="H43" s="116" t="s">
        <v>103</v>
      </c>
      <c r="I43" s="116" t="s">
        <v>366</v>
      </c>
      <c r="J43" s="116" t="s">
        <v>369</v>
      </c>
      <c r="K43" s="116" t="s">
        <v>103</v>
      </c>
      <c r="L43" s="116" t="s">
        <v>103</v>
      </c>
      <c r="M43" s="116" t="s">
        <v>103</v>
      </c>
      <c r="N43" s="116" t="s">
        <v>103</v>
      </c>
      <c r="O43" s="116" t="s">
        <v>103</v>
      </c>
      <c r="P43" s="116" t="s">
        <v>368</v>
      </c>
    </row>
    <row r="44" spans="1:16" ht="14.4" thickBot="1" x14ac:dyDescent="0.35">
      <c r="A44" s="115" t="s">
        <v>116</v>
      </c>
      <c r="B44" s="116" t="s">
        <v>103</v>
      </c>
      <c r="C44" s="116" t="s">
        <v>354</v>
      </c>
      <c r="D44" s="116" t="s">
        <v>103</v>
      </c>
      <c r="E44" s="116" t="s">
        <v>365</v>
      </c>
      <c r="F44" s="116" t="s">
        <v>103</v>
      </c>
      <c r="G44" s="116" t="s">
        <v>372</v>
      </c>
      <c r="H44" s="116" t="s">
        <v>103</v>
      </c>
      <c r="I44" s="116" t="s">
        <v>366</v>
      </c>
      <c r="J44" s="116" t="s">
        <v>369</v>
      </c>
      <c r="K44" s="116" t="s">
        <v>103</v>
      </c>
      <c r="L44" s="116" t="s">
        <v>103</v>
      </c>
      <c r="M44" s="116" t="s">
        <v>103</v>
      </c>
      <c r="N44" s="116" t="s">
        <v>103</v>
      </c>
      <c r="O44" s="116" t="s">
        <v>103</v>
      </c>
      <c r="P44" s="116" t="s">
        <v>368</v>
      </c>
    </row>
    <row r="45" spans="1:16" ht="14.4" thickBot="1" x14ac:dyDescent="0.35">
      <c r="A45" s="115" t="s">
        <v>117</v>
      </c>
      <c r="B45" s="116" t="s">
        <v>103</v>
      </c>
      <c r="C45" s="116" t="s">
        <v>354</v>
      </c>
      <c r="D45" s="116" t="s">
        <v>103</v>
      </c>
      <c r="E45" s="116" t="s">
        <v>365</v>
      </c>
      <c r="F45" s="116" t="s">
        <v>103</v>
      </c>
      <c r="G45" s="116" t="s">
        <v>372</v>
      </c>
      <c r="H45" s="116" t="s">
        <v>103</v>
      </c>
      <c r="I45" s="116" t="s">
        <v>103</v>
      </c>
      <c r="J45" s="116" t="s">
        <v>369</v>
      </c>
      <c r="K45" s="116" t="s">
        <v>103</v>
      </c>
      <c r="L45" s="116" t="s">
        <v>103</v>
      </c>
      <c r="M45" s="116" t="s">
        <v>103</v>
      </c>
      <c r="N45" s="116" t="s">
        <v>103</v>
      </c>
      <c r="O45" s="116" t="s">
        <v>103</v>
      </c>
      <c r="P45" s="116" t="s">
        <v>368</v>
      </c>
    </row>
    <row r="46" spans="1:16" ht="14.4" thickBot="1" x14ac:dyDescent="0.35">
      <c r="A46" s="115" t="s">
        <v>118</v>
      </c>
      <c r="B46" s="116" t="s">
        <v>103</v>
      </c>
      <c r="C46" s="116" t="s">
        <v>354</v>
      </c>
      <c r="D46" s="116" t="s">
        <v>103</v>
      </c>
      <c r="E46" s="116" t="s">
        <v>365</v>
      </c>
      <c r="F46" s="116" t="s">
        <v>103</v>
      </c>
      <c r="G46" s="116" t="s">
        <v>372</v>
      </c>
      <c r="H46" s="116" t="s">
        <v>103</v>
      </c>
      <c r="I46" s="116" t="s">
        <v>103</v>
      </c>
      <c r="J46" s="116" t="s">
        <v>369</v>
      </c>
      <c r="K46" s="116" t="s">
        <v>103</v>
      </c>
      <c r="L46" s="116" t="s">
        <v>103</v>
      </c>
      <c r="M46" s="116" t="s">
        <v>103</v>
      </c>
      <c r="N46" s="116" t="s">
        <v>103</v>
      </c>
      <c r="O46" s="116" t="s">
        <v>103</v>
      </c>
      <c r="P46" s="116" t="s">
        <v>368</v>
      </c>
    </row>
    <row r="47" spans="1:16" ht="14.4" thickBot="1" x14ac:dyDescent="0.35">
      <c r="A47" s="115" t="s">
        <v>119</v>
      </c>
      <c r="B47" s="116" t="s">
        <v>103</v>
      </c>
      <c r="C47" s="116" t="s">
        <v>354</v>
      </c>
      <c r="D47" s="116" t="s">
        <v>103</v>
      </c>
      <c r="E47" s="116" t="s">
        <v>365</v>
      </c>
      <c r="F47" s="116" t="s">
        <v>103</v>
      </c>
      <c r="G47" s="116" t="s">
        <v>372</v>
      </c>
      <c r="H47" s="116" t="s">
        <v>103</v>
      </c>
      <c r="I47" s="116" t="s">
        <v>103</v>
      </c>
      <c r="J47" s="116" t="s">
        <v>103</v>
      </c>
      <c r="K47" s="116" t="s">
        <v>103</v>
      </c>
      <c r="L47" s="116" t="s">
        <v>103</v>
      </c>
      <c r="M47" s="116" t="s">
        <v>103</v>
      </c>
      <c r="N47" s="116" t="s">
        <v>103</v>
      </c>
      <c r="O47" s="116" t="s">
        <v>103</v>
      </c>
      <c r="P47" s="116" t="s">
        <v>368</v>
      </c>
    </row>
    <row r="48" spans="1:16" ht="14.4" thickBot="1" x14ac:dyDescent="0.35">
      <c r="A48" s="115" t="s">
        <v>120</v>
      </c>
      <c r="B48" s="116" t="s">
        <v>103</v>
      </c>
      <c r="C48" s="116" t="s">
        <v>354</v>
      </c>
      <c r="D48" s="116" t="s">
        <v>103</v>
      </c>
      <c r="E48" s="116" t="s">
        <v>365</v>
      </c>
      <c r="F48" s="116" t="s">
        <v>103</v>
      </c>
      <c r="G48" s="116" t="s">
        <v>372</v>
      </c>
      <c r="H48" s="116" t="s">
        <v>103</v>
      </c>
      <c r="I48" s="116" t="s">
        <v>103</v>
      </c>
      <c r="J48" s="116" t="s">
        <v>103</v>
      </c>
      <c r="K48" s="116" t="s">
        <v>103</v>
      </c>
      <c r="L48" s="116" t="s">
        <v>103</v>
      </c>
      <c r="M48" s="116" t="s">
        <v>103</v>
      </c>
      <c r="N48" s="116" t="s">
        <v>103</v>
      </c>
      <c r="O48" s="116" t="s">
        <v>103</v>
      </c>
      <c r="P48" s="116" t="s">
        <v>368</v>
      </c>
    </row>
    <row r="49" spans="1:17" ht="14.4" thickBot="1" x14ac:dyDescent="0.35">
      <c r="A49" s="115" t="s">
        <v>121</v>
      </c>
      <c r="B49" s="116" t="s">
        <v>103</v>
      </c>
      <c r="C49" s="116" t="s">
        <v>354</v>
      </c>
      <c r="D49" s="116" t="s">
        <v>103</v>
      </c>
      <c r="E49" s="116" t="s">
        <v>365</v>
      </c>
      <c r="F49" s="116" t="s">
        <v>103</v>
      </c>
      <c r="G49" s="116" t="s">
        <v>372</v>
      </c>
      <c r="H49" s="116" t="s">
        <v>103</v>
      </c>
      <c r="I49" s="116" t="s">
        <v>103</v>
      </c>
      <c r="J49" s="116" t="s">
        <v>103</v>
      </c>
      <c r="K49" s="116" t="s">
        <v>103</v>
      </c>
      <c r="L49" s="116" t="s">
        <v>103</v>
      </c>
      <c r="M49" s="116" t="s">
        <v>103</v>
      </c>
      <c r="N49" s="116" t="s">
        <v>103</v>
      </c>
      <c r="O49" s="116" t="s">
        <v>103</v>
      </c>
      <c r="P49" s="116" t="s">
        <v>373</v>
      </c>
    </row>
    <row r="50" spans="1:17" ht="14.4" thickBot="1" x14ac:dyDescent="0.35">
      <c r="A50" s="115" t="s">
        <v>122</v>
      </c>
      <c r="B50" s="116" t="s">
        <v>103</v>
      </c>
      <c r="C50" s="116" t="s">
        <v>103</v>
      </c>
      <c r="D50" s="116" t="s">
        <v>103</v>
      </c>
      <c r="E50" s="116" t="s">
        <v>103</v>
      </c>
      <c r="F50" s="116" t="s">
        <v>103</v>
      </c>
      <c r="G50" s="116" t="s">
        <v>372</v>
      </c>
      <c r="H50" s="116" t="s">
        <v>103</v>
      </c>
      <c r="I50" s="116" t="s">
        <v>103</v>
      </c>
      <c r="J50" s="116" t="s">
        <v>103</v>
      </c>
      <c r="K50" s="116" t="s">
        <v>103</v>
      </c>
      <c r="L50" s="116" t="s">
        <v>103</v>
      </c>
      <c r="M50" s="116" t="s">
        <v>103</v>
      </c>
      <c r="N50" s="116" t="s">
        <v>103</v>
      </c>
      <c r="O50" s="116" t="s">
        <v>103</v>
      </c>
      <c r="P50" s="116" t="s">
        <v>373</v>
      </c>
    </row>
    <row r="51" spans="1:17" ht="14.4" thickBot="1" x14ac:dyDescent="0.35">
      <c r="A51" s="115" t="s">
        <v>123</v>
      </c>
      <c r="B51" s="116" t="s">
        <v>103</v>
      </c>
      <c r="C51" s="116" t="s">
        <v>103</v>
      </c>
      <c r="D51" s="116" t="s">
        <v>103</v>
      </c>
      <c r="E51" s="116" t="s">
        <v>103</v>
      </c>
      <c r="F51" s="116" t="s">
        <v>103</v>
      </c>
      <c r="G51" s="116" t="s">
        <v>103</v>
      </c>
      <c r="H51" s="116" t="s">
        <v>103</v>
      </c>
      <c r="I51" s="116" t="s">
        <v>103</v>
      </c>
      <c r="J51" s="116" t="s">
        <v>103</v>
      </c>
      <c r="K51" s="116" t="s">
        <v>103</v>
      </c>
      <c r="L51" s="116" t="s">
        <v>103</v>
      </c>
      <c r="M51" s="116" t="s">
        <v>103</v>
      </c>
      <c r="N51" s="116" t="s">
        <v>103</v>
      </c>
      <c r="O51" s="116" t="s">
        <v>103</v>
      </c>
      <c r="P51" s="116" t="s">
        <v>373</v>
      </c>
    </row>
    <row r="52" spans="1:17" ht="14.4" thickBot="1" x14ac:dyDescent="0.35">
      <c r="A52" s="115" t="s">
        <v>124</v>
      </c>
      <c r="B52" s="116" t="s">
        <v>103</v>
      </c>
      <c r="C52" s="116" t="s">
        <v>103</v>
      </c>
      <c r="D52" s="116" t="s">
        <v>103</v>
      </c>
      <c r="E52" s="116" t="s">
        <v>103</v>
      </c>
      <c r="F52" s="116" t="s">
        <v>103</v>
      </c>
      <c r="G52" s="116" t="s">
        <v>103</v>
      </c>
      <c r="H52" s="116" t="s">
        <v>103</v>
      </c>
      <c r="I52" s="116" t="s">
        <v>103</v>
      </c>
      <c r="J52" s="116" t="s">
        <v>103</v>
      </c>
      <c r="K52" s="116" t="s">
        <v>103</v>
      </c>
      <c r="L52" s="116" t="s">
        <v>103</v>
      </c>
      <c r="M52" s="116" t="s">
        <v>103</v>
      </c>
      <c r="N52" s="116" t="s">
        <v>103</v>
      </c>
      <c r="O52" s="116" t="s">
        <v>103</v>
      </c>
      <c r="P52" s="116" t="s">
        <v>103</v>
      </c>
    </row>
    <row r="53" spans="1:17" ht="14.4" thickBot="1" x14ac:dyDescent="0.3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54" spans="1:17" ht="14.4" thickBot="1" x14ac:dyDescent="0.35">
      <c r="A54" s="120"/>
      <c r="B54" s="116">
        <f>VLOOKUP(B55,$A$57:$P$78,B79,0)</f>
        <v>0</v>
      </c>
      <c r="C54" s="116">
        <f t="shared" ref="C54:P54" si="0">VLOOKUP(C55,$A$57:$P$78,C79,0)</f>
        <v>643</v>
      </c>
      <c r="D54" s="116">
        <f t="shared" si="0"/>
        <v>0</v>
      </c>
      <c r="E54" s="116">
        <f t="shared" si="0"/>
        <v>0</v>
      </c>
      <c r="F54" s="116">
        <f t="shared" si="0"/>
        <v>0</v>
      </c>
      <c r="G54" s="116">
        <f t="shared" si="0"/>
        <v>544</v>
      </c>
      <c r="H54" s="116">
        <f t="shared" si="0"/>
        <v>0</v>
      </c>
      <c r="I54" s="116">
        <f t="shared" si="0"/>
        <v>0</v>
      </c>
      <c r="J54" s="116">
        <f t="shared" si="0"/>
        <v>577</v>
      </c>
      <c r="K54" s="116">
        <f t="shared" si="0"/>
        <v>1656</v>
      </c>
      <c r="L54" s="116">
        <f t="shared" si="0"/>
        <v>0</v>
      </c>
      <c r="M54" s="116">
        <f t="shared" si="0"/>
        <v>187</v>
      </c>
      <c r="N54" s="116">
        <f t="shared" si="0"/>
        <v>0</v>
      </c>
      <c r="O54" s="116">
        <f t="shared" si="0"/>
        <v>0</v>
      </c>
      <c r="P54" s="116">
        <f t="shared" si="0"/>
        <v>1060</v>
      </c>
      <c r="Q54" s="125">
        <f>SUM(B54:P54)</f>
        <v>4667</v>
      </c>
    </row>
    <row r="55" spans="1:17" ht="18.600000000000001" thickBot="1" x14ac:dyDescent="0.35">
      <c r="A55" s="111"/>
      <c r="B55" s="116">
        <f>'K 22'!B29</f>
        <v>6</v>
      </c>
      <c r="C55" s="116">
        <f>'K 22'!C29</f>
        <v>1</v>
      </c>
      <c r="D55" s="116">
        <f>'K 22'!D29</f>
        <v>16</v>
      </c>
      <c r="E55" s="116">
        <f>'K 22'!E29</f>
        <v>20</v>
      </c>
      <c r="F55" s="116">
        <f>'K 22'!F29</f>
        <v>15</v>
      </c>
      <c r="G55" s="116">
        <f>'K 22'!G29</f>
        <v>18</v>
      </c>
      <c r="H55" s="116">
        <f>'K 22'!H29</f>
        <v>17</v>
      </c>
      <c r="I55" s="116">
        <f>'K 22'!I29</f>
        <v>18</v>
      </c>
      <c r="J55" s="116">
        <f>'K 22'!J29</f>
        <v>1</v>
      </c>
      <c r="K55" s="116">
        <f>'K 22'!K29</f>
        <v>1</v>
      </c>
      <c r="L55" s="116">
        <f>'K 22'!L29</f>
        <v>3</v>
      </c>
      <c r="M55" s="116">
        <f>'K 22'!M29</f>
        <v>3</v>
      </c>
      <c r="N55" s="116">
        <f>'K 22'!N29</f>
        <v>2</v>
      </c>
      <c r="O55" s="116">
        <f>'K 22'!O29</f>
        <v>1</v>
      </c>
      <c r="P55" s="116">
        <f>'K 22'!P29</f>
        <v>6</v>
      </c>
    </row>
    <row r="56" spans="1:17" ht="45.45" customHeight="1" thickBot="1" x14ac:dyDescent="0.35">
      <c r="A56" s="115" t="s">
        <v>125</v>
      </c>
      <c r="B56" s="115" t="str">
        <f>Árpa!B59</f>
        <v>Árpával betakarított terület</v>
      </c>
      <c r="C56" s="115" t="str">
        <f>Árpa!C59</f>
        <v>Árpa felvásárlási átlagára (Ft/tonna)</v>
      </c>
      <c r="D56" s="115" t="str">
        <f>Árpa!D59</f>
        <v>Csapadékos napok száma</v>
      </c>
      <c r="E56" s="115" t="str">
        <f>Árpa!E59</f>
        <v>Hőhullámmal érintett napok száma</v>
      </c>
      <c r="F56" s="115" t="str">
        <f>Árpa!F59</f>
        <v>Átlagos középhőmérséklet, °C</v>
      </c>
      <c r="G56" s="115" t="str">
        <f>Árpa!G59</f>
        <v>Lehullott csapadékösszeg, mm</v>
      </c>
      <c r="H56" s="115" t="str">
        <f>Árpa!H59</f>
        <v>Fagyos napok száma</v>
      </c>
      <c r="I56" s="115" t="str">
        <f>Árpa!I59</f>
        <v>Hőségnapok száma</v>
      </c>
      <c r="J56" s="115" t="str">
        <f>Árpa!J59</f>
        <v>búza termésátlaga</v>
      </c>
      <c r="K56" s="115" t="str">
        <f>Árpa!K59</f>
        <v>kukorica termésátlaga</v>
      </c>
      <c r="L56" s="115" t="str">
        <f>Árpa!L59</f>
        <v>rozs termésátlaga</v>
      </c>
      <c r="M56" s="115" t="str">
        <f>Árpa!M59</f>
        <v>zab termésátlaga</v>
      </c>
      <c r="N56" s="115" t="str">
        <f>Árpa!N59</f>
        <v>egy hektár mezőgazdasági területre jutó műtrágya mennyisége</v>
      </c>
      <c r="O56" s="115" t="str">
        <f>Árpa!O59</f>
        <v>Összesen Éves munkaerő-egység (ÉME)</v>
      </c>
      <c r="P56" s="115" t="str">
        <f>Árpa!P59</f>
        <v>A munkaerő-egységre jutó reáljövedelem változása, 
előző év=100,0%</v>
      </c>
    </row>
    <row r="57" spans="1:17" ht="14.4" thickBot="1" x14ac:dyDescent="0.35">
      <c r="A57" s="115">
        <v>1</v>
      </c>
      <c r="B57" s="116">
        <v>241</v>
      </c>
      <c r="C57" s="116">
        <v>643</v>
      </c>
      <c r="D57" s="116">
        <v>231</v>
      </c>
      <c r="E57" s="116">
        <v>1281</v>
      </c>
      <c r="F57" s="116">
        <v>337</v>
      </c>
      <c r="G57" s="116">
        <v>1724</v>
      </c>
      <c r="H57" s="116">
        <v>0</v>
      </c>
      <c r="I57" s="116">
        <v>1901</v>
      </c>
      <c r="J57" s="116">
        <v>577</v>
      </c>
      <c r="K57" s="116">
        <v>1656</v>
      </c>
      <c r="L57" s="116">
        <v>0</v>
      </c>
      <c r="M57" s="116">
        <v>187</v>
      </c>
      <c r="N57" s="116">
        <v>564</v>
      </c>
      <c r="O57" s="116">
        <v>0</v>
      </c>
      <c r="P57" s="116">
        <v>1411</v>
      </c>
    </row>
    <row r="58" spans="1:17" ht="14.4" thickBot="1" x14ac:dyDescent="0.35">
      <c r="A58" s="115">
        <v>2</v>
      </c>
      <c r="B58" s="116">
        <v>0</v>
      </c>
      <c r="C58" s="116">
        <v>643</v>
      </c>
      <c r="D58" s="116">
        <v>231</v>
      </c>
      <c r="E58" s="116">
        <v>121</v>
      </c>
      <c r="F58" s="116">
        <v>337</v>
      </c>
      <c r="G58" s="116">
        <v>1724</v>
      </c>
      <c r="H58" s="116">
        <v>0</v>
      </c>
      <c r="I58" s="116">
        <v>1369</v>
      </c>
      <c r="J58" s="116">
        <v>577</v>
      </c>
      <c r="K58" s="116">
        <v>968</v>
      </c>
      <c r="L58" s="116">
        <v>0</v>
      </c>
      <c r="M58" s="116">
        <v>187</v>
      </c>
      <c r="N58" s="116">
        <v>0</v>
      </c>
      <c r="O58" s="116">
        <v>0</v>
      </c>
      <c r="P58" s="116">
        <v>1411</v>
      </c>
    </row>
    <row r="59" spans="1:17" ht="14.4" thickBot="1" x14ac:dyDescent="0.35">
      <c r="A59" s="115">
        <v>3</v>
      </c>
      <c r="B59" s="116">
        <v>0</v>
      </c>
      <c r="C59" s="116">
        <v>643</v>
      </c>
      <c r="D59" s="116">
        <v>231</v>
      </c>
      <c r="E59" s="116">
        <v>121</v>
      </c>
      <c r="F59" s="116">
        <v>337</v>
      </c>
      <c r="G59" s="116">
        <v>1724</v>
      </c>
      <c r="H59" s="116">
        <v>0</v>
      </c>
      <c r="I59" s="116">
        <v>1369</v>
      </c>
      <c r="J59" s="116">
        <v>577</v>
      </c>
      <c r="K59" s="116">
        <v>968</v>
      </c>
      <c r="L59" s="116">
        <v>0</v>
      </c>
      <c r="M59" s="116">
        <v>187</v>
      </c>
      <c r="N59" s="116">
        <v>0</v>
      </c>
      <c r="O59" s="116">
        <v>0</v>
      </c>
      <c r="P59" s="116">
        <v>1060</v>
      </c>
    </row>
    <row r="60" spans="1:17" ht="14.4" thickBot="1" x14ac:dyDescent="0.35">
      <c r="A60" s="115">
        <v>4</v>
      </c>
      <c r="B60" s="116">
        <v>0</v>
      </c>
      <c r="C60" s="116">
        <v>643</v>
      </c>
      <c r="D60" s="116">
        <v>231</v>
      </c>
      <c r="E60" s="116">
        <v>121</v>
      </c>
      <c r="F60" s="116">
        <v>337</v>
      </c>
      <c r="G60" s="116">
        <v>1724</v>
      </c>
      <c r="H60" s="116">
        <v>0</v>
      </c>
      <c r="I60" s="116">
        <v>1369</v>
      </c>
      <c r="J60" s="116">
        <v>76</v>
      </c>
      <c r="K60" s="116">
        <v>968</v>
      </c>
      <c r="L60" s="116">
        <v>0</v>
      </c>
      <c r="M60" s="116">
        <v>187</v>
      </c>
      <c r="N60" s="116">
        <v>0</v>
      </c>
      <c r="O60" s="116">
        <v>0</v>
      </c>
      <c r="P60" s="116">
        <v>1060</v>
      </c>
    </row>
    <row r="61" spans="1:17" ht="14.4" thickBot="1" x14ac:dyDescent="0.35">
      <c r="A61" s="115">
        <v>5</v>
      </c>
      <c r="B61" s="116">
        <v>0</v>
      </c>
      <c r="C61" s="116">
        <v>643</v>
      </c>
      <c r="D61" s="116">
        <v>231</v>
      </c>
      <c r="E61" s="116">
        <v>121</v>
      </c>
      <c r="F61" s="116">
        <v>337</v>
      </c>
      <c r="G61" s="116">
        <v>1724</v>
      </c>
      <c r="H61" s="116">
        <v>0</v>
      </c>
      <c r="I61" s="116">
        <v>1369</v>
      </c>
      <c r="J61" s="116">
        <v>76</v>
      </c>
      <c r="K61" s="116">
        <v>689</v>
      </c>
      <c r="L61" s="116">
        <v>0</v>
      </c>
      <c r="M61" s="116">
        <v>187</v>
      </c>
      <c r="N61" s="116">
        <v>0</v>
      </c>
      <c r="O61" s="116">
        <v>0</v>
      </c>
      <c r="P61" s="116">
        <v>1060</v>
      </c>
    </row>
    <row r="62" spans="1:17" ht="14.4" thickBot="1" x14ac:dyDescent="0.35">
      <c r="A62" s="115">
        <v>6</v>
      </c>
      <c r="B62" s="116">
        <v>0</v>
      </c>
      <c r="C62" s="116">
        <v>643</v>
      </c>
      <c r="D62" s="116">
        <v>231</v>
      </c>
      <c r="E62" s="116">
        <v>121</v>
      </c>
      <c r="F62" s="116">
        <v>337</v>
      </c>
      <c r="G62" s="116">
        <v>920</v>
      </c>
      <c r="H62" s="116">
        <v>0</v>
      </c>
      <c r="I62" s="116">
        <v>1369</v>
      </c>
      <c r="J62" s="116">
        <v>76</v>
      </c>
      <c r="K62" s="116">
        <v>689</v>
      </c>
      <c r="L62" s="116">
        <v>0</v>
      </c>
      <c r="M62" s="116">
        <v>0</v>
      </c>
      <c r="N62" s="116">
        <v>0</v>
      </c>
      <c r="O62" s="116">
        <v>0</v>
      </c>
      <c r="P62" s="116">
        <v>1060</v>
      </c>
    </row>
    <row r="63" spans="1:17" ht="14.4" thickBot="1" x14ac:dyDescent="0.35">
      <c r="A63" s="115">
        <v>7</v>
      </c>
      <c r="B63" s="116">
        <v>0</v>
      </c>
      <c r="C63" s="116">
        <v>643</v>
      </c>
      <c r="D63" s="116">
        <v>231</v>
      </c>
      <c r="E63" s="116">
        <v>121</v>
      </c>
      <c r="F63" s="116">
        <v>0</v>
      </c>
      <c r="G63" s="116">
        <v>920</v>
      </c>
      <c r="H63" s="116">
        <v>0</v>
      </c>
      <c r="I63" s="116">
        <v>1369</v>
      </c>
      <c r="J63" s="116">
        <v>76</v>
      </c>
      <c r="K63" s="116">
        <v>689</v>
      </c>
      <c r="L63" s="116">
        <v>0</v>
      </c>
      <c r="M63" s="116">
        <v>0</v>
      </c>
      <c r="N63" s="116">
        <v>0</v>
      </c>
      <c r="O63" s="116">
        <v>0</v>
      </c>
      <c r="P63" s="116">
        <v>1060</v>
      </c>
    </row>
    <row r="64" spans="1:17" ht="14.4" thickBot="1" x14ac:dyDescent="0.35">
      <c r="A64" s="115">
        <v>8</v>
      </c>
      <c r="B64" s="116">
        <v>0</v>
      </c>
      <c r="C64" s="116">
        <v>643</v>
      </c>
      <c r="D64" s="116">
        <v>0</v>
      </c>
      <c r="E64" s="116">
        <v>121</v>
      </c>
      <c r="F64" s="116">
        <v>0</v>
      </c>
      <c r="G64" s="116">
        <v>920</v>
      </c>
      <c r="H64" s="116">
        <v>0</v>
      </c>
      <c r="I64" s="116">
        <v>1369</v>
      </c>
      <c r="J64" s="116">
        <v>76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1060</v>
      </c>
    </row>
    <row r="65" spans="1:18" ht="14.4" thickBot="1" x14ac:dyDescent="0.35">
      <c r="A65" s="115">
        <v>9</v>
      </c>
      <c r="B65" s="116">
        <v>0</v>
      </c>
      <c r="C65" s="116">
        <v>643</v>
      </c>
      <c r="D65" s="116">
        <v>0</v>
      </c>
      <c r="E65" s="116">
        <v>121</v>
      </c>
      <c r="F65" s="116">
        <v>0</v>
      </c>
      <c r="G65" s="116">
        <v>920</v>
      </c>
      <c r="H65" s="116">
        <v>0</v>
      </c>
      <c r="I65" s="116">
        <v>1369</v>
      </c>
      <c r="J65" s="116">
        <v>76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1060</v>
      </c>
    </row>
    <row r="66" spans="1:18" ht="14.4" thickBot="1" x14ac:dyDescent="0.35">
      <c r="A66" s="115">
        <v>10</v>
      </c>
      <c r="B66" s="116">
        <v>0</v>
      </c>
      <c r="C66" s="116">
        <v>643</v>
      </c>
      <c r="D66" s="116">
        <v>0</v>
      </c>
      <c r="E66" s="116">
        <v>121</v>
      </c>
      <c r="F66" s="116">
        <v>0</v>
      </c>
      <c r="G66" s="116">
        <v>920</v>
      </c>
      <c r="H66" s="116">
        <v>0</v>
      </c>
      <c r="I66" s="116">
        <v>1369</v>
      </c>
      <c r="J66" s="116">
        <v>76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1060</v>
      </c>
    </row>
    <row r="67" spans="1:18" ht="14.4" thickBot="1" x14ac:dyDescent="0.35">
      <c r="A67" s="115">
        <v>11</v>
      </c>
      <c r="B67" s="116">
        <v>0</v>
      </c>
      <c r="C67" s="116">
        <v>643</v>
      </c>
      <c r="D67" s="116">
        <v>0</v>
      </c>
      <c r="E67" s="116">
        <v>121</v>
      </c>
      <c r="F67" s="116">
        <v>0</v>
      </c>
      <c r="G67" s="116">
        <v>920</v>
      </c>
      <c r="H67" s="116">
        <v>0</v>
      </c>
      <c r="I67" s="116">
        <v>1369</v>
      </c>
      <c r="J67" s="116">
        <v>76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1060</v>
      </c>
    </row>
    <row r="68" spans="1:18" ht="14.4" thickBot="1" x14ac:dyDescent="0.35">
      <c r="A68" s="115">
        <v>12</v>
      </c>
      <c r="B68" s="116">
        <v>0</v>
      </c>
      <c r="C68" s="116">
        <v>643</v>
      </c>
      <c r="D68" s="116">
        <v>0</v>
      </c>
      <c r="E68" s="116">
        <v>121</v>
      </c>
      <c r="F68" s="116">
        <v>0</v>
      </c>
      <c r="G68" s="116">
        <v>544</v>
      </c>
      <c r="H68" s="116">
        <v>0</v>
      </c>
      <c r="I68" s="116">
        <v>1369</v>
      </c>
      <c r="J68" s="116">
        <v>76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1060</v>
      </c>
    </row>
    <row r="69" spans="1:18" ht="14.4" thickBot="1" x14ac:dyDescent="0.35">
      <c r="A69" s="115">
        <v>13</v>
      </c>
      <c r="B69" s="116">
        <v>0</v>
      </c>
      <c r="C69" s="116">
        <v>643</v>
      </c>
      <c r="D69" s="116">
        <v>0</v>
      </c>
      <c r="E69" s="116">
        <v>121</v>
      </c>
      <c r="F69" s="116">
        <v>0</v>
      </c>
      <c r="G69" s="116">
        <v>544</v>
      </c>
      <c r="H69" s="116">
        <v>0</v>
      </c>
      <c r="I69" s="116">
        <v>1369</v>
      </c>
      <c r="J69" s="116">
        <v>76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1060</v>
      </c>
    </row>
    <row r="70" spans="1:18" ht="14.4" thickBot="1" x14ac:dyDescent="0.35">
      <c r="A70" s="115">
        <v>14</v>
      </c>
      <c r="B70" s="116">
        <v>0</v>
      </c>
      <c r="C70" s="116">
        <v>643</v>
      </c>
      <c r="D70" s="116">
        <v>0</v>
      </c>
      <c r="E70" s="116">
        <v>121</v>
      </c>
      <c r="F70" s="116">
        <v>0</v>
      </c>
      <c r="G70" s="116">
        <v>544</v>
      </c>
      <c r="H70" s="116">
        <v>0</v>
      </c>
      <c r="I70" s="116">
        <v>1369</v>
      </c>
      <c r="J70" s="116">
        <v>76</v>
      </c>
      <c r="K70" s="116">
        <v>0</v>
      </c>
      <c r="L70" s="116">
        <v>0</v>
      </c>
      <c r="M70" s="116">
        <v>0</v>
      </c>
      <c r="N70" s="116">
        <v>0</v>
      </c>
      <c r="O70" s="116">
        <v>0</v>
      </c>
      <c r="P70" s="116">
        <v>1060</v>
      </c>
    </row>
    <row r="71" spans="1:18" ht="14.4" thickBot="1" x14ac:dyDescent="0.35">
      <c r="A71" s="115">
        <v>15</v>
      </c>
      <c r="B71" s="116">
        <v>0</v>
      </c>
      <c r="C71" s="116">
        <v>643</v>
      </c>
      <c r="D71" s="116">
        <v>0</v>
      </c>
      <c r="E71" s="116">
        <v>121</v>
      </c>
      <c r="F71" s="116">
        <v>0</v>
      </c>
      <c r="G71" s="116">
        <v>544</v>
      </c>
      <c r="H71" s="116">
        <v>0</v>
      </c>
      <c r="I71" s="116">
        <v>0</v>
      </c>
      <c r="J71" s="116">
        <v>76</v>
      </c>
      <c r="K71" s="116">
        <v>0</v>
      </c>
      <c r="L71" s="116">
        <v>0</v>
      </c>
      <c r="M71" s="116">
        <v>0</v>
      </c>
      <c r="N71" s="116">
        <v>0</v>
      </c>
      <c r="O71" s="116">
        <v>0</v>
      </c>
      <c r="P71" s="116">
        <v>1060</v>
      </c>
    </row>
    <row r="72" spans="1:18" ht="14.4" thickBot="1" x14ac:dyDescent="0.35">
      <c r="A72" s="115">
        <v>16</v>
      </c>
      <c r="B72" s="116">
        <v>0</v>
      </c>
      <c r="C72" s="116">
        <v>643</v>
      </c>
      <c r="D72" s="116">
        <v>0</v>
      </c>
      <c r="E72" s="116">
        <v>121</v>
      </c>
      <c r="F72" s="116">
        <v>0</v>
      </c>
      <c r="G72" s="116">
        <v>544</v>
      </c>
      <c r="H72" s="116">
        <v>0</v>
      </c>
      <c r="I72" s="116">
        <v>0</v>
      </c>
      <c r="J72" s="116">
        <v>76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1060</v>
      </c>
    </row>
    <row r="73" spans="1:18" ht="14.4" thickBot="1" x14ac:dyDescent="0.35">
      <c r="A73" s="115">
        <v>17</v>
      </c>
      <c r="B73" s="116">
        <v>0</v>
      </c>
      <c r="C73" s="116">
        <v>643</v>
      </c>
      <c r="D73" s="116">
        <v>0</v>
      </c>
      <c r="E73" s="116">
        <v>121</v>
      </c>
      <c r="F73" s="116">
        <v>0</v>
      </c>
      <c r="G73" s="116">
        <v>544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1060</v>
      </c>
    </row>
    <row r="74" spans="1:18" ht="14.4" thickBot="1" x14ac:dyDescent="0.35">
      <c r="A74" s="115">
        <v>18</v>
      </c>
      <c r="B74" s="116">
        <v>0</v>
      </c>
      <c r="C74" s="116">
        <v>643</v>
      </c>
      <c r="D74" s="116">
        <v>0</v>
      </c>
      <c r="E74" s="116">
        <v>121</v>
      </c>
      <c r="F74" s="116">
        <v>0</v>
      </c>
      <c r="G74" s="116">
        <v>544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1060</v>
      </c>
    </row>
    <row r="75" spans="1:18" ht="14.4" thickBot="1" x14ac:dyDescent="0.35">
      <c r="A75" s="115">
        <v>19</v>
      </c>
      <c r="B75" s="116">
        <v>0</v>
      </c>
      <c r="C75" s="116">
        <v>643</v>
      </c>
      <c r="D75" s="116">
        <v>0</v>
      </c>
      <c r="E75" s="116">
        <v>121</v>
      </c>
      <c r="F75" s="116">
        <v>0</v>
      </c>
      <c r="G75" s="116">
        <v>544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840</v>
      </c>
    </row>
    <row r="76" spans="1:18" ht="14.4" thickBot="1" x14ac:dyDescent="0.35">
      <c r="A76" s="115">
        <v>20</v>
      </c>
      <c r="B76" s="116">
        <v>0</v>
      </c>
      <c r="C76" s="116">
        <v>0</v>
      </c>
      <c r="D76" s="116">
        <v>0</v>
      </c>
      <c r="E76" s="116">
        <v>0</v>
      </c>
      <c r="F76" s="116">
        <v>0</v>
      </c>
      <c r="G76" s="116">
        <v>544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840</v>
      </c>
    </row>
    <row r="77" spans="1:18" ht="14.4" thickBot="1" x14ac:dyDescent="0.35">
      <c r="A77" s="115">
        <v>21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840</v>
      </c>
    </row>
    <row r="78" spans="1:18" ht="14.4" thickBot="1" x14ac:dyDescent="0.35">
      <c r="A78" s="115">
        <v>22</v>
      </c>
      <c r="B78" s="116">
        <v>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</row>
    <row r="79" spans="1:18" x14ac:dyDescent="0.3">
      <c r="A79" s="44">
        <v>1</v>
      </c>
      <c r="B79" s="45">
        <v>2</v>
      </c>
      <c r="C79" s="44">
        <v>3</v>
      </c>
      <c r="D79" s="45">
        <v>4</v>
      </c>
      <c r="E79" s="44">
        <v>5</v>
      </c>
      <c r="F79" s="45">
        <v>6</v>
      </c>
      <c r="G79" s="44">
        <v>7</v>
      </c>
      <c r="H79" s="45">
        <v>8</v>
      </c>
      <c r="I79" s="44">
        <v>9</v>
      </c>
      <c r="J79" s="45">
        <v>10</v>
      </c>
      <c r="K79" s="44">
        <v>11</v>
      </c>
      <c r="L79" s="45">
        <v>12</v>
      </c>
      <c r="M79" s="44">
        <v>13</v>
      </c>
      <c r="N79" s="45">
        <v>14</v>
      </c>
      <c r="O79" s="44">
        <v>15</v>
      </c>
      <c r="P79" s="45">
        <v>16</v>
      </c>
      <c r="R79" s="124" t="s">
        <v>54</v>
      </c>
    </row>
    <row r="80" spans="1:18" ht="14.4" thickBot="1" x14ac:dyDescent="0.35">
      <c r="R80" s="128">
        <f>CORREL(R82:R102,Q82:Q102)</f>
        <v>0.99999990621265533</v>
      </c>
    </row>
    <row r="81" spans="1:20" ht="14.4" thickBot="1" x14ac:dyDescent="0.35">
      <c r="A81" s="115" t="s">
        <v>126</v>
      </c>
      <c r="B81" s="115" t="s">
        <v>64</v>
      </c>
      <c r="C81" s="115" t="s">
        <v>65</v>
      </c>
      <c r="D81" s="115" t="s">
        <v>66</v>
      </c>
      <c r="E81" s="115" t="s">
        <v>67</v>
      </c>
      <c r="F81" s="115" t="s">
        <v>68</v>
      </c>
      <c r="G81" s="115" t="s">
        <v>69</v>
      </c>
      <c r="H81" s="115" t="s">
        <v>70</v>
      </c>
      <c r="I81" s="115" t="s">
        <v>71</v>
      </c>
      <c r="J81" s="115" t="s">
        <v>72</v>
      </c>
      <c r="K81" s="115" t="s">
        <v>73</v>
      </c>
      <c r="L81" s="115" t="s">
        <v>74</v>
      </c>
      <c r="M81" s="115" t="s">
        <v>75</v>
      </c>
      <c r="N81" s="115" t="s">
        <v>76</v>
      </c>
      <c r="O81" s="115" t="s">
        <v>77</v>
      </c>
      <c r="P81" s="115" t="s">
        <v>78</v>
      </c>
      <c r="Q81" s="115" t="s">
        <v>127</v>
      </c>
      <c r="R81" s="115" t="s">
        <v>128</v>
      </c>
      <c r="S81" s="115" t="s">
        <v>129</v>
      </c>
      <c r="T81" s="115" t="s">
        <v>130</v>
      </c>
    </row>
    <row r="82" spans="1:20" ht="14.4" thickBot="1" x14ac:dyDescent="0.35">
      <c r="A82" s="115" t="s">
        <v>79</v>
      </c>
      <c r="B82" s="116">
        <v>0</v>
      </c>
      <c r="C82" s="116">
        <v>643</v>
      </c>
      <c r="D82" s="116">
        <v>0</v>
      </c>
      <c r="E82" s="116">
        <v>121</v>
      </c>
      <c r="F82" s="116">
        <v>337</v>
      </c>
      <c r="G82" s="116">
        <v>0</v>
      </c>
      <c r="H82" s="116">
        <v>0</v>
      </c>
      <c r="I82" s="116">
        <v>1369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16">
        <v>1060</v>
      </c>
      <c r="Q82" s="116">
        <v>3530</v>
      </c>
      <c r="R82" s="116">
        <v>3530</v>
      </c>
      <c r="S82" s="116">
        <v>0</v>
      </c>
      <c r="T82" s="116">
        <v>0</v>
      </c>
    </row>
    <row r="83" spans="1:20" ht="14.4" thickBot="1" x14ac:dyDescent="0.35">
      <c r="A83" s="115" t="s">
        <v>80</v>
      </c>
      <c r="B83" s="116">
        <v>0</v>
      </c>
      <c r="C83" s="116">
        <v>643</v>
      </c>
      <c r="D83" s="116">
        <v>0</v>
      </c>
      <c r="E83" s="116">
        <v>121</v>
      </c>
      <c r="F83" s="116">
        <v>0</v>
      </c>
      <c r="G83" s="116">
        <v>920</v>
      </c>
      <c r="H83" s="116">
        <v>0</v>
      </c>
      <c r="I83" s="116">
        <v>0</v>
      </c>
      <c r="J83" s="116">
        <v>76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1060</v>
      </c>
      <c r="Q83" s="116">
        <v>2820</v>
      </c>
      <c r="R83" s="116">
        <v>2820</v>
      </c>
      <c r="S83" s="116">
        <v>0</v>
      </c>
      <c r="T83" s="116">
        <v>0</v>
      </c>
    </row>
    <row r="84" spans="1:20" ht="14.4" thickBot="1" x14ac:dyDescent="0.35">
      <c r="A84" s="115" t="s">
        <v>81</v>
      </c>
      <c r="B84" s="116">
        <v>0</v>
      </c>
      <c r="C84" s="116">
        <v>643</v>
      </c>
      <c r="D84" s="116">
        <v>231</v>
      </c>
      <c r="E84" s="116">
        <v>121</v>
      </c>
      <c r="F84" s="116">
        <v>0</v>
      </c>
      <c r="G84" s="116">
        <v>544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840</v>
      </c>
      <c r="Q84" s="116">
        <v>2379</v>
      </c>
      <c r="R84" s="116">
        <v>2380</v>
      </c>
      <c r="S84" s="116">
        <v>1</v>
      </c>
      <c r="T84" s="116">
        <v>0.04</v>
      </c>
    </row>
    <row r="85" spans="1:20" ht="14.4" thickBot="1" x14ac:dyDescent="0.35">
      <c r="A85" s="115" t="s">
        <v>82</v>
      </c>
      <c r="B85" s="116">
        <v>0</v>
      </c>
      <c r="C85" s="116">
        <v>643</v>
      </c>
      <c r="D85" s="116">
        <v>0</v>
      </c>
      <c r="E85" s="116">
        <v>121</v>
      </c>
      <c r="F85" s="116">
        <v>0</v>
      </c>
      <c r="G85" s="116">
        <v>544</v>
      </c>
      <c r="H85" s="116">
        <v>0</v>
      </c>
      <c r="I85" s="116">
        <v>1901</v>
      </c>
      <c r="J85" s="116">
        <v>0</v>
      </c>
      <c r="K85" s="116">
        <v>0</v>
      </c>
      <c r="L85" s="116">
        <v>0</v>
      </c>
      <c r="M85" s="116">
        <v>0</v>
      </c>
      <c r="N85" s="116">
        <v>0</v>
      </c>
      <c r="O85" s="116">
        <v>0</v>
      </c>
      <c r="P85" s="116">
        <v>1060</v>
      </c>
      <c r="Q85" s="116">
        <v>4269</v>
      </c>
      <c r="R85" s="116">
        <v>4270</v>
      </c>
      <c r="S85" s="116">
        <v>1</v>
      </c>
      <c r="T85" s="116">
        <v>0.02</v>
      </c>
    </row>
    <row r="86" spans="1:20" ht="14.4" thickBot="1" x14ac:dyDescent="0.35">
      <c r="A86" s="115" t="s">
        <v>83</v>
      </c>
      <c r="B86" s="116">
        <v>0</v>
      </c>
      <c r="C86" s="116">
        <v>0</v>
      </c>
      <c r="D86" s="116">
        <v>231</v>
      </c>
      <c r="E86" s="116">
        <v>121</v>
      </c>
      <c r="F86" s="116">
        <v>0</v>
      </c>
      <c r="G86" s="116">
        <v>1724</v>
      </c>
      <c r="H86" s="116">
        <v>0</v>
      </c>
      <c r="I86" s="116">
        <v>0</v>
      </c>
      <c r="J86" s="116">
        <v>76</v>
      </c>
      <c r="K86" s="116">
        <v>0</v>
      </c>
      <c r="L86" s="116">
        <v>0</v>
      </c>
      <c r="M86" s="116">
        <v>187</v>
      </c>
      <c r="N86" s="116">
        <v>0</v>
      </c>
      <c r="O86" s="116">
        <v>0</v>
      </c>
      <c r="P86" s="116">
        <v>1411</v>
      </c>
      <c r="Q86" s="116">
        <v>3750</v>
      </c>
      <c r="R86" s="116">
        <v>3750</v>
      </c>
      <c r="S86" s="116">
        <v>0</v>
      </c>
      <c r="T86" s="116">
        <v>0</v>
      </c>
    </row>
    <row r="87" spans="1:20" ht="14.4" thickBot="1" x14ac:dyDescent="0.35">
      <c r="A87" s="115" t="s">
        <v>84</v>
      </c>
      <c r="B87" s="116">
        <v>0</v>
      </c>
      <c r="C87" s="116">
        <v>0</v>
      </c>
      <c r="D87" s="116">
        <v>0</v>
      </c>
      <c r="E87" s="116">
        <v>121</v>
      </c>
      <c r="F87" s="116">
        <v>0</v>
      </c>
      <c r="G87" s="116">
        <v>1724</v>
      </c>
      <c r="H87" s="116">
        <v>0</v>
      </c>
      <c r="I87" s="116">
        <v>0</v>
      </c>
      <c r="J87" s="116">
        <v>76</v>
      </c>
      <c r="K87" s="116">
        <v>689</v>
      </c>
      <c r="L87" s="116">
        <v>0</v>
      </c>
      <c r="M87" s="116">
        <v>0</v>
      </c>
      <c r="N87" s="116">
        <v>0</v>
      </c>
      <c r="O87" s="116">
        <v>0</v>
      </c>
      <c r="P87" s="116">
        <v>1060</v>
      </c>
      <c r="Q87" s="116">
        <v>3670</v>
      </c>
      <c r="R87" s="116">
        <v>3670</v>
      </c>
      <c r="S87" s="116">
        <v>0</v>
      </c>
      <c r="T87" s="116">
        <v>0</v>
      </c>
    </row>
    <row r="88" spans="1:20" ht="14.4" thickBot="1" x14ac:dyDescent="0.35">
      <c r="A88" s="115" t="s">
        <v>85</v>
      </c>
      <c r="B88" s="116">
        <v>0</v>
      </c>
      <c r="C88" s="116">
        <v>0</v>
      </c>
      <c r="D88" s="116">
        <v>0</v>
      </c>
      <c r="E88" s="116">
        <v>121</v>
      </c>
      <c r="F88" s="116">
        <v>0</v>
      </c>
      <c r="G88" s="116">
        <v>544</v>
      </c>
      <c r="H88" s="116">
        <v>0</v>
      </c>
      <c r="I88" s="116">
        <v>1369</v>
      </c>
      <c r="J88" s="116">
        <v>76</v>
      </c>
      <c r="K88" s="116">
        <v>0</v>
      </c>
      <c r="L88" s="116">
        <v>0</v>
      </c>
      <c r="M88" s="116">
        <v>0</v>
      </c>
      <c r="N88" s="116">
        <v>0</v>
      </c>
      <c r="O88" s="116">
        <v>0</v>
      </c>
      <c r="P88" s="116">
        <v>1060</v>
      </c>
      <c r="Q88" s="116">
        <v>3170</v>
      </c>
      <c r="R88" s="116">
        <v>3170</v>
      </c>
      <c r="S88" s="116">
        <v>0</v>
      </c>
      <c r="T88" s="116">
        <v>0</v>
      </c>
    </row>
    <row r="89" spans="1:20" ht="14.4" thickBot="1" x14ac:dyDescent="0.35">
      <c r="A89" s="115" t="s">
        <v>86</v>
      </c>
      <c r="B89" s="116">
        <v>0</v>
      </c>
      <c r="C89" s="116">
        <v>643</v>
      </c>
      <c r="D89" s="116">
        <v>0</v>
      </c>
      <c r="E89" s="116">
        <v>121</v>
      </c>
      <c r="F89" s="116">
        <v>337</v>
      </c>
      <c r="G89" s="116">
        <v>920</v>
      </c>
      <c r="H89" s="116">
        <v>0</v>
      </c>
      <c r="I89" s="116">
        <v>1369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16">
        <v>1060</v>
      </c>
      <c r="Q89" s="116">
        <v>4450</v>
      </c>
      <c r="R89" s="116">
        <v>4450</v>
      </c>
      <c r="S89" s="116">
        <v>0</v>
      </c>
      <c r="T89" s="116">
        <v>0</v>
      </c>
    </row>
    <row r="90" spans="1:20" ht="14.4" thickBot="1" x14ac:dyDescent="0.35">
      <c r="A90" s="115" t="s">
        <v>87</v>
      </c>
      <c r="B90" s="116">
        <v>0</v>
      </c>
      <c r="C90" s="116">
        <v>643</v>
      </c>
      <c r="D90" s="116">
        <v>0</v>
      </c>
      <c r="E90" s="116">
        <v>121</v>
      </c>
      <c r="F90" s="116">
        <v>0</v>
      </c>
      <c r="G90" s="116">
        <v>544</v>
      </c>
      <c r="H90" s="116">
        <v>0</v>
      </c>
      <c r="I90" s="116">
        <v>0</v>
      </c>
      <c r="J90" s="116">
        <v>76</v>
      </c>
      <c r="K90" s="116">
        <v>689</v>
      </c>
      <c r="L90" s="116">
        <v>0</v>
      </c>
      <c r="M90" s="116">
        <v>187</v>
      </c>
      <c r="N90" s="116">
        <v>0</v>
      </c>
      <c r="O90" s="116">
        <v>0</v>
      </c>
      <c r="P90" s="116">
        <v>1060</v>
      </c>
      <c r="Q90" s="116">
        <v>3320</v>
      </c>
      <c r="R90" s="116">
        <v>3320</v>
      </c>
      <c r="S90" s="116">
        <v>0</v>
      </c>
      <c r="T90" s="116">
        <v>0</v>
      </c>
    </row>
    <row r="91" spans="1:20" ht="14.4" thickBot="1" x14ac:dyDescent="0.35">
      <c r="A91" s="115" t="s">
        <v>88</v>
      </c>
      <c r="B91" s="116">
        <v>0</v>
      </c>
      <c r="C91" s="116">
        <v>643</v>
      </c>
      <c r="D91" s="116">
        <v>231</v>
      </c>
      <c r="E91" s="116">
        <v>121</v>
      </c>
      <c r="F91" s="116">
        <v>0</v>
      </c>
      <c r="G91" s="116">
        <v>920</v>
      </c>
      <c r="H91" s="116">
        <v>0</v>
      </c>
      <c r="I91" s="116">
        <v>1369</v>
      </c>
      <c r="J91" s="116">
        <v>76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3360</v>
      </c>
      <c r="R91" s="116">
        <v>3360</v>
      </c>
      <c r="S91" s="116">
        <v>0</v>
      </c>
      <c r="T91" s="116">
        <v>0</v>
      </c>
    </row>
    <row r="92" spans="1:20" ht="14.4" thickBot="1" x14ac:dyDescent="0.35">
      <c r="A92" s="115" t="s">
        <v>89</v>
      </c>
      <c r="B92" s="116">
        <v>0</v>
      </c>
      <c r="C92" s="116">
        <v>643</v>
      </c>
      <c r="D92" s="116">
        <v>231</v>
      </c>
      <c r="E92" s="116">
        <v>121</v>
      </c>
      <c r="F92" s="116">
        <v>0</v>
      </c>
      <c r="G92" s="116">
        <v>1724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16">
        <v>1060</v>
      </c>
      <c r="Q92" s="116">
        <v>3779</v>
      </c>
      <c r="R92" s="116">
        <v>3780</v>
      </c>
      <c r="S92" s="116">
        <v>1</v>
      </c>
      <c r="T92" s="116">
        <v>0.03</v>
      </c>
    </row>
    <row r="93" spans="1:20" ht="14.4" thickBot="1" x14ac:dyDescent="0.35">
      <c r="A93" s="115" t="s">
        <v>90</v>
      </c>
      <c r="B93" s="116">
        <v>0</v>
      </c>
      <c r="C93" s="116">
        <v>643</v>
      </c>
      <c r="D93" s="116">
        <v>0</v>
      </c>
      <c r="E93" s="116">
        <v>121</v>
      </c>
      <c r="F93" s="116">
        <v>0</v>
      </c>
      <c r="G93" s="116">
        <v>0</v>
      </c>
      <c r="H93" s="116">
        <v>0</v>
      </c>
      <c r="I93" s="116">
        <v>1369</v>
      </c>
      <c r="J93" s="116">
        <v>76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16">
        <v>1411</v>
      </c>
      <c r="Q93" s="116">
        <v>3620</v>
      </c>
      <c r="R93" s="116">
        <v>3620</v>
      </c>
      <c r="S93" s="116">
        <v>0</v>
      </c>
      <c r="T93" s="116">
        <v>0</v>
      </c>
    </row>
    <row r="94" spans="1:20" ht="14.4" thickBot="1" x14ac:dyDescent="0.35">
      <c r="A94" s="115" t="s">
        <v>91</v>
      </c>
      <c r="B94" s="116">
        <v>0</v>
      </c>
      <c r="C94" s="116">
        <v>643</v>
      </c>
      <c r="D94" s="116">
        <v>0</v>
      </c>
      <c r="E94" s="116">
        <v>121</v>
      </c>
      <c r="F94" s="116">
        <v>0</v>
      </c>
      <c r="G94" s="116">
        <v>544</v>
      </c>
      <c r="H94" s="116">
        <v>0</v>
      </c>
      <c r="I94" s="116">
        <v>1901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16">
        <v>840</v>
      </c>
      <c r="Q94" s="116">
        <v>4049</v>
      </c>
      <c r="R94" s="116">
        <v>4050</v>
      </c>
      <c r="S94" s="116">
        <v>1</v>
      </c>
      <c r="T94" s="116">
        <v>0.02</v>
      </c>
    </row>
    <row r="95" spans="1:20" ht="14.4" thickBot="1" x14ac:dyDescent="0.35">
      <c r="A95" s="115" t="s">
        <v>92</v>
      </c>
      <c r="B95" s="116">
        <v>0</v>
      </c>
      <c r="C95" s="116">
        <v>643</v>
      </c>
      <c r="D95" s="116">
        <v>231</v>
      </c>
      <c r="E95" s="116">
        <v>121</v>
      </c>
      <c r="F95" s="116">
        <v>0</v>
      </c>
      <c r="G95" s="116">
        <v>920</v>
      </c>
      <c r="H95" s="116">
        <v>0</v>
      </c>
      <c r="I95" s="116">
        <v>1369</v>
      </c>
      <c r="J95" s="116">
        <v>76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16">
        <v>1060</v>
      </c>
      <c r="Q95" s="116">
        <v>4420</v>
      </c>
      <c r="R95" s="116">
        <v>4420</v>
      </c>
      <c r="S95" s="116">
        <v>0</v>
      </c>
      <c r="T95" s="116">
        <v>0</v>
      </c>
    </row>
    <row r="96" spans="1:20" ht="14.4" thickBot="1" x14ac:dyDescent="0.35">
      <c r="A96" s="115" t="s">
        <v>93</v>
      </c>
      <c r="B96" s="116">
        <v>0</v>
      </c>
      <c r="C96" s="116">
        <v>643</v>
      </c>
      <c r="D96" s="116">
        <v>231</v>
      </c>
      <c r="E96" s="116">
        <v>0</v>
      </c>
      <c r="F96" s="116">
        <v>337</v>
      </c>
      <c r="G96" s="116">
        <v>1724</v>
      </c>
      <c r="H96" s="116">
        <v>0</v>
      </c>
      <c r="I96" s="116">
        <v>0</v>
      </c>
      <c r="J96" s="116">
        <v>76</v>
      </c>
      <c r="K96" s="116">
        <v>689</v>
      </c>
      <c r="L96" s="116">
        <v>0</v>
      </c>
      <c r="M96" s="116">
        <v>0</v>
      </c>
      <c r="N96" s="116">
        <v>0</v>
      </c>
      <c r="O96" s="116">
        <v>0</v>
      </c>
      <c r="P96" s="116">
        <v>1060</v>
      </c>
      <c r="Q96" s="116">
        <v>4760</v>
      </c>
      <c r="R96" s="116">
        <v>4760</v>
      </c>
      <c r="S96" s="116">
        <v>0</v>
      </c>
      <c r="T96" s="116">
        <v>0</v>
      </c>
    </row>
    <row r="97" spans="1:20" ht="14.4" thickBot="1" x14ac:dyDescent="0.35">
      <c r="A97" s="115" t="s">
        <v>94</v>
      </c>
      <c r="B97" s="116">
        <v>0</v>
      </c>
      <c r="C97" s="116">
        <v>643</v>
      </c>
      <c r="D97" s="116">
        <v>0</v>
      </c>
      <c r="E97" s="116">
        <v>1281</v>
      </c>
      <c r="F97" s="116">
        <v>337</v>
      </c>
      <c r="G97" s="116">
        <v>544</v>
      </c>
      <c r="H97" s="116">
        <v>0</v>
      </c>
      <c r="I97" s="116">
        <v>1369</v>
      </c>
      <c r="J97" s="116">
        <v>76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16">
        <v>840</v>
      </c>
      <c r="Q97" s="116">
        <v>5090</v>
      </c>
      <c r="R97" s="116">
        <v>5090</v>
      </c>
      <c r="S97" s="116">
        <v>0</v>
      </c>
      <c r="T97" s="116">
        <v>0</v>
      </c>
    </row>
    <row r="98" spans="1:20" ht="14.4" thickBot="1" x14ac:dyDescent="0.35">
      <c r="A98" s="115" t="s">
        <v>95</v>
      </c>
      <c r="B98" s="116">
        <v>0</v>
      </c>
      <c r="C98" s="116">
        <v>643</v>
      </c>
      <c r="D98" s="116">
        <v>0</v>
      </c>
      <c r="E98" s="116">
        <v>121</v>
      </c>
      <c r="F98" s="116">
        <v>0</v>
      </c>
      <c r="G98" s="116">
        <v>1724</v>
      </c>
      <c r="H98" s="116">
        <v>0</v>
      </c>
      <c r="I98" s="116">
        <v>0</v>
      </c>
      <c r="J98" s="116">
        <v>76</v>
      </c>
      <c r="K98" s="116">
        <v>1656</v>
      </c>
      <c r="L98" s="116">
        <v>0</v>
      </c>
      <c r="M98" s="116">
        <v>0</v>
      </c>
      <c r="N98" s="116">
        <v>0</v>
      </c>
      <c r="O98" s="116">
        <v>0</v>
      </c>
      <c r="P98" s="116">
        <v>1060</v>
      </c>
      <c r="Q98" s="116">
        <v>5280</v>
      </c>
      <c r="R98" s="116">
        <v>5280</v>
      </c>
      <c r="S98" s="116">
        <v>0</v>
      </c>
      <c r="T98" s="116">
        <v>0</v>
      </c>
    </row>
    <row r="99" spans="1:20" ht="14.4" thickBot="1" x14ac:dyDescent="0.35">
      <c r="A99" s="115" t="s">
        <v>96</v>
      </c>
      <c r="B99" s="116">
        <v>0</v>
      </c>
      <c r="C99" s="116">
        <v>643</v>
      </c>
      <c r="D99" s="116">
        <v>0</v>
      </c>
      <c r="E99" s="116">
        <v>121</v>
      </c>
      <c r="F99" s="116">
        <v>0</v>
      </c>
      <c r="G99" s="116">
        <v>920</v>
      </c>
      <c r="H99" s="116">
        <v>0</v>
      </c>
      <c r="I99" s="116">
        <v>1369</v>
      </c>
      <c r="J99" s="116">
        <v>577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1060</v>
      </c>
      <c r="Q99" s="116">
        <v>4690</v>
      </c>
      <c r="R99" s="116">
        <v>4690</v>
      </c>
      <c r="S99" s="116">
        <v>0</v>
      </c>
      <c r="T99" s="116">
        <v>0</v>
      </c>
    </row>
    <row r="100" spans="1:20" ht="14.4" thickBot="1" x14ac:dyDescent="0.35">
      <c r="A100" s="115" t="s">
        <v>97</v>
      </c>
      <c r="B100" s="116">
        <v>241</v>
      </c>
      <c r="C100" s="116">
        <v>643</v>
      </c>
      <c r="D100" s="116">
        <v>231</v>
      </c>
      <c r="E100" s="116">
        <v>121</v>
      </c>
      <c r="F100" s="116">
        <v>337</v>
      </c>
      <c r="G100" s="116">
        <v>544</v>
      </c>
      <c r="H100" s="116">
        <v>0</v>
      </c>
      <c r="I100" s="116">
        <v>1369</v>
      </c>
      <c r="J100" s="116">
        <v>76</v>
      </c>
      <c r="K100" s="116">
        <v>968</v>
      </c>
      <c r="L100" s="116">
        <v>0</v>
      </c>
      <c r="M100" s="116">
        <v>0</v>
      </c>
      <c r="N100" s="116">
        <v>0</v>
      </c>
      <c r="O100" s="116">
        <v>0</v>
      </c>
      <c r="P100" s="116">
        <v>1060</v>
      </c>
      <c r="Q100" s="116">
        <v>5590</v>
      </c>
      <c r="R100" s="116">
        <v>5590</v>
      </c>
      <c r="S100" s="116">
        <v>0</v>
      </c>
      <c r="T100" s="116">
        <v>0</v>
      </c>
    </row>
    <row r="101" spans="1:20" ht="14.4" thickBot="1" x14ac:dyDescent="0.35">
      <c r="A101" s="115" t="s">
        <v>98</v>
      </c>
      <c r="B101" s="116">
        <v>0</v>
      </c>
      <c r="C101" s="116">
        <v>643</v>
      </c>
      <c r="D101" s="116">
        <v>0</v>
      </c>
      <c r="E101" s="116">
        <v>121</v>
      </c>
      <c r="F101" s="116">
        <v>337</v>
      </c>
      <c r="G101" s="116">
        <v>920</v>
      </c>
      <c r="H101" s="116">
        <v>0</v>
      </c>
      <c r="I101" s="116">
        <v>1369</v>
      </c>
      <c r="J101" s="116">
        <v>76</v>
      </c>
      <c r="K101" s="116">
        <v>968</v>
      </c>
      <c r="L101" s="116">
        <v>0</v>
      </c>
      <c r="M101" s="116">
        <v>187</v>
      </c>
      <c r="N101" s="116">
        <v>0</v>
      </c>
      <c r="O101" s="116">
        <v>0</v>
      </c>
      <c r="P101" s="116">
        <v>1060</v>
      </c>
      <c r="Q101" s="116">
        <v>5681</v>
      </c>
      <c r="R101" s="116">
        <v>5680</v>
      </c>
      <c r="S101" s="116">
        <v>-1</v>
      </c>
      <c r="T101" s="116">
        <v>-0.02</v>
      </c>
    </row>
    <row r="102" spans="1:20" ht="14.4" thickBot="1" x14ac:dyDescent="0.35">
      <c r="A102" s="115" t="s">
        <v>99</v>
      </c>
      <c r="B102" s="116">
        <v>0</v>
      </c>
      <c r="C102" s="116">
        <v>643</v>
      </c>
      <c r="D102" s="116">
        <v>0</v>
      </c>
      <c r="E102" s="116">
        <v>121</v>
      </c>
      <c r="F102" s="116">
        <v>337</v>
      </c>
      <c r="G102" s="116">
        <v>544</v>
      </c>
      <c r="H102" s="116">
        <v>0</v>
      </c>
      <c r="I102" s="116">
        <v>1369</v>
      </c>
      <c r="J102" s="116">
        <v>577</v>
      </c>
      <c r="K102" s="116">
        <v>968</v>
      </c>
      <c r="L102" s="116">
        <v>0</v>
      </c>
      <c r="M102" s="116">
        <v>187</v>
      </c>
      <c r="N102" s="116">
        <v>564</v>
      </c>
      <c r="O102" s="116">
        <v>0</v>
      </c>
      <c r="P102" s="116">
        <v>1060</v>
      </c>
      <c r="Q102" s="116">
        <v>6370</v>
      </c>
      <c r="R102" s="116">
        <v>6370</v>
      </c>
      <c r="S102" s="116">
        <v>0</v>
      </c>
      <c r="T102" s="116">
        <v>0</v>
      </c>
    </row>
    <row r="103" spans="1:20" ht="14.4" thickBot="1" x14ac:dyDescent="0.35"/>
    <row r="104" spans="1:20" ht="14.4" thickBot="1" x14ac:dyDescent="0.35">
      <c r="A104" s="117" t="s">
        <v>131</v>
      </c>
      <c r="B104" s="118">
        <v>10753</v>
      </c>
      <c r="C104">
        <f>'Á 22'!B103</f>
        <v>10620</v>
      </c>
      <c r="D104" s="122">
        <f>C104-B104</f>
        <v>-133</v>
      </c>
    </row>
    <row r="105" spans="1:20" ht="14.4" thickBot="1" x14ac:dyDescent="0.35">
      <c r="A105" s="117" t="s">
        <v>132</v>
      </c>
      <c r="B105" s="118">
        <v>0</v>
      </c>
    </row>
    <row r="106" spans="1:20" ht="14.4" thickBot="1" x14ac:dyDescent="0.35">
      <c r="A106" s="117" t="s">
        <v>133</v>
      </c>
      <c r="B106" s="118">
        <v>88047</v>
      </c>
    </row>
    <row r="107" spans="1:20" ht="14.4" thickBot="1" x14ac:dyDescent="0.35">
      <c r="A107" s="117" t="s">
        <v>134</v>
      </c>
      <c r="B107" s="118">
        <v>88050</v>
      </c>
    </row>
    <row r="108" spans="1:20" ht="14.4" thickBot="1" x14ac:dyDescent="0.35">
      <c r="A108" s="117" t="s">
        <v>135</v>
      </c>
      <c r="B108" s="118">
        <v>-3</v>
      </c>
    </row>
    <row r="109" spans="1:20" ht="14.4" thickBot="1" x14ac:dyDescent="0.35">
      <c r="A109" s="117" t="s">
        <v>136</v>
      </c>
      <c r="B109" s="118"/>
    </row>
    <row r="110" spans="1:20" ht="14.4" thickBot="1" x14ac:dyDescent="0.35">
      <c r="A110" s="117" t="s">
        <v>137</v>
      </c>
      <c r="B110" s="118"/>
    </row>
    <row r="111" spans="1:20" ht="14.4" thickBot="1" x14ac:dyDescent="0.35">
      <c r="A111" s="117" t="s">
        <v>138</v>
      </c>
      <c r="B111" s="118">
        <v>0</v>
      </c>
    </row>
    <row r="113" spans="1:1" x14ac:dyDescent="0.3">
      <c r="A113" s="93" t="s">
        <v>139</v>
      </c>
    </row>
    <row r="115" spans="1:1" x14ac:dyDescent="0.3">
      <c r="A115" s="119" t="s">
        <v>294</v>
      </c>
    </row>
    <row r="116" spans="1:1" x14ac:dyDescent="0.3">
      <c r="A116" s="119" t="s">
        <v>351</v>
      </c>
    </row>
  </sheetData>
  <hyperlinks>
    <hyperlink ref="A113" r:id="rId1" display="https://miau.my-x.hu/myx-free/coco/test/427974020230417145448.html" xr:uid="{EC109D55-8CAB-427F-80FB-3E802F517D01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8EA0-9566-4B17-AB0B-2136FD0B1062}">
  <dimension ref="A1:T115"/>
  <sheetViews>
    <sheetView topLeftCell="A76" workbookViewId="0"/>
  </sheetViews>
  <sheetFormatPr baseColWidth="10" defaultColWidth="8.88671875" defaultRowHeight="13.8" x14ac:dyDescent="0.3"/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3854765</v>
      </c>
      <c r="C5" s="113" t="s">
        <v>58</v>
      </c>
      <c r="D5" s="114">
        <v>22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382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6">
        <v>2000</v>
      </c>
    </row>
    <row r="8" spans="1:17" ht="14.4" thickBot="1" x14ac:dyDescent="0.35">
      <c r="A8" s="115" t="s">
        <v>79</v>
      </c>
      <c r="B8" s="116">
        <v>17</v>
      </c>
      <c r="C8" s="116">
        <v>15</v>
      </c>
      <c r="D8" s="116">
        <v>20</v>
      </c>
      <c r="E8" s="116">
        <v>5</v>
      </c>
      <c r="F8" s="116">
        <v>6</v>
      </c>
      <c r="G8" s="116">
        <v>21</v>
      </c>
      <c r="H8" s="116">
        <v>11</v>
      </c>
      <c r="I8" s="116">
        <v>14</v>
      </c>
      <c r="J8" s="116">
        <v>19</v>
      </c>
      <c r="K8" s="116">
        <v>21</v>
      </c>
      <c r="L8" s="116">
        <v>19</v>
      </c>
      <c r="M8" s="116">
        <v>21</v>
      </c>
      <c r="N8" s="116">
        <v>22</v>
      </c>
      <c r="O8" s="116">
        <v>22</v>
      </c>
      <c r="P8" s="116">
        <v>18</v>
      </c>
      <c r="Q8" s="116">
        <v>2370</v>
      </c>
    </row>
    <row r="9" spans="1:17" ht="14.4" thickBot="1" x14ac:dyDescent="0.35">
      <c r="A9" s="115" t="s">
        <v>80</v>
      </c>
      <c r="B9" s="116">
        <v>22</v>
      </c>
      <c r="C9" s="116">
        <v>19</v>
      </c>
      <c r="D9" s="116">
        <v>12</v>
      </c>
      <c r="E9" s="116">
        <v>19</v>
      </c>
      <c r="F9" s="116">
        <v>18</v>
      </c>
      <c r="G9" s="116">
        <v>11</v>
      </c>
      <c r="H9" s="116">
        <v>17</v>
      </c>
      <c r="I9" s="116">
        <v>4</v>
      </c>
      <c r="J9" s="116">
        <v>13</v>
      </c>
      <c r="K9" s="116">
        <v>16</v>
      </c>
      <c r="L9" s="116">
        <v>14</v>
      </c>
      <c r="M9" s="116">
        <v>15</v>
      </c>
      <c r="N9" s="116">
        <v>19</v>
      </c>
      <c r="O9" s="116">
        <v>20</v>
      </c>
      <c r="P9" s="116">
        <v>13</v>
      </c>
      <c r="Q9" s="116">
        <v>1960</v>
      </c>
    </row>
    <row r="10" spans="1:17" ht="14.4" thickBot="1" x14ac:dyDescent="0.35">
      <c r="A10" s="115" t="s">
        <v>81</v>
      </c>
      <c r="B10" s="116">
        <v>21</v>
      </c>
      <c r="C10" s="116">
        <v>20</v>
      </c>
      <c r="D10" s="116">
        <v>7</v>
      </c>
      <c r="E10" s="116">
        <v>9</v>
      </c>
      <c r="F10" s="116">
        <v>8</v>
      </c>
      <c r="G10" s="116">
        <v>17</v>
      </c>
      <c r="H10" s="116">
        <v>9</v>
      </c>
      <c r="I10" s="116">
        <v>7</v>
      </c>
      <c r="J10" s="116">
        <v>21</v>
      </c>
      <c r="K10" s="116">
        <v>20</v>
      </c>
      <c r="L10" s="116">
        <v>18</v>
      </c>
      <c r="M10" s="116">
        <v>18</v>
      </c>
      <c r="N10" s="116">
        <v>16</v>
      </c>
      <c r="O10" s="116">
        <v>21</v>
      </c>
      <c r="P10" s="116">
        <v>21</v>
      </c>
      <c r="Q10" s="116">
        <v>1460</v>
      </c>
    </row>
    <row r="11" spans="1:17" ht="14.4" thickBot="1" x14ac:dyDescent="0.35">
      <c r="A11" s="115" t="s">
        <v>82</v>
      </c>
      <c r="B11" s="116">
        <v>20</v>
      </c>
      <c r="C11" s="116">
        <v>16</v>
      </c>
      <c r="D11" s="116">
        <v>22</v>
      </c>
      <c r="E11" s="116">
        <v>14</v>
      </c>
      <c r="F11" s="116">
        <v>18</v>
      </c>
      <c r="G11" s="116">
        <v>20</v>
      </c>
      <c r="H11" s="116">
        <v>22</v>
      </c>
      <c r="I11" s="116">
        <v>21</v>
      </c>
      <c r="J11" s="116">
        <v>22</v>
      </c>
      <c r="K11" s="116">
        <v>22</v>
      </c>
      <c r="L11" s="116">
        <v>21</v>
      </c>
      <c r="M11" s="116">
        <v>22</v>
      </c>
      <c r="N11" s="116">
        <v>15</v>
      </c>
      <c r="O11" s="116">
        <v>19</v>
      </c>
      <c r="P11" s="116">
        <v>14</v>
      </c>
      <c r="Q11" s="116">
        <v>2750</v>
      </c>
    </row>
    <row r="12" spans="1:17" ht="14.4" thickBot="1" x14ac:dyDescent="0.35">
      <c r="A12" s="115" t="s">
        <v>83</v>
      </c>
      <c r="B12" s="116">
        <v>19</v>
      </c>
      <c r="C12" s="116">
        <v>18</v>
      </c>
      <c r="D12" s="116">
        <v>6</v>
      </c>
      <c r="E12" s="116">
        <v>17</v>
      </c>
      <c r="F12" s="116">
        <v>20</v>
      </c>
      <c r="G12" s="116">
        <v>5</v>
      </c>
      <c r="H12" s="116">
        <v>15</v>
      </c>
      <c r="I12" s="116">
        <v>2</v>
      </c>
      <c r="J12" s="116">
        <v>7</v>
      </c>
      <c r="K12" s="116">
        <v>10</v>
      </c>
      <c r="L12" s="116">
        <v>8</v>
      </c>
      <c r="M12" s="116">
        <v>2</v>
      </c>
      <c r="N12" s="116">
        <v>14</v>
      </c>
      <c r="O12" s="116">
        <v>18</v>
      </c>
      <c r="P12" s="116">
        <v>1</v>
      </c>
      <c r="Q12" s="116">
        <v>2570</v>
      </c>
    </row>
    <row r="13" spans="1:17" ht="14.4" thickBot="1" x14ac:dyDescent="0.35">
      <c r="A13" s="115" t="s">
        <v>84</v>
      </c>
      <c r="B13" s="116">
        <v>16</v>
      </c>
      <c r="C13" s="116">
        <v>22</v>
      </c>
      <c r="D13" s="116">
        <v>8</v>
      </c>
      <c r="E13" s="116">
        <v>15</v>
      </c>
      <c r="F13" s="116">
        <v>22</v>
      </c>
      <c r="G13" s="116">
        <v>3</v>
      </c>
      <c r="H13" s="116">
        <v>21</v>
      </c>
      <c r="I13" s="116">
        <v>1</v>
      </c>
      <c r="J13" s="116">
        <v>12</v>
      </c>
      <c r="K13" s="116">
        <v>13</v>
      </c>
      <c r="L13" s="116">
        <v>6</v>
      </c>
      <c r="M13" s="116">
        <v>14</v>
      </c>
      <c r="N13" s="116">
        <v>19</v>
      </c>
      <c r="O13" s="116">
        <v>17</v>
      </c>
      <c r="P13" s="116">
        <v>17</v>
      </c>
      <c r="Q13" s="116">
        <v>2540</v>
      </c>
    </row>
    <row r="14" spans="1:17" ht="14.4" thickBot="1" x14ac:dyDescent="0.35">
      <c r="A14" s="115" t="s">
        <v>85</v>
      </c>
      <c r="B14" s="116">
        <v>13</v>
      </c>
      <c r="C14" s="116">
        <v>21</v>
      </c>
      <c r="D14" s="116">
        <v>14</v>
      </c>
      <c r="E14" s="116">
        <v>11</v>
      </c>
      <c r="F14" s="116">
        <v>17</v>
      </c>
      <c r="G14" s="116">
        <v>15</v>
      </c>
      <c r="H14" s="116">
        <v>16</v>
      </c>
      <c r="I14" s="116">
        <v>11</v>
      </c>
      <c r="J14" s="116">
        <v>15</v>
      </c>
      <c r="K14" s="116">
        <v>14</v>
      </c>
      <c r="L14" s="116">
        <v>9</v>
      </c>
      <c r="M14" s="116">
        <v>12</v>
      </c>
      <c r="N14" s="116">
        <v>12</v>
      </c>
      <c r="O14" s="116">
        <v>16</v>
      </c>
      <c r="P14" s="116">
        <v>7</v>
      </c>
      <c r="Q14" s="116">
        <v>2040</v>
      </c>
    </row>
    <row r="15" spans="1:17" ht="14.4" thickBot="1" x14ac:dyDescent="0.35">
      <c r="A15" s="115" t="s">
        <v>86</v>
      </c>
      <c r="B15" s="116">
        <v>14</v>
      </c>
      <c r="C15" s="116">
        <v>7</v>
      </c>
      <c r="D15" s="116">
        <v>10</v>
      </c>
      <c r="E15" s="116">
        <v>5</v>
      </c>
      <c r="F15" s="116">
        <v>4</v>
      </c>
      <c r="G15" s="116">
        <v>8</v>
      </c>
      <c r="H15" s="116">
        <v>2</v>
      </c>
      <c r="I15" s="116">
        <v>16</v>
      </c>
      <c r="J15" s="116">
        <v>20</v>
      </c>
      <c r="K15" s="116">
        <v>19</v>
      </c>
      <c r="L15" s="116">
        <v>22</v>
      </c>
      <c r="M15" s="116">
        <v>20</v>
      </c>
      <c r="N15" s="116">
        <v>10</v>
      </c>
      <c r="O15" s="116">
        <v>14</v>
      </c>
      <c r="P15" s="116">
        <v>9</v>
      </c>
      <c r="Q15" s="116">
        <v>2580</v>
      </c>
    </row>
    <row r="16" spans="1:17" ht="14.4" thickBot="1" x14ac:dyDescent="0.35">
      <c r="A16" s="115" t="s">
        <v>87</v>
      </c>
      <c r="B16" s="116">
        <v>18</v>
      </c>
      <c r="C16" s="116">
        <v>14</v>
      </c>
      <c r="D16" s="116">
        <v>9</v>
      </c>
      <c r="E16" s="116">
        <v>19</v>
      </c>
      <c r="F16" s="116">
        <v>8</v>
      </c>
      <c r="G16" s="116">
        <v>14</v>
      </c>
      <c r="H16" s="116">
        <v>3</v>
      </c>
      <c r="I16" s="116">
        <v>8</v>
      </c>
      <c r="J16" s="116">
        <v>9</v>
      </c>
      <c r="K16" s="116">
        <v>8</v>
      </c>
      <c r="L16" s="116">
        <v>7</v>
      </c>
      <c r="M16" s="116">
        <v>5</v>
      </c>
      <c r="N16" s="116">
        <v>16</v>
      </c>
      <c r="O16" s="116">
        <v>8</v>
      </c>
      <c r="P16" s="116">
        <v>3</v>
      </c>
      <c r="Q16" s="116">
        <v>1810</v>
      </c>
    </row>
    <row r="17" spans="1:17" ht="14.4" thickBot="1" x14ac:dyDescent="0.35">
      <c r="A17" s="115" t="s">
        <v>88</v>
      </c>
      <c r="B17" s="116">
        <v>14</v>
      </c>
      <c r="C17" s="116">
        <v>17</v>
      </c>
      <c r="D17" s="116">
        <v>3</v>
      </c>
      <c r="E17" s="116">
        <v>15</v>
      </c>
      <c r="F17" s="116">
        <v>10</v>
      </c>
      <c r="G17" s="116">
        <v>10</v>
      </c>
      <c r="H17" s="116">
        <v>6</v>
      </c>
      <c r="I17" s="116">
        <v>9</v>
      </c>
      <c r="J17" s="116">
        <v>16</v>
      </c>
      <c r="K17" s="116">
        <v>18</v>
      </c>
      <c r="L17" s="116">
        <v>13</v>
      </c>
      <c r="M17" s="116">
        <v>19</v>
      </c>
      <c r="N17" s="116">
        <v>21</v>
      </c>
      <c r="O17" s="116">
        <v>13</v>
      </c>
      <c r="P17" s="116">
        <v>22</v>
      </c>
      <c r="Q17" s="116">
        <v>2110</v>
      </c>
    </row>
    <row r="18" spans="1:17" ht="14.4" thickBot="1" x14ac:dyDescent="0.35">
      <c r="A18" s="115" t="s">
        <v>89</v>
      </c>
      <c r="B18" s="116">
        <v>11</v>
      </c>
      <c r="C18" s="116">
        <v>13</v>
      </c>
      <c r="D18" s="116">
        <v>1</v>
      </c>
      <c r="E18" s="116">
        <v>8</v>
      </c>
      <c r="F18" s="116">
        <v>20</v>
      </c>
      <c r="G18" s="116">
        <v>1</v>
      </c>
      <c r="H18" s="116">
        <v>17</v>
      </c>
      <c r="I18" s="116">
        <v>6</v>
      </c>
      <c r="J18" s="116">
        <v>18</v>
      </c>
      <c r="K18" s="116">
        <v>17</v>
      </c>
      <c r="L18" s="116">
        <v>12</v>
      </c>
      <c r="M18" s="116">
        <v>17</v>
      </c>
      <c r="N18" s="116">
        <v>18</v>
      </c>
      <c r="O18" s="116">
        <v>11</v>
      </c>
      <c r="P18" s="116">
        <v>4</v>
      </c>
      <c r="Q18" s="116">
        <v>2300</v>
      </c>
    </row>
    <row r="19" spans="1:17" ht="14.4" thickBot="1" x14ac:dyDescent="0.35">
      <c r="A19" s="115" t="s">
        <v>90</v>
      </c>
      <c r="B19" s="116">
        <v>7</v>
      </c>
      <c r="C19" s="116">
        <v>5</v>
      </c>
      <c r="D19" s="116">
        <v>21</v>
      </c>
      <c r="E19" s="116">
        <v>11</v>
      </c>
      <c r="F19" s="116">
        <v>16</v>
      </c>
      <c r="G19" s="116">
        <v>22</v>
      </c>
      <c r="H19" s="116">
        <v>20</v>
      </c>
      <c r="I19" s="116">
        <v>12</v>
      </c>
      <c r="J19" s="116">
        <v>14</v>
      </c>
      <c r="K19" s="116">
        <v>12</v>
      </c>
      <c r="L19" s="116">
        <v>11</v>
      </c>
      <c r="M19" s="116">
        <v>16</v>
      </c>
      <c r="N19" s="116">
        <v>13</v>
      </c>
      <c r="O19" s="116">
        <v>9</v>
      </c>
      <c r="P19" s="116">
        <v>2</v>
      </c>
      <c r="Q19" s="116">
        <v>2240</v>
      </c>
    </row>
    <row r="20" spans="1:17" ht="14.4" thickBot="1" x14ac:dyDescent="0.35">
      <c r="A20" s="115" t="s">
        <v>91</v>
      </c>
      <c r="B20" s="116">
        <v>9</v>
      </c>
      <c r="C20" s="116">
        <v>2</v>
      </c>
      <c r="D20" s="116">
        <v>18</v>
      </c>
      <c r="E20" s="116">
        <v>2</v>
      </c>
      <c r="F20" s="116">
        <v>10</v>
      </c>
      <c r="G20" s="116">
        <v>19</v>
      </c>
      <c r="H20" s="116">
        <v>14</v>
      </c>
      <c r="I20" s="116">
        <v>21</v>
      </c>
      <c r="J20" s="116">
        <v>17</v>
      </c>
      <c r="K20" s="116">
        <v>15</v>
      </c>
      <c r="L20" s="116">
        <v>20</v>
      </c>
      <c r="M20" s="116">
        <v>10</v>
      </c>
      <c r="N20" s="116">
        <v>11</v>
      </c>
      <c r="O20" s="116">
        <v>6</v>
      </c>
      <c r="P20" s="116">
        <v>20</v>
      </c>
      <c r="Q20" s="116">
        <v>3070</v>
      </c>
    </row>
    <row r="21" spans="1:17" ht="14.4" thickBot="1" x14ac:dyDescent="0.35">
      <c r="A21" s="115" t="s">
        <v>92</v>
      </c>
      <c r="B21" s="116">
        <v>9</v>
      </c>
      <c r="C21" s="116">
        <v>8</v>
      </c>
      <c r="D21" s="116">
        <v>4</v>
      </c>
      <c r="E21" s="116">
        <v>4</v>
      </c>
      <c r="F21" s="116">
        <v>13</v>
      </c>
      <c r="G21" s="116">
        <v>6</v>
      </c>
      <c r="H21" s="116">
        <v>13</v>
      </c>
      <c r="I21" s="116">
        <v>13</v>
      </c>
      <c r="J21" s="116">
        <v>11</v>
      </c>
      <c r="K21" s="116">
        <v>11</v>
      </c>
      <c r="L21" s="116">
        <v>17</v>
      </c>
      <c r="M21" s="116">
        <v>11</v>
      </c>
      <c r="N21" s="116">
        <v>9</v>
      </c>
      <c r="O21" s="116">
        <v>12</v>
      </c>
      <c r="P21" s="116">
        <v>5</v>
      </c>
      <c r="Q21" s="116">
        <v>2860</v>
      </c>
    </row>
    <row r="22" spans="1:17" ht="14.4" thickBot="1" x14ac:dyDescent="0.35">
      <c r="A22" s="115" t="s">
        <v>93</v>
      </c>
      <c r="B22" s="116">
        <v>8</v>
      </c>
      <c r="C22" s="116">
        <v>9</v>
      </c>
      <c r="D22" s="116">
        <v>2</v>
      </c>
      <c r="E22" s="116">
        <v>22</v>
      </c>
      <c r="F22" s="116">
        <v>3</v>
      </c>
      <c r="G22" s="116">
        <v>2</v>
      </c>
      <c r="H22" s="116">
        <v>1</v>
      </c>
      <c r="I22" s="116">
        <v>3</v>
      </c>
      <c r="J22" s="116">
        <v>10</v>
      </c>
      <c r="K22" s="116">
        <v>9</v>
      </c>
      <c r="L22" s="116">
        <v>5</v>
      </c>
      <c r="M22" s="116">
        <v>8</v>
      </c>
      <c r="N22" s="116">
        <v>8</v>
      </c>
      <c r="O22" s="116">
        <v>15</v>
      </c>
      <c r="P22" s="116">
        <v>12</v>
      </c>
      <c r="Q22" s="116">
        <v>2760</v>
      </c>
    </row>
    <row r="23" spans="1:17" ht="14.4" thickBot="1" x14ac:dyDescent="0.35">
      <c r="A23" s="115" t="s">
        <v>94</v>
      </c>
      <c r="B23" s="116">
        <v>12</v>
      </c>
      <c r="C23" s="116">
        <v>10</v>
      </c>
      <c r="D23" s="116">
        <v>17</v>
      </c>
      <c r="E23" s="116">
        <v>1</v>
      </c>
      <c r="F23" s="116">
        <v>4</v>
      </c>
      <c r="G23" s="116">
        <v>16</v>
      </c>
      <c r="H23" s="116">
        <v>7</v>
      </c>
      <c r="I23" s="116">
        <v>20</v>
      </c>
      <c r="J23" s="116">
        <v>6</v>
      </c>
      <c r="K23" s="116">
        <v>6</v>
      </c>
      <c r="L23" s="116">
        <v>16</v>
      </c>
      <c r="M23" s="116">
        <v>7</v>
      </c>
      <c r="N23" s="116">
        <v>7</v>
      </c>
      <c r="O23" s="116">
        <v>10</v>
      </c>
      <c r="P23" s="116">
        <v>19</v>
      </c>
      <c r="Q23" s="116">
        <v>3090</v>
      </c>
    </row>
    <row r="24" spans="1:17" ht="14.4" thickBot="1" x14ac:dyDescent="0.35">
      <c r="A24" s="115" t="s">
        <v>95</v>
      </c>
      <c r="B24" s="116">
        <v>6</v>
      </c>
      <c r="C24" s="116">
        <v>12</v>
      </c>
      <c r="D24" s="116">
        <v>10</v>
      </c>
      <c r="E24" s="116">
        <v>17</v>
      </c>
      <c r="F24" s="116">
        <v>13</v>
      </c>
      <c r="G24" s="116">
        <v>4</v>
      </c>
      <c r="H24" s="116">
        <v>8</v>
      </c>
      <c r="I24" s="116">
        <v>5</v>
      </c>
      <c r="J24" s="116">
        <v>4</v>
      </c>
      <c r="K24" s="116">
        <v>5</v>
      </c>
      <c r="L24" s="116">
        <v>1</v>
      </c>
      <c r="M24" s="116">
        <v>6</v>
      </c>
      <c r="N24" s="116">
        <v>6</v>
      </c>
      <c r="O24" s="116">
        <v>7</v>
      </c>
      <c r="P24" s="116">
        <v>8</v>
      </c>
      <c r="Q24" s="116">
        <v>3290</v>
      </c>
    </row>
    <row r="25" spans="1:17" ht="14.4" thickBot="1" x14ac:dyDescent="0.35">
      <c r="A25" s="115" t="s">
        <v>96</v>
      </c>
      <c r="B25" s="116">
        <v>1</v>
      </c>
      <c r="C25" s="116">
        <v>11</v>
      </c>
      <c r="D25" s="116">
        <v>19</v>
      </c>
      <c r="E25" s="116">
        <v>5</v>
      </c>
      <c r="F25" s="116">
        <v>12</v>
      </c>
      <c r="G25" s="116">
        <v>9</v>
      </c>
      <c r="H25" s="116">
        <v>11</v>
      </c>
      <c r="I25" s="116">
        <v>17</v>
      </c>
      <c r="J25" s="116">
        <v>3</v>
      </c>
      <c r="K25" s="116">
        <v>4</v>
      </c>
      <c r="L25" s="116">
        <v>9</v>
      </c>
      <c r="M25" s="116">
        <v>13</v>
      </c>
      <c r="N25" s="116">
        <v>3</v>
      </c>
      <c r="O25" s="116">
        <v>5</v>
      </c>
      <c r="P25" s="116">
        <v>16</v>
      </c>
      <c r="Q25" s="116">
        <v>3370</v>
      </c>
    </row>
    <row r="26" spans="1:17" ht="14.4" thickBot="1" x14ac:dyDescent="0.35">
      <c r="A26" s="115" t="s">
        <v>97</v>
      </c>
      <c r="B26" s="116">
        <v>1</v>
      </c>
      <c r="C26" s="116">
        <v>4</v>
      </c>
      <c r="D26" s="116">
        <v>5</v>
      </c>
      <c r="E26" s="116">
        <v>11</v>
      </c>
      <c r="F26" s="116">
        <v>2</v>
      </c>
      <c r="G26" s="116">
        <v>13</v>
      </c>
      <c r="H26" s="116">
        <v>10</v>
      </c>
      <c r="I26" s="116">
        <v>15</v>
      </c>
      <c r="J26" s="116">
        <v>7</v>
      </c>
      <c r="K26" s="116">
        <v>7</v>
      </c>
      <c r="L26" s="116">
        <v>3</v>
      </c>
      <c r="M26" s="116">
        <v>9</v>
      </c>
      <c r="N26" s="116">
        <v>4</v>
      </c>
      <c r="O26" s="116">
        <v>4</v>
      </c>
      <c r="P26" s="116">
        <v>15</v>
      </c>
      <c r="Q26" s="116">
        <v>3490</v>
      </c>
    </row>
    <row r="27" spans="1:17" ht="14.4" thickBot="1" x14ac:dyDescent="0.35">
      <c r="A27" s="115" t="s">
        <v>98</v>
      </c>
      <c r="B27" s="116">
        <v>1</v>
      </c>
      <c r="C27" s="116">
        <v>3</v>
      </c>
      <c r="D27" s="116">
        <v>12</v>
      </c>
      <c r="E27" s="116">
        <v>9</v>
      </c>
      <c r="F27" s="116">
        <v>1</v>
      </c>
      <c r="G27" s="116">
        <v>7</v>
      </c>
      <c r="H27" s="116">
        <v>3</v>
      </c>
      <c r="I27" s="116">
        <v>18</v>
      </c>
      <c r="J27" s="116">
        <v>5</v>
      </c>
      <c r="K27" s="116">
        <v>3</v>
      </c>
      <c r="L27" s="116">
        <v>4</v>
      </c>
      <c r="M27" s="116">
        <v>1</v>
      </c>
      <c r="N27" s="116">
        <v>5</v>
      </c>
      <c r="O27" s="116">
        <v>3</v>
      </c>
      <c r="P27" s="116">
        <v>11</v>
      </c>
      <c r="Q27" s="116">
        <v>3200</v>
      </c>
    </row>
    <row r="28" spans="1:17" ht="14.4" thickBot="1" x14ac:dyDescent="0.35">
      <c r="A28" s="115" t="s">
        <v>99</v>
      </c>
      <c r="B28" s="116">
        <v>1</v>
      </c>
      <c r="C28" s="116">
        <v>6</v>
      </c>
      <c r="D28" s="116">
        <v>14</v>
      </c>
      <c r="E28" s="116">
        <v>19</v>
      </c>
      <c r="F28" s="116">
        <v>6</v>
      </c>
      <c r="G28" s="116">
        <v>12</v>
      </c>
      <c r="H28" s="116">
        <v>3</v>
      </c>
      <c r="I28" s="116">
        <v>10</v>
      </c>
      <c r="J28" s="116">
        <v>2</v>
      </c>
      <c r="K28" s="116">
        <v>2</v>
      </c>
      <c r="L28" s="116">
        <v>2</v>
      </c>
      <c r="M28" s="116">
        <v>4</v>
      </c>
      <c r="N28" s="116">
        <v>1</v>
      </c>
      <c r="O28" s="116">
        <v>2</v>
      </c>
      <c r="P28" s="116">
        <v>10</v>
      </c>
      <c r="Q28" s="116">
        <v>3310</v>
      </c>
    </row>
    <row r="29" spans="1:17" ht="14.4" thickBot="1" x14ac:dyDescent="0.35">
      <c r="A29" s="115" t="s">
        <v>100</v>
      </c>
      <c r="B29" s="116">
        <v>1</v>
      </c>
      <c r="C29" s="116">
        <v>1</v>
      </c>
      <c r="D29" s="116">
        <v>16</v>
      </c>
      <c r="E29" s="116">
        <v>3</v>
      </c>
      <c r="F29" s="116">
        <v>15</v>
      </c>
      <c r="G29" s="116">
        <v>18</v>
      </c>
      <c r="H29" s="116">
        <v>17</v>
      </c>
      <c r="I29" s="116">
        <v>18</v>
      </c>
      <c r="J29" s="116">
        <v>1</v>
      </c>
      <c r="K29" s="116">
        <v>1</v>
      </c>
      <c r="L29" s="116">
        <v>15</v>
      </c>
      <c r="M29" s="116">
        <v>3</v>
      </c>
      <c r="N29" s="116">
        <v>2</v>
      </c>
      <c r="O29" s="116">
        <v>1</v>
      </c>
      <c r="P29" s="116">
        <v>6</v>
      </c>
    </row>
    <row r="30" spans="1:17" ht="18.600000000000001" thickBot="1" x14ac:dyDescent="0.35">
      <c r="A30" s="111"/>
    </row>
    <row r="31" spans="1:17" ht="14.4" thickBot="1" x14ac:dyDescent="0.35">
      <c r="A31" s="115" t="s">
        <v>101</v>
      </c>
      <c r="B31" s="115" t="s">
        <v>64</v>
      </c>
      <c r="C31" s="115" t="s">
        <v>65</v>
      </c>
      <c r="D31" s="115" t="s">
        <v>66</v>
      </c>
      <c r="E31" s="115" t="s">
        <v>67</v>
      </c>
      <c r="F31" s="115" t="s">
        <v>68</v>
      </c>
      <c r="G31" s="115" t="s">
        <v>69</v>
      </c>
      <c r="H31" s="115" t="s">
        <v>70</v>
      </c>
      <c r="I31" s="115" t="s">
        <v>71</v>
      </c>
      <c r="J31" s="115" t="s">
        <v>72</v>
      </c>
      <c r="K31" s="115" t="s">
        <v>73</v>
      </c>
      <c r="L31" s="115" t="s">
        <v>74</v>
      </c>
      <c r="M31" s="115" t="s">
        <v>75</v>
      </c>
      <c r="N31" s="115" t="s">
        <v>76</v>
      </c>
      <c r="O31" s="115" t="s">
        <v>77</v>
      </c>
      <c r="P31" s="115" t="s">
        <v>78</v>
      </c>
    </row>
    <row r="32" spans="1:17" ht="14.4" thickBot="1" x14ac:dyDescent="0.35">
      <c r="A32" s="115" t="s">
        <v>102</v>
      </c>
      <c r="B32" s="116" t="s">
        <v>103</v>
      </c>
      <c r="C32" s="116" t="s">
        <v>103</v>
      </c>
      <c r="D32" s="116" t="s">
        <v>383</v>
      </c>
      <c r="E32" s="116" t="s">
        <v>384</v>
      </c>
      <c r="F32" s="116" t="s">
        <v>385</v>
      </c>
      <c r="G32" s="116" t="s">
        <v>386</v>
      </c>
      <c r="H32" s="116" t="s">
        <v>103</v>
      </c>
      <c r="I32" s="116" t="s">
        <v>387</v>
      </c>
      <c r="J32" s="116" t="s">
        <v>388</v>
      </c>
      <c r="K32" s="116" t="s">
        <v>103</v>
      </c>
      <c r="L32" s="116" t="s">
        <v>389</v>
      </c>
      <c r="M32" s="116" t="s">
        <v>103</v>
      </c>
      <c r="N32" s="116" t="s">
        <v>390</v>
      </c>
      <c r="O32" s="116" t="s">
        <v>103</v>
      </c>
      <c r="P32" s="116" t="s">
        <v>391</v>
      </c>
    </row>
    <row r="33" spans="1:16" ht="14.4" thickBot="1" x14ac:dyDescent="0.35">
      <c r="A33" s="115" t="s">
        <v>104</v>
      </c>
      <c r="B33" s="116" t="s">
        <v>103</v>
      </c>
      <c r="C33" s="116" t="s">
        <v>103</v>
      </c>
      <c r="D33" s="116" t="s">
        <v>383</v>
      </c>
      <c r="E33" s="116" t="s">
        <v>392</v>
      </c>
      <c r="F33" s="116" t="s">
        <v>385</v>
      </c>
      <c r="G33" s="116" t="s">
        <v>386</v>
      </c>
      <c r="H33" s="116" t="s">
        <v>103</v>
      </c>
      <c r="I33" s="116" t="s">
        <v>393</v>
      </c>
      <c r="J33" s="116" t="s">
        <v>388</v>
      </c>
      <c r="K33" s="116" t="s">
        <v>103</v>
      </c>
      <c r="L33" s="116" t="s">
        <v>394</v>
      </c>
      <c r="M33" s="116" t="s">
        <v>103</v>
      </c>
      <c r="N33" s="116" t="s">
        <v>390</v>
      </c>
      <c r="O33" s="116" t="s">
        <v>103</v>
      </c>
      <c r="P33" s="116" t="s">
        <v>391</v>
      </c>
    </row>
    <row r="34" spans="1:16" ht="14.4" thickBot="1" x14ac:dyDescent="0.35">
      <c r="A34" s="115" t="s">
        <v>105</v>
      </c>
      <c r="B34" s="116" t="s">
        <v>103</v>
      </c>
      <c r="C34" s="116" t="s">
        <v>103</v>
      </c>
      <c r="D34" s="116" t="s">
        <v>383</v>
      </c>
      <c r="E34" s="116" t="s">
        <v>392</v>
      </c>
      <c r="F34" s="116" t="s">
        <v>395</v>
      </c>
      <c r="G34" s="116" t="s">
        <v>386</v>
      </c>
      <c r="H34" s="116" t="s">
        <v>103</v>
      </c>
      <c r="I34" s="116" t="s">
        <v>396</v>
      </c>
      <c r="J34" s="116" t="s">
        <v>388</v>
      </c>
      <c r="K34" s="116" t="s">
        <v>103</v>
      </c>
      <c r="L34" s="116" t="s">
        <v>394</v>
      </c>
      <c r="M34" s="116" t="s">
        <v>103</v>
      </c>
      <c r="N34" s="116" t="s">
        <v>390</v>
      </c>
      <c r="O34" s="116" t="s">
        <v>103</v>
      </c>
      <c r="P34" s="116" t="s">
        <v>391</v>
      </c>
    </row>
    <row r="35" spans="1:16" ht="14.4" thickBot="1" x14ac:dyDescent="0.35">
      <c r="A35" s="115" t="s">
        <v>106</v>
      </c>
      <c r="B35" s="116" t="s">
        <v>103</v>
      </c>
      <c r="C35" s="116" t="s">
        <v>103</v>
      </c>
      <c r="D35" s="116" t="s">
        <v>383</v>
      </c>
      <c r="E35" s="116" t="s">
        <v>392</v>
      </c>
      <c r="F35" s="116" t="s">
        <v>395</v>
      </c>
      <c r="G35" s="116" t="s">
        <v>386</v>
      </c>
      <c r="H35" s="116" t="s">
        <v>103</v>
      </c>
      <c r="I35" s="116" t="s">
        <v>396</v>
      </c>
      <c r="J35" s="116" t="s">
        <v>397</v>
      </c>
      <c r="K35" s="116" t="s">
        <v>103</v>
      </c>
      <c r="L35" s="116" t="s">
        <v>398</v>
      </c>
      <c r="M35" s="116" t="s">
        <v>103</v>
      </c>
      <c r="N35" s="116" t="s">
        <v>390</v>
      </c>
      <c r="O35" s="116" t="s">
        <v>103</v>
      </c>
      <c r="P35" s="116" t="s">
        <v>391</v>
      </c>
    </row>
    <row r="36" spans="1:16" ht="14.4" thickBot="1" x14ac:dyDescent="0.35">
      <c r="A36" s="115" t="s">
        <v>107</v>
      </c>
      <c r="B36" s="116" t="s">
        <v>103</v>
      </c>
      <c r="C36" s="116" t="s">
        <v>103</v>
      </c>
      <c r="D36" s="116" t="s">
        <v>103</v>
      </c>
      <c r="E36" s="116" t="s">
        <v>392</v>
      </c>
      <c r="F36" s="116" t="s">
        <v>395</v>
      </c>
      <c r="G36" s="116" t="s">
        <v>386</v>
      </c>
      <c r="H36" s="116" t="s">
        <v>103</v>
      </c>
      <c r="I36" s="116" t="s">
        <v>396</v>
      </c>
      <c r="J36" s="116" t="s">
        <v>397</v>
      </c>
      <c r="K36" s="116" t="s">
        <v>103</v>
      </c>
      <c r="L36" s="116" t="s">
        <v>398</v>
      </c>
      <c r="M36" s="116" t="s">
        <v>103</v>
      </c>
      <c r="N36" s="116" t="s">
        <v>390</v>
      </c>
      <c r="O36" s="116" t="s">
        <v>103</v>
      </c>
      <c r="P36" s="116" t="s">
        <v>399</v>
      </c>
    </row>
    <row r="37" spans="1:16" ht="14.4" thickBot="1" x14ac:dyDescent="0.35">
      <c r="A37" s="115" t="s">
        <v>108</v>
      </c>
      <c r="B37" s="116" t="s">
        <v>103</v>
      </c>
      <c r="C37" s="116" t="s">
        <v>103</v>
      </c>
      <c r="D37" s="116" t="s">
        <v>103</v>
      </c>
      <c r="E37" s="116" t="s">
        <v>103</v>
      </c>
      <c r="F37" s="116" t="s">
        <v>395</v>
      </c>
      <c r="G37" s="116" t="s">
        <v>386</v>
      </c>
      <c r="H37" s="116" t="s">
        <v>103</v>
      </c>
      <c r="I37" s="116" t="s">
        <v>396</v>
      </c>
      <c r="J37" s="116" t="s">
        <v>397</v>
      </c>
      <c r="K37" s="116" t="s">
        <v>103</v>
      </c>
      <c r="L37" s="116" t="s">
        <v>398</v>
      </c>
      <c r="M37" s="116" t="s">
        <v>103</v>
      </c>
      <c r="N37" s="116" t="s">
        <v>390</v>
      </c>
      <c r="O37" s="116" t="s">
        <v>103</v>
      </c>
      <c r="P37" s="116" t="s">
        <v>399</v>
      </c>
    </row>
    <row r="38" spans="1:16" ht="14.4" thickBot="1" x14ac:dyDescent="0.35">
      <c r="A38" s="115" t="s">
        <v>109</v>
      </c>
      <c r="B38" s="116" t="s">
        <v>103</v>
      </c>
      <c r="C38" s="116" t="s">
        <v>103</v>
      </c>
      <c r="D38" s="116" t="s">
        <v>103</v>
      </c>
      <c r="E38" s="116" t="s">
        <v>103</v>
      </c>
      <c r="F38" s="116" t="s">
        <v>395</v>
      </c>
      <c r="G38" s="116" t="s">
        <v>386</v>
      </c>
      <c r="H38" s="116" t="s">
        <v>103</v>
      </c>
      <c r="I38" s="116" t="s">
        <v>396</v>
      </c>
      <c r="J38" s="116" t="s">
        <v>397</v>
      </c>
      <c r="K38" s="116" t="s">
        <v>103</v>
      </c>
      <c r="L38" s="116" t="s">
        <v>398</v>
      </c>
      <c r="M38" s="116" t="s">
        <v>103</v>
      </c>
      <c r="N38" s="116" t="s">
        <v>390</v>
      </c>
      <c r="O38" s="116" t="s">
        <v>103</v>
      </c>
      <c r="P38" s="116" t="s">
        <v>399</v>
      </c>
    </row>
    <row r="39" spans="1:16" ht="14.4" thickBot="1" x14ac:dyDescent="0.35">
      <c r="A39" s="115" t="s">
        <v>110</v>
      </c>
      <c r="B39" s="116" t="s">
        <v>103</v>
      </c>
      <c r="C39" s="116" t="s">
        <v>103</v>
      </c>
      <c r="D39" s="116" t="s">
        <v>103</v>
      </c>
      <c r="E39" s="116" t="s">
        <v>103</v>
      </c>
      <c r="F39" s="116" t="s">
        <v>395</v>
      </c>
      <c r="G39" s="116" t="s">
        <v>386</v>
      </c>
      <c r="H39" s="116" t="s">
        <v>103</v>
      </c>
      <c r="I39" s="116" t="s">
        <v>399</v>
      </c>
      <c r="J39" s="116" t="s">
        <v>397</v>
      </c>
      <c r="K39" s="116" t="s">
        <v>103</v>
      </c>
      <c r="L39" s="116" t="s">
        <v>398</v>
      </c>
      <c r="M39" s="116" t="s">
        <v>103</v>
      </c>
      <c r="N39" s="116" t="s">
        <v>390</v>
      </c>
      <c r="O39" s="116" t="s">
        <v>103</v>
      </c>
      <c r="P39" s="116" t="s">
        <v>400</v>
      </c>
    </row>
    <row r="40" spans="1:16" ht="14.4" thickBot="1" x14ac:dyDescent="0.35">
      <c r="A40" s="115" t="s">
        <v>111</v>
      </c>
      <c r="B40" s="116" t="s">
        <v>103</v>
      </c>
      <c r="C40" s="116" t="s">
        <v>103</v>
      </c>
      <c r="D40" s="116" t="s">
        <v>103</v>
      </c>
      <c r="E40" s="116" t="s">
        <v>103</v>
      </c>
      <c r="F40" s="116" t="s">
        <v>395</v>
      </c>
      <c r="G40" s="116" t="s">
        <v>386</v>
      </c>
      <c r="H40" s="116" t="s">
        <v>103</v>
      </c>
      <c r="I40" s="116" t="s">
        <v>399</v>
      </c>
      <c r="J40" s="116" t="s">
        <v>397</v>
      </c>
      <c r="K40" s="116" t="s">
        <v>103</v>
      </c>
      <c r="L40" s="116" t="s">
        <v>398</v>
      </c>
      <c r="M40" s="116" t="s">
        <v>103</v>
      </c>
      <c r="N40" s="116" t="s">
        <v>390</v>
      </c>
      <c r="O40" s="116" t="s">
        <v>103</v>
      </c>
      <c r="P40" s="116" t="s">
        <v>400</v>
      </c>
    </row>
    <row r="41" spans="1:16" ht="14.4" thickBot="1" x14ac:dyDescent="0.35">
      <c r="A41" s="115" t="s">
        <v>112</v>
      </c>
      <c r="B41" s="116" t="s">
        <v>103</v>
      </c>
      <c r="C41" s="116" t="s">
        <v>103</v>
      </c>
      <c r="D41" s="116" t="s">
        <v>103</v>
      </c>
      <c r="E41" s="116" t="s">
        <v>103</v>
      </c>
      <c r="F41" s="116" t="s">
        <v>395</v>
      </c>
      <c r="G41" s="116" t="s">
        <v>386</v>
      </c>
      <c r="H41" s="116" t="s">
        <v>103</v>
      </c>
      <c r="I41" s="116" t="s">
        <v>399</v>
      </c>
      <c r="J41" s="116" t="s">
        <v>397</v>
      </c>
      <c r="K41" s="116" t="s">
        <v>103</v>
      </c>
      <c r="L41" s="116" t="s">
        <v>401</v>
      </c>
      <c r="M41" s="116" t="s">
        <v>103</v>
      </c>
      <c r="N41" s="116" t="s">
        <v>390</v>
      </c>
      <c r="O41" s="116" t="s">
        <v>103</v>
      </c>
      <c r="P41" s="116" t="s">
        <v>400</v>
      </c>
    </row>
    <row r="42" spans="1:16" ht="14.4" thickBot="1" x14ac:dyDescent="0.35">
      <c r="A42" s="115" t="s">
        <v>113</v>
      </c>
      <c r="B42" s="116" t="s">
        <v>103</v>
      </c>
      <c r="C42" s="116" t="s">
        <v>103</v>
      </c>
      <c r="D42" s="116" t="s">
        <v>103</v>
      </c>
      <c r="E42" s="116" t="s">
        <v>103</v>
      </c>
      <c r="F42" s="116" t="s">
        <v>395</v>
      </c>
      <c r="G42" s="116" t="s">
        <v>386</v>
      </c>
      <c r="H42" s="116" t="s">
        <v>103</v>
      </c>
      <c r="I42" s="116" t="s">
        <v>399</v>
      </c>
      <c r="J42" s="116" t="s">
        <v>397</v>
      </c>
      <c r="K42" s="116" t="s">
        <v>103</v>
      </c>
      <c r="L42" s="116" t="s">
        <v>401</v>
      </c>
      <c r="M42" s="116" t="s">
        <v>103</v>
      </c>
      <c r="N42" s="116" t="s">
        <v>390</v>
      </c>
      <c r="O42" s="116" t="s">
        <v>103</v>
      </c>
      <c r="P42" s="116" t="s">
        <v>400</v>
      </c>
    </row>
    <row r="43" spans="1:16" ht="14.4" thickBot="1" x14ac:dyDescent="0.35">
      <c r="A43" s="115" t="s">
        <v>114</v>
      </c>
      <c r="B43" s="116" t="s">
        <v>103</v>
      </c>
      <c r="C43" s="116" t="s">
        <v>103</v>
      </c>
      <c r="D43" s="116" t="s">
        <v>103</v>
      </c>
      <c r="E43" s="116" t="s">
        <v>103</v>
      </c>
      <c r="F43" s="116" t="s">
        <v>395</v>
      </c>
      <c r="G43" s="116" t="s">
        <v>386</v>
      </c>
      <c r="H43" s="116" t="s">
        <v>103</v>
      </c>
      <c r="I43" s="116" t="s">
        <v>399</v>
      </c>
      <c r="J43" s="116" t="s">
        <v>397</v>
      </c>
      <c r="K43" s="116" t="s">
        <v>103</v>
      </c>
      <c r="L43" s="116" t="s">
        <v>401</v>
      </c>
      <c r="M43" s="116" t="s">
        <v>103</v>
      </c>
      <c r="N43" s="116" t="s">
        <v>390</v>
      </c>
      <c r="O43" s="116" t="s">
        <v>103</v>
      </c>
      <c r="P43" s="116" t="s">
        <v>402</v>
      </c>
    </row>
    <row r="44" spans="1:16" ht="14.4" thickBot="1" x14ac:dyDescent="0.35">
      <c r="A44" s="115" t="s">
        <v>115</v>
      </c>
      <c r="B44" s="116" t="s">
        <v>103</v>
      </c>
      <c r="C44" s="116" t="s">
        <v>103</v>
      </c>
      <c r="D44" s="116" t="s">
        <v>103</v>
      </c>
      <c r="E44" s="116" t="s">
        <v>103</v>
      </c>
      <c r="F44" s="116" t="s">
        <v>395</v>
      </c>
      <c r="G44" s="116" t="s">
        <v>386</v>
      </c>
      <c r="H44" s="116" t="s">
        <v>103</v>
      </c>
      <c r="I44" s="116" t="s">
        <v>399</v>
      </c>
      <c r="J44" s="116" t="s">
        <v>397</v>
      </c>
      <c r="K44" s="116" t="s">
        <v>103</v>
      </c>
      <c r="L44" s="116" t="s">
        <v>401</v>
      </c>
      <c r="M44" s="116" t="s">
        <v>103</v>
      </c>
      <c r="N44" s="116" t="s">
        <v>390</v>
      </c>
      <c r="O44" s="116" t="s">
        <v>103</v>
      </c>
      <c r="P44" s="116" t="s">
        <v>402</v>
      </c>
    </row>
    <row r="45" spans="1:16" ht="14.4" thickBot="1" x14ac:dyDescent="0.35">
      <c r="A45" s="115" t="s">
        <v>116</v>
      </c>
      <c r="B45" s="116" t="s">
        <v>103</v>
      </c>
      <c r="C45" s="116" t="s">
        <v>103</v>
      </c>
      <c r="D45" s="116" t="s">
        <v>103</v>
      </c>
      <c r="E45" s="116" t="s">
        <v>103</v>
      </c>
      <c r="F45" s="116" t="s">
        <v>395</v>
      </c>
      <c r="G45" s="116" t="s">
        <v>386</v>
      </c>
      <c r="H45" s="116" t="s">
        <v>103</v>
      </c>
      <c r="I45" s="116" t="s">
        <v>103</v>
      </c>
      <c r="J45" s="116" t="s">
        <v>397</v>
      </c>
      <c r="K45" s="116" t="s">
        <v>103</v>
      </c>
      <c r="L45" s="116" t="s">
        <v>401</v>
      </c>
      <c r="M45" s="116" t="s">
        <v>103</v>
      </c>
      <c r="N45" s="116" t="s">
        <v>390</v>
      </c>
      <c r="O45" s="116" t="s">
        <v>103</v>
      </c>
      <c r="P45" s="116" t="s">
        <v>402</v>
      </c>
    </row>
    <row r="46" spans="1:16" ht="14.4" thickBot="1" x14ac:dyDescent="0.35">
      <c r="A46" s="115" t="s">
        <v>117</v>
      </c>
      <c r="B46" s="116" t="s">
        <v>103</v>
      </c>
      <c r="C46" s="116" t="s">
        <v>103</v>
      </c>
      <c r="D46" s="116" t="s">
        <v>103</v>
      </c>
      <c r="E46" s="116" t="s">
        <v>103</v>
      </c>
      <c r="F46" s="116" t="s">
        <v>395</v>
      </c>
      <c r="G46" s="116" t="s">
        <v>386</v>
      </c>
      <c r="H46" s="116" t="s">
        <v>103</v>
      </c>
      <c r="I46" s="116" t="s">
        <v>103</v>
      </c>
      <c r="J46" s="116" t="s">
        <v>397</v>
      </c>
      <c r="K46" s="116" t="s">
        <v>103</v>
      </c>
      <c r="L46" s="116" t="s">
        <v>401</v>
      </c>
      <c r="M46" s="116" t="s">
        <v>103</v>
      </c>
      <c r="N46" s="116" t="s">
        <v>390</v>
      </c>
      <c r="O46" s="116" t="s">
        <v>103</v>
      </c>
      <c r="P46" s="116" t="s">
        <v>103</v>
      </c>
    </row>
    <row r="47" spans="1:16" ht="14.4" thickBot="1" x14ac:dyDescent="0.35">
      <c r="A47" s="115" t="s">
        <v>118</v>
      </c>
      <c r="B47" s="116" t="s">
        <v>103</v>
      </c>
      <c r="C47" s="116" t="s">
        <v>103</v>
      </c>
      <c r="D47" s="116" t="s">
        <v>103</v>
      </c>
      <c r="E47" s="116" t="s">
        <v>103</v>
      </c>
      <c r="F47" s="116" t="s">
        <v>395</v>
      </c>
      <c r="G47" s="116" t="s">
        <v>103</v>
      </c>
      <c r="H47" s="116" t="s">
        <v>103</v>
      </c>
      <c r="I47" s="116" t="s">
        <v>103</v>
      </c>
      <c r="J47" s="116" t="s">
        <v>397</v>
      </c>
      <c r="K47" s="116" t="s">
        <v>103</v>
      </c>
      <c r="L47" s="116" t="s">
        <v>401</v>
      </c>
      <c r="M47" s="116" t="s">
        <v>103</v>
      </c>
      <c r="N47" s="116" t="s">
        <v>403</v>
      </c>
      <c r="O47" s="116" t="s">
        <v>103</v>
      </c>
      <c r="P47" s="116" t="s">
        <v>103</v>
      </c>
    </row>
    <row r="48" spans="1:16" ht="14.4" thickBot="1" x14ac:dyDescent="0.35">
      <c r="A48" s="115" t="s">
        <v>119</v>
      </c>
      <c r="B48" s="116" t="s">
        <v>103</v>
      </c>
      <c r="C48" s="116" t="s">
        <v>103</v>
      </c>
      <c r="D48" s="116" t="s">
        <v>103</v>
      </c>
      <c r="E48" s="116" t="s">
        <v>103</v>
      </c>
      <c r="F48" s="116" t="s">
        <v>395</v>
      </c>
      <c r="G48" s="116" t="s">
        <v>103</v>
      </c>
      <c r="H48" s="116" t="s">
        <v>103</v>
      </c>
      <c r="I48" s="116" t="s">
        <v>103</v>
      </c>
      <c r="J48" s="116" t="s">
        <v>397</v>
      </c>
      <c r="K48" s="116" t="s">
        <v>103</v>
      </c>
      <c r="L48" s="116" t="s">
        <v>401</v>
      </c>
      <c r="M48" s="116" t="s">
        <v>103</v>
      </c>
      <c r="N48" s="116" t="s">
        <v>403</v>
      </c>
      <c r="O48" s="116" t="s">
        <v>103</v>
      </c>
      <c r="P48" s="116" t="s">
        <v>103</v>
      </c>
    </row>
    <row r="49" spans="1:16" ht="14.4" thickBot="1" x14ac:dyDescent="0.35">
      <c r="A49" s="115" t="s">
        <v>120</v>
      </c>
      <c r="B49" s="116" t="s">
        <v>103</v>
      </c>
      <c r="C49" s="116" t="s">
        <v>103</v>
      </c>
      <c r="D49" s="116" t="s">
        <v>103</v>
      </c>
      <c r="E49" s="116" t="s">
        <v>103</v>
      </c>
      <c r="F49" s="116" t="s">
        <v>395</v>
      </c>
      <c r="G49" s="116" t="s">
        <v>103</v>
      </c>
      <c r="H49" s="116" t="s">
        <v>103</v>
      </c>
      <c r="I49" s="116" t="s">
        <v>103</v>
      </c>
      <c r="J49" s="116" t="s">
        <v>397</v>
      </c>
      <c r="K49" s="116" t="s">
        <v>103</v>
      </c>
      <c r="L49" s="116" t="s">
        <v>401</v>
      </c>
      <c r="M49" s="116" t="s">
        <v>103</v>
      </c>
      <c r="N49" s="116" t="s">
        <v>403</v>
      </c>
      <c r="O49" s="116" t="s">
        <v>103</v>
      </c>
      <c r="P49" s="116" t="s">
        <v>103</v>
      </c>
    </row>
    <row r="50" spans="1:16" ht="14.4" thickBot="1" x14ac:dyDescent="0.35">
      <c r="A50" s="115" t="s">
        <v>121</v>
      </c>
      <c r="B50" s="116" t="s">
        <v>103</v>
      </c>
      <c r="C50" s="116" t="s">
        <v>103</v>
      </c>
      <c r="D50" s="116" t="s">
        <v>103</v>
      </c>
      <c r="E50" s="116" t="s">
        <v>103</v>
      </c>
      <c r="F50" s="116" t="s">
        <v>103</v>
      </c>
      <c r="G50" s="116" t="s">
        <v>103</v>
      </c>
      <c r="H50" s="116" t="s">
        <v>103</v>
      </c>
      <c r="I50" s="116" t="s">
        <v>103</v>
      </c>
      <c r="J50" s="116" t="s">
        <v>397</v>
      </c>
      <c r="K50" s="116" t="s">
        <v>103</v>
      </c>
      <c r="L50" s="116" t="s">
        <v>401</v>
      </c>
      <c r="M50" s="116" t="s">
        <v>103</v>
      </c>
      <c r="N50" s="116" t="s">
        <v>403</v>
      </c>
      <c r="O50" s="116" t="s">
        <v>103</v>
      </c>
      <c r="P50" s="116" t="s">
        <v>103</v>
      </c>
    </row>
    <row r="51" spans="1:16" ht="14.4" thickBot="1" x14ac:dyDescent="0.35">
      <c r="A51" s="115" t="s">
        <v>122</v>
      </c>
      <c r="B51" s="116" t="s">
        <v>103</v>
      </c>
      <c r="C51" s="116" t="s">
        <v>103</v>
      </c>
      <c r="D51" s="116" t="s">
        <v>103</v>
      </c>
      <c r="E51" s="116" t="s">
        <v>103</v>
      </c>
      <c r="F51" s="116" t="s">
        <v>103</v>
      </c>
      <c r="G51" s="116" t="s">
        <v>103</v>
      </c>
      <c r="H51" s="116" t="s">
        <v>103</v>
      </c>
      <c r="I51" s="116" t="s">
        <v>103</v>
      </c>
      <c r="J51" s="116" t="s">
        <v>397</v>
      </c>
      <c r="K51" s="116" t="s">
        <v>103</v>
      </c>
      <c r="L51" s="116" t="s">
        <v>401</v>
      </c>
      <c r="M51" s="116" t="s">
        <v>103</v>
      </c>
      <c r="N51" s="116" t="s">
        <v>103</v>
      </c>
      <c r="O51" s="116" t="s">
        <v>103</v>
      </c>
      <c r="P51" s="116" t="s">
        <v>103</v>
      </c>
    </row>
    <row r="52" spans="1:16" ht="14.4" thickBot="1" x14ac:dyDescent="0.35">
      <c r="A52" s="115" t="s">
        <v>123</v>
      </c>
      <c r="B52" s="116" t="s">
        <v>103</v>
      </c>
      <c r="C52" s="116" t="s">
        <v>103</v>
      </c>
      <c r="D52" s="116" t="s">
        <v>103</v>
      </c>
      <c r="E52" s="116" t="s">
        <v>103</v>
      </c>
      <c r="F52" s="116" t="s">
        <v>103</v>
      </c>
      <c r="G52" s="116" t="s">
        <v>103</v>
      </c>
      <c r="H52" s="116" t="s">
        <v>103</v>
      </c>
      <c r="I52" s="116" t="s">
        <v>103</v>
      </c>
      <c r="J52" s="116" t="s">
        <v>103</v>
      </c>
      <c r="K52" s="116" t="s">
        <v>103</v>
      </c>
      <c r="L52" s="116" t="s">
        <v>401</v>
      </c>
      <c r="M52" s="116" t="s">
        <v>103</v>
      </c>
      <c r="N52" s="116" t="s">
        <v>103</v>
      </c>
      <c r="O52" s="116" t="s">
        <v>103</v>
      </c>
      <c r="P52" s="116" t="s">
        <v>103</v>
      </c>
    </row>
    <row r="53" spans="1:16" ht="14.4" thickBot="1" x14ac:dyDescent="0.35">
      <c r="A53" s="115" t="s">
        <v>124</v>
      </c>
      <c r="B53" s="116" t="s">
        <v>103</v>
      </c>
      <c r="C53" s="116" t="s">
        <v>103</v>
      </c>
      <c r="D53" s="116" t="s">
        <v>103</v>
      </c>
      <c r="E53" s="116" t="s">
        <v>103</v>
      </c>
      <c r="F53" s="116" t="s">
        <v>103</v>
      </c>
      <c r="G53" s="116" t="s">
        <v>103</v>
      </c>
      <c r="H53" s="116" t="s">
        <v>103</v>
      </c>
      <c r="I53" s="116" t="s">
        <v>103</v>
      </c>
      <c r="J53" s="116" t="s">
        <v>103</v>
      </c>
      <c r="K53" s="116" t="s">
        <v>103</v>
      </c>
      <c r="L53" s="116" t="s">
        <v>103</v>
      </c>
      <c r="M53" s="116" t="s">
        <v>103</v>
      </c>
      <c r="N53" s="116" t="s">
        <v>103</v>
      </c>
      <c r="O53" s="116" t="s">
        <v>103</v>
      </c>
      <c r="P53" s="116" t="s">
        <v>103</v>
      </c>
    </row>
    <row r="54" spans="1:16" ht="18.600000000000001" thickBot="1" x14ac:dyDescent="0.35">
      <c r="A54" s="111"/>
    </row>
    <row r="55" spans="1:16" ht="14.4" thickBot="1" x14ac:dyDescent="0.35">
      <c r="A55" s="115" t="s">
        <v>125</v>
      </c>
      <c r="B55" s="115" t="s">
        <v>64</v>
      </c>
      <c r="C55" s="115" t="s">
        <v>65</v>
      </c>
      <c r="D55" s="115" t="s">
        <v>66</v>
      </c>
      <c r="E55" s="115" t="s">
        <v>67</v>
      </c>
      <c r="F55" s="115" t="s">
        <v>68</v>
      </c>
      <c r="G55" s="115" t="s">
        <v>69</v>
      </c>
      <c r="H55" s="115" t="s">
        <v>70</v>
      </c>
      <c r="I55" s="115" t="s">
        <v>71</v>
      </c>
      <c r="J55" s="115" t="s">
        <v>72</v>
      </c>
      <c r="K55" s="115" t="s">
        <v>73</v>
      </c>
      <c r="L55" s="115" t="s">
        <v>74</v>
      </c>
      <c r="M55" s="115" t="s">
        <v>75</v>
      </c>
      <c r="N55" s="115" t="s">
        <v>76</v>
      </c>
      <c r="O55" s="115" t="s">
        <v>77</v>
      </c>
      <c r="P55" s="115" t="s">
        <v>78</v>
      </c>
    </row>
    <row r="56" spans="1:16" ht="14.4" thickBot="1" x14ac:dyDescent="0.35">
      <c r="A56" s="115" t="s">
        <v>102</v>
      </c>
      <c r="B56" s="116">
        <v>0</v>
      </c>
      <c r="C56" s="116">
        <v>0</v>
      </c>
      <c r="D56" s="116">
        <v>150</v>
      </c>
      <c r="E56" s="116">
        <v>1205</v>
      </c>
      <c r="F56" s="116">
        <v>2098</v>
      </c>
      <c r="G56" s="116">
        <v>10</v>
      </c>
      <c r="H56" s="116">
        <v>0</v>
      </c>
      <c r="I56" s="116">
        <v>1403</v>
      </c>
      <c r="J56" s="116">
        <v>983</v>
      </c>
      <c r="K56" s="116">
        <v>0</v>
      </c>
      <c r="L56" s="116">
        <v>1048</v>
      </c>
      <c r="M56" s="116">
        <v>0</v>
      </c>
      <c r="N56" s="116">
        <v>240</v>
      </c>
      <c r="O56" s="116">
        <v>0</v>
      </c>
      <c r="P56" s="116">
        <v>410</v>
      </c>
    </row>
    <row r="57" spans="1:16" ht="14.4" thickBot="1" x14ac:dyDescent="0.35">
      <c r="A57" s="115" t="s">
        <v>104</v>
      </c>
      <c r="B57" s="116">
        <v>0</v>
      </c>
      <c r="C57" s="116">
        <v>0</v>
      </c>
      <c r="D57" s="116">
        <v>150</v>
      </c>
      <c r="E57" s="116">
        <v>685</v>
      </c>
      <c r="F57" s="116">
        <v>2098</v>
      </c>
      <c r="G57" s="116">
        <v>10</v>
      </c>
      <c r="H57" s="116">
        <v>0</v>
      </c>
      <c r="I57" s="116">
        <v>1138</v>
      </c>
      <c r="J57" s="116">
        <v>983</v>
      </c>
      <c r="K57" s="116">
        <v>0</v>
      </c>
      <c r="L57" s="116">
        <v>775</v>
      </c>
      <c r="M57" s="116">
        <v>0</v>
      </c>
      <c r="N57" s="116">
        <v>240</v>
      </c>
      <c r="O57" s="116">
        <v>0</v>
      </c>
      <c r="P57" s="116">
        <v>410</v>
      </c>
    </row>
    <row r="58" spans="1:16" ht="14.4" thickBot="1" x14ac:dyDescent="0.35">
      <c r="A58" s="115" t="s">
        <v>105</v>
      </c>
      <c r="B58" s="116">
        <v>0</v>
      </c>
      <c r="C58" s="116">
        <v>0</v>
      </c>
      <c r="D58" s="116">
        <v>150</v>
      </c>
      <c r="E58" s="116">
        <v>685</v>
      </c>
      <c r="F58" s="116">
        <v>668</v>
      </c>
      <c r="G58" s="116">
        <v>10</v>
      </c>
      <c r="H58" s="116">
        <v>0</v>
      </c>
      <c r="I58" s="116">
        <v>688</v>
      </c>
      <c r="J58" s="116">
        <v>983</v>
      </c>
      <c r="K58" s="116">
        <v>0</v>
      </c>
      <c r="L58" s="116">
        <v>775</v>
      </c>
      <c r="M58" s="116">
        <v>0</v>
      </c>
      <c r="N58" s="116">
        <v>240</v>
      </c>
      <c r="O58" s="116">
        <v>0</v>
      </c>
      <c r="P58" s="116">
        <v>410</v>
      </c>
    </row>
    <row r="59" spans="1:16" ht="14.4" thickBot="1" x14ac:dyDescent="0.35">
      <c r="A59" s="115" t="s">
        <v>106</v>
      </c>
      <c r="B59" s="116">
        <v>0</v>
      </c>
      <c r="C59" s="116">
        <v>0</v>
      </c>
      <c r="D59" s="116">
        <v>150</v>
      </c>
      <c r="E59" s="116">
        <v>685</v>
      </c>
      <c r="F59" s="116">
        <v>668</v>
      </c>
      <c r="G59" s="116">
        <v>10</v>
      </c>
      <c r="H59" s="116">
        <v>0</v>
      </c>
      <c r="I59" s="116">
        <v>688</v>
      </c>
      <c r="J59" s="116">
        <v>248</v>
      </c>
      <c r="K59" s="116">
        <v>0</v>
      </c>
      <c r="L59" s="116">
        <v>705</v>
      </c>
      <c r="M59" s="116">
        <v>0</v>
      </c>
      <c r="N59" s="116">
        <v>240</v>
      </c>
      <c r="O59" s="116">
        <v>0</v>
      </c>
      <c r="P59" s="116">
        <v>410</v>
      </c>
    </row>
    <row r="60" spans="1:16" ht="14.4" thickBot="1" x14ac:dyDescent="0.35">
      <c r="A60" s="115" t="s">
        <v>107</v>
      </c>
      <c r="B60" s="116">
        <v>0</v>
      </c>
      <c r="C60" s="116">
        <v>0</v>
      </c>
      <c r="D60" s="116">
        <v>0</v>
      </c>
      <c r="E60" s="116">
        <v>685</v>
      </c>
      <c r="F60" s="116">
        <v>668</v>
      </c>
      <c r="G60" s="116">
        <v>10</v>
      </c>
      <c r="H60" s="116">
        <v>0</v>
      </c>
      <c r="I60" s="116">
        <v>688</v>
      </c>
      <c r="J60" s="116">
        <v>248</v>
      </c>
      <c r="K60" s="116">
        <v>0</v>
      </c>
      <c r="L60" s="116">
        <v>705</v>
      </c>
      <c r="M60" s="116">
        <v>0</v>
      </c>
      <c r="N60" s="116">
        <v>240</v>
      </c>
      <c r="O60" s="116">
        <v>0</v>
      </c>
      <c r="P60" s="116">
        <v>335</v>
      </c>
    </row>
    <row r="61" spans="1:16" ht="14.4" thickBot="1" x14ac:dyDescent="0.35">
      <c r="A61" s="115" t="s">
        <v>108</v>
      </c>
      <c r="B61" s="116">
        <v>0</v>
      </c>
      <c r="C61" s="116">
        <v>0</v>
      </c>
      <c r="D61" s="116">
        <v>0</v>
      </c>
      <c r="E61" s="116">
        <v>0</v>
      </c>
      <c r="F61" s="116">
        <v>668</v>
      </c>
      <c r="G61" s="116">
        <v>10</v>
      </c>
      <c r="H61" s="116">
        <v>0</v>
      </c>
      <c r="I61" s="116">
        <v>688</v>
      </c>
      <c r="J61" s="116">
        <v>248</v>
      </c>
      <c r="K61" s="116">
        <v>0</v>
      </c>
      <c r="L61" s="116">
        <v>705</v>
      </c>
      <c r="M61" s="116">
        <v>0</v>
      </c>
      <c r="N61" s="116">
        <v>240</v>
      </c>
      <c r="O61" s="116">
        <v>0</v>
      </c>
      <c r="P61" s="116">
        <v>335</v>
      </c>
    </row>
    <row r="62" spans="1:16" ht="14.4" thickBot="1" x14ac:dyDescent="0.35">
      <c r="A62" s="115" t="s">
        <v>109</v>
      </c>
      <c r="B62" s="116">
        <v>0</v>
      </c>
      <c r="C62" s="116">
        <v>0</v>
      </c>
      <c r="D62" s="116">
        <v>0</v>
      </c>
      <c r="E62" s="116">
        <v>0</v>
      </c>
      <c r="F62" s="116">
        <v>668</v>
      </c>
      <c r="G62" s="116">
        <v>10</v>
      </c>
      <c r="H62" s="116">
        <v>0</v>
      </c>
      <c r="I62" s="116">
        <v>688</v>
      </c>
      <c r="J62" s="116">
        <v>248</v>
      </c>
      <c r="K62" s="116">
        <v>0</v>
      </c>
      <c r="L62" s="116">
        <v>705</v>
      </c>
      <c r="M62" s="116">
        <v>0</v>
      </c>
      <c r="N62" s="116">
        <v>240</v>
      </c>
      <c r="O62" s="116">
        <v>0</v>
      </c>
      <c r="P62" s="116">
        <v>335</v>
      </c>
    </row>
    <row r="63" spans="1:16" ht="14.4" thickBot="1" x14ac:dyDescent="0.35">
      <c r="A63" s="115" t="s">
        <v>110</v>
      </c>
      <c r="B63" s="116">
        <v>0</v>
      </c>
      <c r="C63" s="116">
        <v>0</v>
      </c>
      <c r="D63" s="116">
        <v>0</v>
      </c>
      <c r="E63" s="116">
        <v>0</v>
      </c>
      <c r="F63" s="116">
        <v>668</v>
      </c>
      <c r="G63" s="116">
        <v>10</v>
      </c>
      <c r="H63" s="116">
        <v>0</v>
      </c>
      <c r="I63" s="116">
        <v>335</v>
      </c>
      <c r="J63" s="116">
        <v>248</v>
      </c>
      <c r="K63" s="116">
        <v>0</v>
      </c>
      <c r="L63" s="116">
        <v>705</v>
      </c>
      <c r="M63" s="116">
        <v>0</v>
      </c>
      <c r="N63" s="116">
        <v>240</v>
      </c>
      <c r="O63" s="116">
        <v>0</v>
      </c>
      <c r="P63" s="116">
        <v>190</v>
      </c>
    </row>
    <row r="64" spans="1:16" ht="14.4" thickBot="1" x14ac:dyDescent="0.35">
      <c r="A64" s="115" t="s">
        <v>111</v>
      </c>
      <c r="B64" s="116">
        <v>0</v>
      </c>
      <c r="C64" s="116">
        <v>0</v>
      </c>
      <c r="D64" s="116">
        <v>0</v>
      </c>
      <c r="E64" s="116">
        <v>0</v>
      </c>
      <c r="F64" s="116">
        <v>668</v>
      </c>
      <c r="G64" s="116">
        <v>10</v>
      </c>
      <c r="H64" s="116">
        <v>0</v>
      </c>
      <c r="I64" s="116">
        <v>335</v>
      </c>
      <c r="J64" s="116">
        <v>248</v>
      </c>
      <c r="K64" s="116">
        <v>0</v>
      </c>
      <c r="L64" s="116">
        <v>705</v>
      </c>
      <c r="M64" s="116">
        <v>0</v>
      </c>
      <c r="N64" s="116">
        <v>240</v>
      </c>
      <c r="O64" s="116">
        <v>0</v>
      </c>
      <c r="P64" s="116">
        <v>190</v>
      </c>
    </row>
    <row r="65" spans="1:20" ht="14.4" thickBot="1" x14ac:dyDescent="0.35">
      <c r="A65" s="115" t="s">
        <v>112</v>
      </c>
      <c r="B65" s="116">
        <v>0</v>
      </c>
      <c r="C65" s="116">
        <v>0</v>
      </c>
      <c r="D65" s="116">
        <v>0</v>
      </c>
      <c r="E65" s="116">
        <v>0</v>
      </c>
      <c r="F65" s="116">
        <v>668</v>
      </c>
      <c r="G65" s="116">
        <v>10</v>
      </c>
      <c r="H65" s="116">
        <v>0</v>
      </c>
      <c r="I65" s="116">
        <v>335</v>
      </c>
      <c r="J65" s="116">
        <v>248</v>
      </c>
      <c r="K65" s="116">
        <v>0</v>
      </c>
      <c r="L65" s="116">
        <v>400</v>
      </c>
      <c r="M65" s="116">
        <v>0</v>
      </c>
      <c r="N65" s="116">
        <v>240</v>
      </c>
      <c r="O65" s="116">
        <v>0</v>
      </c>
      <c r="P65" s="116">
        <v>190</v>
      </c>
    </row>
    <row r="66" spans="1:20" ht="14.4" thickBot="1" x14ac:dyDescent="0.35">
      <c r="A66" s="115" t="s">
        <v>113</v>
      </c>
      <c r="B66" s="116">
        <v>0</v>
      </c>
      <c r="C66" s="116">
        <v>0</v>
      </c>
      <c r="D66" s="116">
        <v>0</v>
      </c>
      <c r="E66" s="116">
        <v>0</v>
      </c>
      <c r="F66" s="116">
        <v>668</v>
      </c>
      <c r="G66" s="116">
        <v>10</v>
      </c>
      <c r="H66" s="116">
        <v>0</v>
      </c>
      <c r="I66" s="116">
        <v>335</v>
      </c>
      <c r="J66" s="116">
        <v>248</v>
      </c>
      <c r="K66" s="116">
        <v>0</v>
      </c>
      <c r="L66" s="116">
        <v>400</v>
      </c>
      <c r="M66" s="116">
        <v>0</v>
      </c>
      <c r="N66" s="116">
        <v>240</v>
      </c>
      <c r="O66" s="116">
        <v>0</v>
      </c>
      <c r="P66" s="116">
        <v>190</v>
      </c>
    </row>
    <row r="67" spans="1:20" ht="14.4" thickBot="1" x14ac:dyDescent="0.35">
      <c r="A67" s="115" t="s">
        <v>114</v>
      </c>
      <c r="B67" s="116">
        <v>0</v>
      </c>
      <c r="C67" s="116">
        <v>0</v>
      </c>
      <c r="D67" s="116">
        <v>0</v>
      </c>
      <c r="E67" s="116">
        <v>0</v>
      </c>
      <c r="F67" s="116">
        <v>668</v>
      </c>
      <c r="G67" s="116">
        <v>10</v>
      </c>
      <c r="H67" s="116">
        <v>0</v>
      </c>
      <c r="I67" s="116">
        <v>335</v>
      </c>
      <c r="J67" s="116">
        <v>248</v>
      </c>
      <c r="K67" s="116">
        <v>0</v>
      </c>
      <c r="L67" s="116">
        <v>400</v>
      </c>
      <c r="M67" s="116">
        <v>0</v>
      </c>
      <c r="N67" s="116">
        <v>240</v>
      </c>
      <c r="O67" s="116">
        <v>0</v>
      </c>
      <c r="P67" s="116">
        <v>153</v>
      </c>
    </row>
    <row r="68" spans="1:20" ht="14.4" thickBot="1" x14ac:dyDescent="0.35">
      <c r="A68" s="115" t="s">
        <v>115</v>
      </c>
      <c r="B68" s="116">
        <v>0</v>
      </c>
      <c r="C68" s="116">
        <v>0</v>
      </c>
      <c r="D68" s="116">
        <v>0</v>
      </c>
      <c r="E68" s="116">
        <v>0</v>
      </c>
      <c r="F68" s="116">
        <v>668</v>
      </c>
      <c r="G68" s="116">
        <v>10</v>
      </c>
      <c r="H68" s="116">
        <v>0</v>
      </c>
      <c r="I68" s="116">
        <v>335</v>
      </c>
      <c r="J68" s="116">
        <v>248</v>
      </c>
      <c r="K68" s="116">
        <v>0</v>
      </c>
      <c r="L68" s="116">
        <v>400</v>
      </c>
      <c r="M68" s="116">
        <v>0</v>
      </c>
      <c r="N68" s="116">
        <v>240</v>
      </c>
      <c r="O68" s="116">
        <v>0</v>
      </c>
      <c r="P68" s="116">
        <v>153</v>
      </c>
    </row>
    <row r="69" spans="1:20" ht="14.4" thickBot="1" x14ac:dyDescent="0.35">
      <c r="A69" s="115" t="s">
        <v>116</v>
      </c>
      <c r="B69" s="116">
        <v>0</v>
      </c>
      <c r="C69" s="116">
        <v>0</v>
      </c>
      <c r="D69" s="116">
        <v>0</v>
      </c>
      <c r="E69" s="116">
        <v>0</v>
      </c>
      <c r="F69" s="116">
        <v>668</v>
      </c>
      <c r="G69" s="116">
        <v>10</v>
      </c>
      <c r="H69" s="116">
        <v>0</v>
      </c>
      <c r="I69" s="116">
        <v>0</v>
      </c>
      <c r="J69" s="116">
        <v>248</v>
      </c>
      <c r="K69" s="116">
        <v>0</v>
      </c>
      <c r="L69" s="116">
        <v>400</v>
      </c>
      <c r="M69" s="116">
        <v>0</v>
      </c>
      <c r="N69" s="116">
        <v>240</v>
      </c>
      <c r="O69" s="116">
        <v>0</v>
      </c>
      <c r="P69" s="116">
        <v>153</v>
      </c>
    </row>
    <row r="70" spans="1:20" ht="14.4" thickBot="1" x14ac:dyDescent="0.35">
      <c r="A70" s="115" t="s">
        <v>117</v>
      </c>
      <c r="B70" s="116">
        <v>0</v>
      </c>
      <c r="C70" s="116">
        <v>0</v>
      </c>
      <c r="D70" s="116">
        <v>0</v>
      </c>
      <c r="E70" s="116">
        <v>0</v>
      </c>
      <c r="F70" s="116">
        <v>668</v>
      </c>
      <c r="G70" s="116">
        <v>10</v>
      </c>
      <c r="H70" s="116">
        <v>0</v>
      </c>
      <c r="I70" s="116">
        <v>0</v>
      </c>
      <c r="J70" s="116">
        <v>248</v>
      </c>
      <c r="K70" s="116">
        <v>0</v>
      </c>
      <c r="L70" s="116">
        <v>400</v>
      </c>
      <c r="M70" s="116">
        <v>0</v>
      </c>
      <c r="N70" s="116">
        <v>240</v>
      </c>
      <c r="O70" s="116">
        <v>0</v>
      </c>
      <c r="P70" s="116">
        <v>0</v>
      </c>
    </row>
    <row r="71" spans="1:20" ht="14.4" thickBot="1" x14ac:dyDescent="0.35">
      <c r="A71" s="115" t="s">
        <v>118</v>
      </c>
      <c r="B71" s="116">
        <v>0</v>
      </c>
      <c r="C71" s="116">
        <v>0</v>
      </c>
      <c r="D71" s="116">
        <v>0</v>
      </c>
      <c r="E71" s="116">
        <v>0</v>
      </c>
      <c r="F71" s="116">
        <v>668</v>
      </c>
      <c r="G71" s="116">
        <v>0</v>
      </c>
      <c r="H71" s="116">
        <v>0</v>
      </c>
      <c r="I71" s="116">
        <v>0</v>
      </c>
      <c r="J71" s="116">
        <v>248</v>
      </c>
      <c r="K71" s="116">
        <v>0</v>
      </c>
      <c r="L71" s="116">
        <v>400</v>
      </c>
      <c r="M71" s="116">
        <v>0</v>
      </c>
      <c r="N71" s="116">
        <v>205</v>
      </c>
      <c r="O71" s="116">
        <v>0</v>
      </c>
      <c r="P71" s="116">
        <v>0</v>
      </c>
    </row>
    <row r="72" spans="1:20" ht="14.4" thickBot="1" x14ac:dyDescent="0.35">
      <c r="A72" s="115" t="s">
        <v>119</v>
      </c>
      <c r="B72" s="116">
        <v>0</v>
      </c>
      <c r="C72" s="116">
        <v>0</v>
      </c>
      <c r="D72" s="116">
        <v>0</v>
      </c>
      <c r="E72" s="116">
        <v>0</v>
      </c>
      <c r="F72" s="116">
        <v>668</v>
      </c>
      <c r="G72" s="116">
        <v>0</v>
      </c>
      <c r="H72" s="116">
        <v>0</v>
      </c>
      <c r="I72" s="116">
        <v>0</v>
      </c>
      <c r="J72" s="116">
        <v>248</v>
      </c>
      <c r="K72" s="116">
        <v>0</v>
      </c>
      <c r="L72" s="116">
        <v>400</v>
      </c>
      <c r="M72" s="116">
        <v>0</v>
      </c>
      <c r="N72" s="116">
        <v>205</v>
      </c>
      <c r="O72" s="116">
        <v>0</v>
      </c>
      <c r="P72" s="116">
        <v>0</v>
      </c>
    </row>
    <row r="73" spans="1:20" ht="14.4" thickBot="1" x14ac:dyDescent="0.35">
      <c r="A73" s="115" t="s">
        <v>120</v>
      </c>
      <c r="B73" s="116">
        <v>0</v>
      </c>
      <c r="C73" s="116">
        <v>0</v>
      </c>
      <c r="D73" s="116">
        <v>0</v>
      </c>
      <c r="E73" s="116">
        <v>0</v>
      </c>
      <c r="F73" s="116">
        <v>668</v>
      </c>
      <c r="G73" s="116">
        <v>0</v>
      </c>
      <c r="H73" s="116">
        <v>0</v>
      </c>
      <c r="I73" s="116">
        <v>0</v>
      </c>
      <c r="J73" s="116">
        <v>248</v>
      </c>
      <c r="K73" s="116">
        <v>0</v>
      </c>
      <c r="L73" s="116">
        <v>400</v>
      </c>
      <c r="M73" s="116">
        <v>0</v>
      </c>
      <c r="N73" s="116">
        <v>205</v>
      </c>
      <c r="O73" s="116">
        <v>0</v>
      </c>
      <c r="P73" s="116">
        <v>0</v>
      </c>
    </row>
    <row r="74" spans="1:20" ht="14.4" thickBot="1" x14ac:dyDescent="0.35">
      <c r="A74" s="115" t="s">
        <v>121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248</v>
      </c>
      <c r="K74" s="116">
        <v>0</v>
      </c>
      <c r="L74" s="116">
        <v>400</v>
      </c>
      <c r="M74" s="116">
        <v>0</v>
      </c>
      <c r="N74" s="116">
        <v>205</v>
      </c>
      <c r="O74" s="116">
        <v>0</v>
      </c>
      <c r="P74" s="116">
        <v>0</v>
      </c>
    </row>
    <row r="75" spans="1:20" ht="14.4" thickBot="1" x14ac:dyDescent="0.35">
      <c r="A75" s="115" t="s">
        <v>122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248</v>
      </c>
      <c r="K75" s="116">
        <v>0</v>
      </c>
      <c r="L75" s="116">
        <v>400</v>
      </c>
      <c r="M75" s="116">
        <v>0</v>
      </c>
      <c r="N75" s="116">
        <v>0</v>
      </c>
      <c r="O75" s="116">
        <v>0</v>
      </c>
      <c r="P75" s="116">
        <v>0</v>
      </c>
    </row>
    <row r="76" spans="1:20" ht="14.4" thickBot="1" x14ac:dyDescent="0.35">
      <c r="A76" s="115" t="s">
        <v>123</v>
      </c>
      <c r="B76" s="116">
        <v>0</v>
      </c>
      <c r="C76" s="116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400</v>
      </c>
      <c r="M76" s="116">
        <v>0</v>
      </c>
      <c r="N76" s="116">
        <v>0</v>
      </c>
      <c r="O76" s="116">
        <v>0</v>
      </c>
      <c r="P76" s="116">
        <v>0</v>
      </c>
    </row>
    <row r="77" spans="1:20" ht="14.4" thickBot="1" x14ac:dyDescent="0.35">
      <c r="A77" s="115" t="s">
        <v>124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</row>
    <row r="78" spans="1:20" ht="18.600000000000001" thickBot="1" x14ac:dyDescent="0.35">
      <c r="A78" s="111"/>
    </row>
    <row r="79" spans="1:20" ht="14.4" thickBot="1" x14ac:dyDescent="0.35">
      <c r="A79" s="115" t="s">
        <v>126</v>
      </c>
      <c r="B79" s="115" t="s">
        <v>64</v>
      </c>
      <c r="C79" s="115" t="s">
        <v>65</v>
      </c>
      <c r="D79" s="115" t="s">
        <v>66</v>
      </c>
      <c r="E79" s="115" t="s">
        <v>67</v>
      </c>
      <c r="F79" s="115" t="s">
        <v>68</v>
      </c>
      <c r="G79" s="115" t="s">
        <v>69</v>
      </c>
      <c r="H79" s="115" t="s">
        <v>70</v>
      </c>
      <c r="I79" s="115" t="s">
        <v>71</v>
      </c>
      <c r="J79" s="115" t="s">
        <v>72</v>
      </c>
      <c r="K79" s="115" t="s">
        <v>73</v>
      </c>
      <c r="L79" s="115" t="s">
        <v>74</v>
      </c>
      <c r="M79" s="115" t="s">
        <v>75</v>
      </c>
      <c r="N79" s="115" t="s">
        <v>76</v>
      </c>
      <c r="O79" s="115" t="s">
        <v>77</v>
      </c>
      <c r="P79" s="115" t="s">
        <v>78</v>
      </c>
      <c r="Q79" s="115" t="s">
        <v>127</v>
      </c>
      <c r="R79" s="115" t="s">
        <v>128</v>
      </c>
      <c r="S79" s="115" t="s">
        <v>129</v>
      </c>
      <c r="T79" s="115" t="s">
        <v>130</v>
      </c>
    </row>
    <row r="80" spans="1:20" ht="14.4" thickBot="1" x14ac:dyDescent="0.35">
      <c r="A80" s="115" t="s">
        <v>79</v>
      </c>
      <c r="B80" s="116">
        <v>0</v>
      </c>
      <c r="C80" s="116">
        <v>0</v>
      </c>
      <c r="D80" s="116">
        <v>0</v>
      </c>
      <c r="E80" s="116">
        <v>685</v>
      </c>
      <c r="F80" s="116">
        <v>668</v>
      </c>
      <c r="G80" s="116">
        <v>0</v>
      </c>
      <c r="H80" s="116">
        <v>0</v>
      </c>
      <c r="I80" s="116">
        <v>0</v>
      </c>
      <c r="J80" s="116">
        <v>248</v>
      </c>
      <c r="K80" s="116">
        <v>0</v>
      </c>
      <c r="L80" s="116">
        <v>400</v>
      </c>
      <c r="M80" s="116">
        <v>0</v>
      </c>
      <c r="N80" s="116">
        <v>0</v>
      </c>
      <c r="O80" s="116">
        <v>0</v>
      </c>
      <c r="P80" s="116">
        <v>0</v>
      </c>
      <c r="Q80" s="116">
        <v>2001</v>
      </c>
      <c r="R80" s="116">
        <v>2000</v>
      </c>
      <c r="S80" s="116">
        <v>-1</v>
      </c>
      <c r="T80" s="116">
        <v>-0.05</v>
      </c>
    </row>
    <row r="81" spans="1:20" ht="14.4" thickBot="1" x14ac:dyDescent="0.35">
      <c r="A81" s="115" t="s">
        <v>80</v>
      </c>
      <c r="B81" s="116">
        <v>0</v>
      </c>
      <c r="C81" s="116">
        <v>0</v>
      </c>
      <c r="D81" s="116">
        <v>0</v>
      </c>
      <c r="E81" s="116">
        <v>0</v>
      </c>
      <c r="F81" s="116">
        <v>668</v>
      </c>
      <c r="G81" s="116">
        <v>10</v>
      </c>
      <c r="H81" s="116">
        <v>0</v>
      </c>
      <c r="I81" s="116">
        <v>688</v>
      </c>
      <c r="J81" s="116">
        <v>248</v>
      </c>
      <c r="K81" s="116">
        <v>0</v>
      </c>
      <c r="L81" s="116">
        <v>400</v>
      </c>
      <c r="M81" s="116">
        <v>0</v>
      </c>
      <c r="N81" s="116">
        <v>205</v>
      </c>
      <c r="O81" s="116">
        <v>0</v>
      </c>
      <c r="P81" s="116">
        <v>153</v>
      </c>
      <c r="Q81" s="116">
        <v>2372</v>
      </c>
      <c r="R81" s="116">
        <v>2370</v>
      </c>
      <c r="S81" s="116">
        <v>-2</v>
      </c>
      <c r="T81" s="116">
        <v>-0.08</v>
      </c>
    </row>
    <row r="82" spans="1:20" ht="14.4" thickBot="1" x14ac:dyDescent="0.35">
      <c r="A82" s="115" t="s">
        <v>81</v>
      </c>
      <c r="B82" s="116">
        <v>0</v>
      </c>
      <c r="C82" s="116">
        <v>0</v>
      </c>
      <c r="D82" s="116">
        <v>0</v>
      </c>
      <c r="E82" s="116">
        <v>0</v>
      </c>
      <c r="F82" s="116">
        <v>668</v>
      </c>
      <c r="G82" s="116">
        <v>0</v>
      </c>
      <c r="H82" s="116">
        <v>0</v>
      </c>
      <c r="I82" s="116">
        <v>688</v>
      </c>
      <c r="J82" s="116">
        <v>0</v>
      </c>
      <c r="K82" s="116">
        <v>0</v>
      </c>
      <c r="L82" s="116">
        <v>400</v>
      </c>
      <c r="M82" s="116">
        <v>0</v>
      </c>
      <c r="N82" s="116">
        <v>205</v>
      </c>
      <c r="O82" s="116">
        <v>0</v>
      </c>
      <c r="P82" s="116">
        <v>0</v>
      </c>
      <c r="Q82" s="116">
        <v>1961</v>
      </c>
      <c r="R82" s="116">
        <v>1960</v>
      </c>
      <c r="S82" s="116">
        <v>-1</v>
      </c>
      <c r="T82" s="116">
        <v>-0.05</v>
      </c>
    </row>
    <row r="83" spans="1:20" ht="14.4" thickBot="1" x14ac:dyDescent="0.35">
      <c r="A83" s="115" t="s">
        <v>82</v>
      </c>
      <c r="B83" s="116">
        <v>0</v>
      </c>
      <c r="C83" s="116">
        <v>0</v>
      </c>
      <c r="D83" s="116">
        <v>0</v>
      </c>
      <c r="E83" s="116">
        <v>0</v>
      </c>
      <c r="F83" s="116">
        <v>668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400</v>
      </c>
      <c r="M83" s="116">
        <v>0</v>
      </c>
      <c r="N83" s="116">
        <v>240</v>
      </c>
      <c r="O83" s="116">
        <v>0</v>
      </c>
      <c r="P83" s="116">
        <v>153</v>
      </c>
      <c r="Q83" s="116">
        <v>1461</v>
      </c>
      <c r="R83" s="116">
        <v>1460</v>
      </c>
      <c r="S83" s="116">
        <v>-1</v>
      </c>
      <c r="T83" s="116">
        <v>-7.0000000000000007E-2</v>
      </c>
    </row>
    <row r="84" spans="1:20" ht="14.4" thickBot="1" x14ac:dyDescent="0.35">
      <c r="A84" s="115" t="s">
        <v>83</v>
      </c>
      <c r="B84" s="116">
        <v>0</v>
      </c>
      <c r="C84" s="116">
        <v>0</v>
      </c>
      <c r="D84" s="116">
        <v>0</v>
      </c>
      <c r="E84" s="116">
        <v>0</v>
      </c>
      <c r="F84" s="116">
        <v>0</v>
      </c>
      <c r="G84" s="116">
        <v>10</v>
      </c>
      <c r="H84" s="116">
        <v>0</v>
      </c>
      <c r="I84" s="116">
        <v>1138</v>
      </c>
      <c r="J84" s="116">
        <v>248</v>
      </c>
      <c r="K84" s="116">
        <v>0</v>
      </c>
      <c r="L84" s="116">
        <v>705</v>
      </c>
      <c r="M84" s="116">
        <v>0</v>
      </c>
      <c r="N84" s="116">
        <v>240</v>
      </c>
      <c r="O84" s="116">
        <v>0</v>
      </c>
      <c r="P84" s="116">
        <v>410</v>
      </c>
      <c r="Q84" s="116">
        <v>2751</v>
      </c>
      <c r="R84" s="116">
        <v>2750</v>
      </c>
      <c r="S84" s="116">
        <v>-1</v>
      </c>
      <c r="T84" s="116">
        <v>-0.04</v>
      </c>
    </row>
    <row r="85" spans="1:20" ht="14.4" thickBot="1" x14ac:dyDescent="0.35">
      <c r="A85" s="115" t="s">
        <v>84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v>10</v>
      </c>
      <c r="H85" s="116">
        <v>0</v>
      </c>
      <c r="I85" s="116">
        <v>1403</v>
      </c>
      <c r="J85" s="116">
        <v>248</v>
      </c>
      <c r="K85" s="116">
        <v>0</v>
      </c>
      <c r="L85" s="116">
        <v>705</v>
      </c>
      <c r="M85" s="116">
        <v>0</v>
      </c>
      <c r="N85" s="116">
        <v>205</v>
      </c>
      <c r="O85" s="116">
        <v>0</v>
      </c>
      <c r="P85" s="116">
        <v>0</v>
      </c>
      <c r="Q85" s="116">
        <v>2571</v>
      </c>
      <c r="R85" s="116">
        <v>2570</v>
      </c>
      <c r="S85" s="116">
        <v>-1</v>
      </c>
      <c r="T85" s="116">
        <v>-0.04</v>
      </c>
    </row>
    <row r="86" spans="1:20" ht="14.4" thickBot="1" x14ac:dyDescent="0.35">
      <c r="A86" s="115" t="s">
        <v>85</v>
      </c>
      <c r="B86" s="116">
        <v>0</v>
      </c>
      <c r="C86" s="116">
        <v>0</v>
      </c>
      <c r="D86" s="116">
        <v>0</v>
      </c>
      <c r="E86" s="116">
        <v>0</v>
      </c>
      <c r="F86" s="116">
        <v>668</v>
      </c>
      <c r="G86" s="116">
        <v>10</v>
      </c>
      <c r="H86" s="116">
        <v>0</v>
      </c>
      <c r="I86" s="116">
        <v>335</v>
      </c>
      <c r="J86" s="116">
        <v>248</v>
      </c>
      <c r="K86" s="116">
        <v>0</v>
      </c>
      <c r="L86" s="116">
        <v>705</v>
      </c>
      <c r="M86" s="116">
        <v>0</v>
      </c>
      <c r="N86" s="116">
        <v>240</v>
      </c>
      <c r="O86" s="116">
        <v>0</v>
      </c>
      <c r="P86" s="116">
        <v>335</v>
      </c>
      <c r="Q86" s="116">
        <v>2541</v>
      </c>
      <c r="R86" s="116">
        <v>2540</v>
      </c>
      <c r="S86" s="116">
        <v>-1</v>
      </c>
      <c r="T86" s="116">
        <v>-0.04</v>
      </c>
    </row>
    <row r="87" spans="1:20" ht="14.4" thickBot="1" x14ac:dyDescent="0.35">
      <c r="A87" s="115" t="s">
        <v>86</v>
      </c>
      <c r="B87" s="116">
        <v>0</v>
      </c>
      <c r="C87" s="116">
        <v>0</v>
      </c>
      <c r="D87" s="116">
        <v>0</v>
      </c>
      <c r="E87" s="116">
        <v>685</v>
      </c>
      <c r="F87" s="116">
        <v>668</v>
      </c>
      <c r="G87" s="116">
        <v>10</v>
      </c>
      <c r="H87" s="116">
        <v>0</v>
      </c>
      <c r="I87" s="116">
        <v>0</v>
      </c>
      <c r="J87" s="116">
        <v>248</v>
      </c>
      <c r="K87" s="116">
        <v>0</v>
      </c>
      <c r="L87" s="116">
        <v>0</v>
      </c>
      <c r="M87" s="116">
        <v>0</v>
      </c>
      <c r="N87" s="116">
        <v>240</v>
      </c>
      <c r="O87" s="116">
        <v>0</v>
      </c>
      <c r="P87" s="116">
        <v>190</v>
      </c>
      <c r="Q87" s="116">
        <v>2041</v>
      </c>
      <c r="R87" s="116">
        <v>2040</v>
      </c>
      <c r="S87" s="116">
        <v>-1</v>
      </c>
      <c r="T87" s="116">
        <v>-0.05</v>
      </c>
    </row>
    <row r="88" spans="1:20" ht="14.4" thickBot="1" x14ac:dyDescent="0.35">
      <c r="A88" s="115" t="s">
        <v>87</v>
      </c>
      <c r="B88" s="116">
        <v>0</v>
      </c>
      <c r="C88" s="116">
        <v>0</v>
      </c>
      <c r="D88" s="116">
        <v>0</v>
      </c>
      <c r="E88" s="116">
        <v>0</v>
      </c>
      <c r="F88" s="116">
        <v>668</v>
      </c>
      <c r="G88" s="116">
        <v>10</v>
      </c>
      <c r="H88" s="116">
        <v>0</v>
      </c>
      <c r="I88" s="116">
        <v>335</v>
      </c>
      <c r="J88" s="116">
        <v>248</v>
      </c>
      <c r="K88" s="116">
        <v>0</v>
      </c>
      <c r="L88" s="116">
        <v>705</v>
      </c>
      <c r="M88" s="116">
        <v>0</v>
      </c>
      <c r="N88" s="116">
        <v>205</v>
      </c>
      <c r="O88" s="116">
        <v>0</v>
      </c>
      <c r="P88" s="116">
        <v>410</v>
      </c>
      <c r="Q88" s="116">
        <v>2581</v>
      </c>
      <c r="R88" s="116">
        <v>2580</v>
      </c>
      <c r="S88" s="116">
        <v>-1</v>
      </c>
      <c r="T88" s="116">
        <v>-0.04</v>
      </c>
    </row>
    <row r="89" spans="1:20" ht="14.4" thickBot="1" x14ac:dyDescent="0.35">
      <c r="A89" s="115" t="s">
        <v>88</v>
      </c>
      <c r="B89" s="116">
        <v>0</v>
      </c>
      <c r="C89" s="116">
        <v>0</v>
      </c>
      <c r="D89" s="116">
        <v>150</v>
      </c>
      <c r="E89" s="116">
        <v>0</v>
      </c>
      <c r="F89" s="116">
        <v>668</v>
      </c>
      <c r="G89" s="116">
        <v>10</v>
      </c>
      <c r="H89" s="116">
        <v>0</v>
      </c>
      <c r="I89" s="116">
        <v>335</v>
      </c>
      <c r="J89" s="116">
        <v>248</v>
      </c>
      <c r="K89" s="116">
        <v>0</v>
      </c>
      <c r="L89" s="116">
        <v>400</v>
      </c>
      <c r="M89" s="116">
        <v>0</v>
      </c>
      <c r="N89" s="116">
        <v>0</v>
      </c>
      <c r="O89" s="116">
        <v>0</v>
      </c>
      <c r="P89" s="116">
        <v>0</v>
      </c>
      <c r="Q89" s="116">
        <v>1811</v>
      </c>
      <c r="R89" s="116">
        <v>1810</v>
      </c>
      <c r="S89" s="116">
        <v>-1</v>
      </c>
      <c r="T89" s="116">
        <v>-0.06</v>
      </c>
    </row>
    <row r="90" spans="1:20" ht="14.4" thickBot="1" x14ac:dyDescent="0.35">
      <c r="A90" s="115" t="s">
        <v>89</v>
      </c>
      <c r="B90" s="116">
        <v>0</v>
      </c>
      <c r="C90" s="116">
        <v>0</v>
      </c>
      <c r="D90" s="116">
        <v>150</v>
      </c>
      <c r="E90" s="116">
        <v>0</v>
      </c>
      <c r="F90" s="116">
        <v>0</v>
      </c>
      <c r="G90" s="116">
        <v>10</v>
      </c>
      <c r="H90" s="116">
        <v>0</v>
      </c>
      <c r="I90" s="116">
        <v>688</v>
      </c>
      <c r="J90" s="116">
        <v>248</v>
      </c>
      <c r="K90" s="116">
        <v>0</v>
      </c>
      <c r="L90" s="116">
        <v>400</v>
      </c>
      <c r="M90" s="116">
        <v>0</v>
      </c>
      <c r="N90" s="116">
        <v>205</v>
      </c>
      <c r="O90" s="116">
        <v>0</v>
      </c>
      <c r="P90" s="116">
        <v>410</v>
      </c>
      <c r="Q90" s="116">
        <v>2111</v>
      </c>
      <c r="R90" s="116">
        <v>2110</v>
      </c>
      <c r="S90" s="116">
        <v>-1</v>
      </c>
      <c r="T90" s="116">
        <v>-0.05</v>
      </c>
    </row>
    <row r="91" spans="1:20" ht="14.4" thickBot="1" x14ac:dyDescent="0.35">
      <c r="A91" s="115" t="s">
        <v>90</v>
      </c>
      <c r="B91" s="116">
        <v>0</v>
      </c>
      <c r="C91" s="116">
        <v>0</v>
      </c>
      <c r="D91" s="116">
        <v>0</v>
      </c>
      <c r="E91" s="116">
        <v>0</v>
      </c>
      <c r="F91" s="116">
        <v>668</v>
      </c>
      <c r="G91" s="116">
        <v>0</v>
      </c>
      <c r="H91" s="116">
        <v>0</v>
      </c>
      <c r="I91" s="116">
        <v>335</v>
      </c>
      <c r="J91" s="116">
        <v>248</v>
      </c>
      <c r="K91" s="116">
        <v>0</v>
      </c>
      <c r="L91" s="116">
        <v>400</v>
      </c>
      <c r="M91" s="116">
        <v>0</v>
      </c>
      <c r="N91" s="116">
        <v>240</v>
      </c>
      <c r="O91" s="116">
        <v>0</v>
      </c>
      <c r="P91" s="116">
        <v>410</v>
      </c>
      <c r="Q91" s="116">
        <v>2301</v>
      </c>
      <c r="R91" s="116">
        <v>2300</v>
      </c>
      <c r="S91" s="116">
        <v>-1</v>
      </c>
      <c r="T91" s="116">
        <v>-0.04</v>
      </c>
    </row>
    <row r="92" spans="1:20" ht="14.4" thickBot="1" x14ac:dyDescent="0.35">
      <c r="A92" s="115" t="s">
        <v>91</v>
      </c>
      <c r="B92" s="116">
        <v>0</v>
      </c>
      <c r="C92" s="116">
        <v>0</v>
      </c>
      <c r="D92" s="116">
        <v>0</v>
      </c>
      <c r="E92" s="116">
        <v>685</v>
      </c>
      <c r="F92" s="116">
        <v>668</v>
      </c>
      <c r="G92" s="116">
        <v>0</v>
      </c>
      <c r="H92" s="116">
        <v>0</v>
      </c>
      <c r="I92" s="116">
        <v>0</v>
      </c>
      <c r="J92" s="116">
        <v>248</v>
      </c>
      <c r="K92" s="116">
        <v>0</v>
      </c>
      <c r="L92" s="116">
        <v>400</v>
      </c>
      <c r="M92" s="116">
        <v>0</v>
      </c>
      <c r="N92" s="116">
        <v>240</v>
      </c>
      <c r="O92" s="116">
        <v>0</v>
      </c>
      <c r="P92" s="116">
        <v>0</v>
      </c>
      <c r="Q92" s="116">
        <v>2241</v>
      </c>
      <c r="R92" s="116">
        <v>2240</v>
      </c>
      <c r="S92" s="116">
        <v>-1</v>
      </c>
      <c r="T92" s="116">
        <v>-0.04</v>
      </c>
    </row>
    <row r="93" spans="1:20" ht="14.4" thickBot="1" x14ac:dyDescent="0.35">
      <c r="A93" s="115" t="s">
        <v>92</v>
      </c>
      <c r="B93" s="116">
        <v>0</v>
      </c>
      <c r="C93" s="116">
        <v>0</v>
      </c>
      <c r="D93" s="116">
        <v>150</v>
      </c>
      <c r="E93" s="116">
        <v>685</v>
      </c>
      <c r="F93" s="116">
        <v>668</v>
      </c>
      <c r="G93" s="116">
        <v>10</v>
      </c>
      <c r="H93" s="116">
        <v>0</v>
      </c>
      <c r="I93" s="116">
        <v>335</v>
      </c>
      <c r="J93" s="116">
        <v>248</v>
      </c>
      <c r="K93" s="116">
        <v>0</v>
      </c>
      <c r="L93" s="116">
        <v>400</v>
      </c>
      <c r="M93" s="116">
        <v>0</v>
      </c>
      <c r="N93" s="116">
        <v>240</v>
      </c>
      <c r="O93" s="116">
        <v>0</v>
      </c>
      <c r="P93" s="116">
        <v>335</v>
      </c>
      <c r="Q93" s="116">
        <v>3071</v>
      </c>
      <c r="R93" s="116">
        <v>3070</v>
      </c>
      <c r="S93" s="116">
        <v>-1</v>
      </c>
      <c r="T93" s="116">
        <v>-0.03</v>
      </c>
    </row>
    <row r="94" spans="1:20" ht="14.4" thickBot="1" x14ac:dyDescent="0.35">
      <c r="A94" s="115" t="s">
        <v>93</v>
      </c>
      <c r="B94" s="116">
        <v>0</v>
      </c>
      <c r="C94" s="116">
        <v>0</v>
      </c>
      <c r="D94" s="116">
        <v>150</v>
      </c>
      <c r="E94" s="116">
        <v>0</v>
      </c>
      <c r="F94" s="116">
        <v>668</v>
      </c>
      <c r="G94" s="116">
        <v>10</v>
      </c>
      <c r="H94" s="116">
        <v>0</v>
      </c>
      <c r="I94" s="116">
        <v>688</v>
      </c>
      <c r="J94" s="116">
        <v>248</v>
      </c>
      <c r="K94" s="116">
        <v>0</v>
      </c>
      <c r="L94" s="116">
        <v>705</v>
      </c>
      <c r="M94" s="116">
        <v>0</v>
      </c>
      <c r="N94" s="116">
        <v>240</v>
      </c>
      <c r="O94" s="116">
        <v>0</v>
      </c>
      <c r="P94" s="116">
        <v>153</v>
      </c>
      <c r="Q94" s="116">
        <v>2862</v>
      </c>
      <c r="R94" s="116">
        <v>2860</v>
      </c>
      <c r="S94" s="116">
        <v>-2</v>
      </c>
      <c r="T94" s="116">
        <v>-7.0000000000000007E-2</v>
      </c>
    </row>
    <row r="95" spans="1:20" ht="14.4" thickBot="1" x14ac:dyDescent="0.35">
      <c r="A95" s="115" t="s">
        <v>94</v>
      </c>
      <c r="B95" s="116">
        <v>0</v>
      </c>
      <c r="C95" s="116">
        <v>0</v>
      </c>
      <c r="D95" s="116">
        <v>0</v>
      </c>
      <c r="E95" s="116">
        <v>1205</v>
      </c>
      <c r="F95" s="116">
        <v>668</v>
      </c>
      <c r="G95" s="116">
        <v>0</v>
      </c>
      <c r="H95" s="116">
        <v>0</v>
      </c>
      <c r="I95" s="116">
        <v>0</v>
      </c>
      <c r="J95" s="116">
        <v>248</v>
      </c>
      <c r="K95" s="116">
        <v>0</v>
      </c>
      <c r="L95" s="116">
        <v>400</v>
      </c>
      <c r="M95" s="116">
        <v>0</v>
      </c>
      <c r="N95" s="116">
        <v>240</v>
      </c>
      <c r="O95" s="116">
        <v>0</v>
      </c>
      <c r="P95" s="116">
        <v>0</v>
      </c>
      <c r="Q95" s="116">
        <v>2761</v>
      </c>
      <c r="R95" s="116">
        <v>2760</v>
      </c>
      <c r="S95" s="116">
        <v>-1</v>
      </c>
      <c r="T95" s="116">
        <v>-0.04</v>
      </c>
    </row>
    <row r="96" spans="1:20" ht="14.4" thickBot="1" x14ac:dyDescent="0.35">
      <c r="A96" s="115" t="s">
        <v>95</v>
      </c>
      <c r="B96" s="116">
        <v>0</v>
      </c>
      <c r="C96" s="116">
        <v>0</v>
      </c>
      <c r="D96" s="116">
        <v>0</v>
      </c>
      <c r="E96" s="116">
        <v>0</v>
      </c>
      <c r="F96" s="116">
        <v>668</v>
      </c>
      <c r="G96" s="116">
        <v>10</v>
      </c>
      <c r="H96" s="116">
        <v>0</v>
      </c>
      <c r="I96" s="116">
        <v>688</v>
      </c>
      <c r="J96" s="116">
        <v>248</v>
      </c>
      <c r="K96" s="116">
        <v>0</v>
      </c>
      <c r="L96" s="116">
        <v>1048</v>
      </c>
      <c r="M96" s="116">
        <v>0</v>
      </c>
      <c r="N96" s="116">
        <v>240</v>
      </c>
      <c r="O96" s="116">
        <v>0</v>
      </c>
      <c r="P96" s="116">
        <v>190</v>
      </c>
      <c r="Q96" s="116">
        <v>3092</v>
      </c>
      <c r="R96" s="116">
        <v>3090</v>
      </c>
      <c r="S96" s="116">
        <v>-2</v>
      </c>
      <c r="T96" s="116">
        <v>-0.06</v>
      </c>
    </row>
    <row r="97" spans="1:20" ht="14.4" thickBot="1" x14ac:dyDescent="0.35">
      <c r="A97" s="115" t="s">
        <v>96</v>
      </c>
      <c r="B97" s="116">
        <v>0</v>
      </c>
      <c r="C97" s="116">
        <v>0</v>
      </c>
      <c r="D97" s="116">
        <v>0</v>
      </c>
      <c r="E97" s="116">
        <v>685</v>
      </c>
      <c r="F97" s="116">
        <v>668</v>
      </c>
      <c r="G97" s="116">
        <v>10</v>
      </c>
      <c r="H97" s="116">
        <v>0</v>
      </c>
      <c r="I97" s="116">
        <v>0</v>
      </c>
      <c r="J97" s="116">
        <v>983</v>
      </c>
      <c r="K97" s="116">
        <v>0</v>
      </c>
      <c r="L97" s="116">
        <v>705</v>
      </c>
      <c r="M97" s="116">
        <v>0</v>
      </c>
      <c r="N97" s="116">
        <v>240</v>
      </c>
      <c r="O97" s="116">
        <v>0</v>
      </c>
      <c r="P97" s="116">
        <v>0</v>
      </c>
      <c r="Q97" s="116">
        <v>3291</v>
      </c>
      <c r="R97" s="116">
        <v>3290</v>
      </c>
      <c r="S97" s="116">
        <v>-1</v>
      </c>
      <c r="T97" s="116">
        <v>-0.03</v>
      </c>
    </row>
    <row r="98" spans="1:20" ht="14.4" thickBot="1" x14ac:dyDescent="0.35">
      <c r="A98" s="115" t="s">
        <v>97</v>
      </c>
      <c r="B98" s="116">
        <v>0</v>
      </c>
      <c r="C98" s="116">
        <v>0</v>
      </c>
      <c r="D98" s="116">
        <v>0</v>
      </c>
      <c r="E98" s="116">
        <v>0</v>
      </c>
      <c r="F98" s="116">
        <v>2098</v>
      </c>
      <c r="G98" s="116">
        <v>10</v>
      </c>
      <c r="H98" s="116">
        <v>0</v>
      </c>
      <c r="I98" s="116">
        <v>0</v>
      </c>
      <c r="J98" s="116">
        <v>248</v>
      </c>
      <c r="K98" s="116">
        <v>0</v>
      </c>
      <c r="L98" s="116">
        <v>775</v>
      </c>
      <c r="M98" s="116">
        <v>0</v>
      </c>
      <c r="N98" s="116">
        <v>240</v>
      </c>
      <c r="O98" s="116">
        <v>0</v>
      </c>
      <c r="P98" s="116">
        <v>0</v>
      </c>
      <c r="Q98" s="116">
        <v>3371</v>
      </c>
      <c r="R98" s="116">
        <v>3370</v>
      </c>
      <c r="S98" s="116">
        <v>-1</v>
      </c>
      <c r="T98" s="116">
        <v>-0.03</v>
      </c>
    </row>
    <row r="99" spans="1:20" ht="14.4" thickBot="1" x14ac:dyDescent="0.35">
      <c r="A99" s="115" t="s">
        <v>98</v>
      </c>
      <c r="B99" s="116">
        <v>0</v>
      </c>
      <c r="C99" s="116">
        <v>0</v>
      </c>
      <c r="D99" s="116">
        <v>0</v>
      </c>
      <c r="E99" s="116">
        <v>0</v>
      </c>
      <c r="F99" s="116">
        <v>2098</v>
      </c>
      <c r="G99" s="116">
        <v>10</v>
      </c>
      <c r="H99" s="116">
        <v>0</v>
      </c>
      <c r="I99" s="116">
        <v>0</v>
      </c>
      <c r="J99" s="116">
        <v>248</v>
      </c>
      <c r="K99" s="116">
        <v>0</v>
      </c>
      <c r="L99" s="116">
        <v>705</v>
      </c>
      <c r="M99" s="116">
        <v>0</v>
      </c>
      <c r="N99" s="116">
        <v>240</v>
      </c>
      <c r="O99" s="116">
        <v>0</v>
      </c>
      <c r="P99" s="116">
        <v>190</v>
      </c>
      <c r="Q99" s="116">
        <v>3491</v>
      </c>
      <c r="R99" s="116">
        <v>3490</v>
      </c>
      <c r="S99" s="116">
        <v>-1</v>
      </c>
      <c r="T99" s="116">
        <v>-0.03</v>
      </c>
    </row>
    <row r="100" spans="1:20" ht="14.4" thickBot="1" x14ac:dyDescent="0.35">
      <c r="A100" s="115" t="s">
        <v>99</v>
      </c>
      <c r="B100" s="116">
        <v>0</v>
      </c>
      <c r="C100" s="116">
        <v>0</v>
      </c>
      <c r="D100" s="116">
        <v>0</v>
      </c>
      <c r="E100" s="116">
        <v>0</v>
      </c>
      <c r="F100" s="116">
        <v>668</v>
      </c>
      <c r="G100" s="116">
        <v>10</v>
      </c>
      <c r="H100" s="116">
        <v>0</v>
      </c>
      <c r="I100" s="116">
        <v>335</v>
      </c>
      <c r="J100" s="116">
        <v>983</v>
      </c>
      <c r="K100" s="116">
        <v>0</v>
      </c>
      <c r="L100" s="116">
        <v>775</v>
      </c>
      <c r="M100" s="116">
        <v>0</v>
      </c>
      <c r="N100" s="116">
        <v>240</v>
      </c>
      <c r="O100" s="116">
        <v>0</v>
      </c>
      <c r="P100" s="116">
        <v>190</v>
      </c>
      <c r="Q100" s="116">
        <v>3201</v>
      </c>
      <c r="R100" s="116">
        <v>3200</v>
      </c>
      <c r="S100" s="116">
        <v>-1</v>
      </c>
      <c r="T100" s="116">
        <v>-0.03</v>
      </c>
    </row>
    <row r="101" spans="1:20" ht="14.4" thickBot="1" x14ac:dyDescent="0.35">
      <c r="A101" s="115" t="s">
        <v>100</v>
      </c>
      <c r="B101" s="116">
        <v>0</v>
      </c>
      <c r="C101" s="116">
        <v>0</v>
      </c>
      <c r="D101" s="116">
        <v>0</v>
      </c>
      <c r="E101" s="116">
        <v>685</v>
      </c>
      <c r="F101" s="116">
        <v>668</v>
      </c>
      <c r="G101" s="116">
        <v>0</v>
      </c>
      <c r="H101" s="116">
        <v>0</v>
      </c>
      <c r="I101" s="116">
        <v>0</v>
      </c>
      <c r="J101" s="116">
        <v>983</v>
      </c>
      <c r="K101" s="116">
        <v>0</v>
      </c>
      <c r="L101" s="116">
        <v>400</v>
      </c>
      <c r="M101" s="116">
        <v>0</v>
      </c>
      <c r="N101" s="116">
        <v>240</v>
      </c>
      <c r="O101" s="116">
        <v>0</v>
      </c>
      <c r="P101" s="116">
        <v>335</v>
      </c>
      <c r="Q101" s="116">
        <v>3311</v>
      </c>
      <c r="R101" s="116">
        <v>3310</v>
      </c>
      <c r="S101" s="116">
        <v>-1</v>
      </c>
      <c r="T101" s="116">
        <v>-0.03</v>
      </c>
    </row>
    <row r="102" spans="1:20" ht="14.4" thickBot="1" x14ac:dyDescent="0.35"/>
    <row r="103" spans="1:20" ht="14.4" thickBot="1" x14ac:dyDescent="0.35">
      <c r="A103" s="117" t="s">
        <v>131</v>
      </c>
      <c r="B103" s="118">
        <v>7547</v>
      </c>
    </row>
    <row r="104" spans="1:20" ht="14.4" thickBot="1" x14ac:dyDescent="0.35">
      <c r="A104" s="117" t="s">
        <v>132</v>
      </c>
      <c r="B104" s="118">
        <v>0</v>
      </c>
    </row>
    <row r="105" spans="1:20" ht="14.4" thickBot="1" x14ac:dyDescent="0.35">
      <c r="A105" s="117" t="s">
        <v>133</v>
      </c>
      <c r="B105" s="118">
        <v>57195</v>
      </c>
    </row>
    <row r="106" spans="1:20" ht="14.4" thickBot="1" x14ac:dyDescent="0.35">
      <c r="A106" s="117" t="s">
        <v>134</v>
      </c>
      <c r="B106" s="118">
        <v>57170</v>
      </c>
    </row>
    <row r="107" spans="1:20" ht="14.4" thickBot="1" x14ac:dyDescent="0.35">
      <c r="A107" s="117" t="s">
        <v>135</v>
      </c>
      <c r="B107" s="118">
        <v>25</v>
      </c>
    </row>
    <row r="108" spans="1:20" ht="14.4" thickBot="1" x14ac:dyDescent="0.35">
      <c r="A108" s="117" t="s">
        <v>136</v>
      </c>
      <c r="B108" s="118"/>
    </row>
    <row r="109" spans="1:20" ht="14.4" thickBot="1" x14ac:dyDescent="0.35">
      <c r="A109" s="117" t="s">
        <v>137</v>
      </c>
      <c r="B109" s="118"/>
    </row>
    <row r="110" spans="1:20" ht="14.4" thickBot="1" x14ac:dyDescent="0.35">
      <c r="A110" s="117" t="s">
        <v>138</v>
      </c>
      <c r="B110" s="118">
        <v>0</v>
      </c>
    </row>
    <row r="112" spans="1:20" x14ac:dyDescent="0.3">
      <c r="A112" s="93" t="s">
        <v>139</v>
      </c>
    </row>
    <row r="114" spans="1:1" x14ac:dyDescent="0.3">
      <c r="A114" s="119" t="s">
        <v>294</v>
      </c>
    </row>
    <row r="115" spans="1:1" x14ac:dyDescent="0.3">
      <c r="A115" s="119" t="s">
        <v>404</v>
      </c>
    </row>
  </sheetData>
  <hyperlinks>
    <hyperlink ref="A112" r:id="rId1" display="https://miau.my-x.hu/myx-free/coco/test/385476520230417150758.html" xr:uid="{A4C91CEB-DFD1-4E81-BCA5-89EF14071C1B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4841-BC56-4B3A-B1B9-7518D42388DD}">
  <sheetPr>
    <tabColor rgb="FFFFFF00"/>
  </sheetPr>
  <dimension ref="A1:T116"/>
  <sheetViews>
    <sheetView topLeftCell="A50" zoomScale="79" workbookViewId="0">
      <selection activeCell="R80" sqref="R80"/>
    </sheetView>
  </sheetViews>
  <sheetFormatPr baseColWidth="10" defaultColWidth="8.88671875" defaultRowHeight="13.8" x14ac:dyDescent="0.3"/>
  <cols>
    <col min="18" max="18" width="16.88671875" bestFit="1" customWidth="1"/>
  </cols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8108872</v>
      </c>
      <c r="C5" s="113" t="s">
        <v>58</v>
      </c>
      <c r="D5" s="114">
        <v>21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405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5" t="s">
        <v>140</v>
      </c>
    </row>
    <row r="8" spans="1:17" ht="14.4" thickBot="1" x14ac:dyDescent="0.35">
      <c r="A8" s="115" t="s">
        <v>79</v>
      </c>
      <c r="B8" s="116">
        <v>17</v>
      </c>
      <c r="C8" s="116">
        <v>15</v>
      </c>
      <c r="D8" s="116">
        <v>20</v>
      </c>
      <c r="E8" s="116">
        <v>5</v>
      </c>
      <c r="F8" s="116">
        <v>6</v>
      </c>
      <c r="G8" s="116">
        <v>21</v>
      </c>
      <c r="H8" s="116">
        <v>11</v>
      </c>
      <c r="I8" s="116">
        <v>14</v>
      </c>
      <c r="J8" s="116">
        <v>19</v>
      </c>
      <c r="K8" s="116">
        <v>21</v>
      </c>
      <c r="L8" s="116">
        <v>19</v>
      </c>
      <c r="M8" s="116">
        <v>21</v>
      </c>
      <c r="N8" s="116">
        <v>22</v>
      </c>
      <c r="O8" s="116">
        <v>22</v>
      </c>
      <c r="P8" s="116">
        <v>18</v>
      </c>
      <c r="Q8" s="116">
        <v>2370</v>
      </c>
    </row>
    <row r="9" spans="1:17" ht="14.4" thickBot="1" x14ac:dyDescent="0.35">
      <c r="A9" s="115" t="s">
        <v>80</v>
      </c>
      <c r="B9" s="116">
        <v>22</v>
      </c>
      <c r="C9" s="116">
        <v>19</v>
      </c>
      <c r="D9" s="116">
        <v>12</v>
      </c>
      <c r="E9" s="116">
        <v>19</v>
      </c>
      <c r="F9" s="116">
        <v>18</v>
      </c>
      <c r="G9" s="116">
        <v>11</v>
      </c>
      <c r="H9" s="116">
        <v>17</v>
      </c>
      <c r="I9" s="116">
        <v>4</v>
      </c>
      <c r="J9" s="116">
        <v>13</v>
      </c>
      <c r="K9" s="116">
        <v>16</v>
      </c>
      <c r="L9" s="116">
        <v>14</v>
      </c>
      <c r="M9" s="116">
        <v>15</v>
      </c>
      <c r="N9" s="116">
        <v>19</v>
      </c>
      <c r="O9" s="116">
        <v>20</v>
      </c>
      <c r="P9" s="116">
        <v>13</v>
      </c>
      <c r="Q9" s="116">
        <v>1960</v>
      </c>
    </row>
    <row r="10" spans="1:17" ht="14.4" thickBot="1" x14ac:dyDescent="0.35">
      <c r="A10" s="115" t="s">
        <v>81</v>
      </c>
      <c r="B10" s="116">
        <v>21</v>
      </c>
      <c r="C10" s="116">
        <v>20</v>
      </c>
      <c r="D10" s="116">
        <v>7</v>
      </c>
      <c r="E10" s="116">
        <v>9</v>
      </c>
      <c r="F10" s="116">
        <v>8</v>
      </c>
      <c r="G10" s="116">
        <v>17</v>
      </c>
      <c r="H10" s="116">
        <v>9</v>
      </c>
      <c r="I10" s="116">
        <v>7</v>
      </c>
      <c r="J10" s="116">
        <v>21</v>
      </c>
      <c r="K10" s="116">
        <v>20</v>
      </c>
      <c r="L10" s="116">
        <v>18</v>
      </c>
      <c r="M10" s="116">
        <v>18</v>
      </c>
      <c r="N10" s="116">
        <v>16</v>
      </c>
      <c r="O10" s="116">
        <v>21</v>
      </c>
      <c r="P10" s="116">
        <v>21</v>
      </c>
      <c r="Q10" s="116">
        <v>1460</v>
      </c>
    </row>
    <row r="11" spans="1:17" ht="14.4" thickBot="1" x14ac:dyDescent="0.35">
      <c r="A11" s="115" t="s">
        <v>82</v>
      </c>
      <c r="B11" s="116">
        <v>20</v>
      </c>
      <c r="C11" s="116">
        <v>16</v>
      </c>
      <c r="D11" s="116">
        <v>22</v>
      </c>
      <c r="E11" s="116">
        <v>14</v>
      </c>
      <c r="F11" s="116">
        <v>18</v>
      </c>
      <c r="G11" s="116">
        <v>20</v>
      </c>
      <c r="H11" s="116">
        <v>22</v>
      </c>
      <c r="I11" s="116">
        <v>21</v>
      </c>
      <c r="J11" s="116">
        <v>22</v>
      </c>
      <c r="K11" s="116">
        <v>22</v>
      </c>
      <c r="L11" s="116">
        <v>21</v>
      </c>
      <c r="M11" s="116">
        <v>22</v>
      </c>
      <c r="N11" s="116">
        <v>15</v>
      </c>
      <c r="O11" s="116">
        <v>19</v>
      </c>
      <c r="P11" s="116">
        <v>14</v>
      </c>
      <c r="Q11" s="116">
        <v>2750</v>
      </c>
    </row>
    <row r="12" spans="1:17" ht="14.4" thickBot="1" x14ac:dyDescent="0.35">
      <c r="A12" s="115" t="s">
        <v>83</v>
      </c>
      <c r="B12" s="116">
        <v>19</v>
      </c>
      <c r="C12" s="116">
        <v>18</v>
      </c>
      <c r="D12" s="116">
        <v>6</v>
      </c>
      <c r="E12" s="116">
        <v>17</v>
      </c>
      <c r="F12" s="116">
        <v>20</v>
      </c>
      <c r="G12" s="116">
        <v>5</v>
      </c>
      <c r="H12" s="116">
        <v>15</v>
      </c>
      <c r="I12" s="116">
        <v>2</v>
      </c>
      <c r="J12" s="116">
        <v>7</v>
      </c>
      <c r="K12" s="116">
        <v>10</v>
      </c>
      <c r="L12" s="116">
        <v>8</v>
      </c>
      <c r="M12" s="116">
        <v>2</v>
      </c>
      <c r="N12" s="116">
        <v>14</v>
      </c>
      <c r="O12" s="116">
        <v>18</v>
      </c>
      <c r="P12" s="116">
        <v>1</v>
      </c>
      <c r="Q12" s="116">
        <v>2570</v>
      </c>
    </row>
    <row r="13" spans="1:17" ht="14.4" thickBot="1" x14ac:dyDescent="0.35">
      <c r="A13" s="115" t="s">
        <v>84</v>
      </c>
      <c r="B13" s="116">
        <v>16</v>
      </c>
      <c r="C13" s="116">
        <v>22</v>
      </c>
      <c r="D13" s="116">
        <v>8</v>
      </c>
      <c r="E13" s="116">
        <v>15</v>
      </c>
      <c r="F13" s="116">
        <v>22</v>
      </c>
      <c r="G13" s="116">
        <v>3</v>
      </c>
      <c r="H13" s="116">
        <v>21</v>
      </c>
      <c r="I13" s="116">
        <v>1</v>
      </c>
      <c r="J13" s="116">
        <v>12</v>
      </c>
      <c r="K13" s="116">
        <v>13</v>
      </c>
      <c r="L13" s="116">
        <v>6</v>
      </c>
      <c r="M13" s="116">
        <v>14</v>
      </c>
      <c r="N13" s="116">
        <v>19</v>
      </c>
      <c r="O13" s="116">
        <v>17</v>
      </c>
      <c r="P13" s="116">
        <v>17</v>
      </c>
      <c r="Q13" s="116">
        <v>2540</v>
      </c>
    </row>
    <row r="14" spans="1:17" ht="14.4" thickBot="1" x14ac:dyDescent="0.35">
      <c r="A14" s="115" t="s">
        <v>85</v>
      </c>
      <c r="B14" s="116">
        <v>13</v>
      </c>
      <c r="C14" s="116">
        <v>21</v>
      </c>
      <c r="D14" s="116">
        <v>14</v>
      </c>
      <c r="E14" s="116">
        <v>11</v>
      </c>
      <c r="F14" s="116">
        <v>17</v>
      </c>
      <c r="G14" s="116">
        <v>15</v>
      </c>
      <c r="H14" s="116">
        <v>16</v>
      </c>
      <c r="I14" s="116">
        <v>11</v>
      </c>
      <c r="J14" s="116">
        <v>15</v>
      </c>
      <c r="K14" s="116">
        <v>14</v>
      </c>
      <c r="L14" s="116">
        <v>9</v>
      </c>
      <c r="M14" s="116">
        <v>12</v>
      </c>
      <c r="N14" s="116">
        <v>12</v>
      </c>
      <c r="O14" s="116">
        <v>16</v>
      </c>
      <c r="P14" s="116">
        <v>7</v>
      </c>
      <c r="Q14" s="116">
        <v>2040</v>
      </c>
    </row>
    <row r="15" spans="1:17" ht="14.4" thickBot="1" x14ac:dyDescent="0.35">
      <c r="A15" s="115" t="s">
        <v>86</v>
      </c>
      <c r="B15" s="116">
        <v>14</v>
      </c>
      <c r="C15" s="116">
        <v>7</v>
      </c>
      <c r="D15" s="116">
        <v>10</v>
      </c>
      <c r="E15" s="116">
        <v>5</v>
      </c>
      <c r="F15" s="116">
        <v>4</v>
      </c>
      <c r="G15" s="116">
        <v>8</v>
      </c>
      <c r="H15" s="116">
        <v>2</v>
      </c>
      <c r="I15" s="116">
        <v>16</v>
      </c>
      <c r="J15" s="116">
        <v>20</v>
      </c>
      <c r="K15" s="116">
        <v>19</v>
      </c>
      <c r="L15" s="116">
        <v>22</v>
      </c>
      <c r="M15" s="116">
        <v>20</v>
      </c>
      <c r="N15" s="116">
        <v>10</v>
      </c>
      <c r="O15" s="116">
        <v>14</v>
      </c>
      <c r="P15" s="116">
        <v>9</v>
      </c>
      <c r="Q15" s="116">
        <v>2580</v>
      </c>
    </row>
    <row r="16" spans="1:17" ht="14.4" thickBot="1" x14ac:dyDescent="0.35">
      <c r="A16" s="115" t="s">
        <v>87</v>
      </c>
      <c r="B16" s="116">
        <v>18</v>
      </c>
      <c r="C16" s="116">
        <v>14</v>
      </c>
      <c r="D16" s="116">
        <v>9</v>
      </c>
      <c r="E16" s="116">
        <v>19</v>
      </c>
      <c r="F16" s="116">
        <v>8</v>
      </c>
      <c r="G16" s="116">
        <v>14</v>
      </c>
      <c r="H16" s="116">
        <v>3</v>
      </c>
      <c r="I16" s="116">
        <v>8</v>
      </c>
      <c r="J16" s="116">
        <v>9</v>
      </c>
      <c r="K16" s="116">
        <v>8</v>
      </c>
      <c r="L16" s="116">
        <v>7</v>
      </c>
      <c r="M16" s="116">
        <v>5</v>
      </c>
      <c r="N16" s="116">
        <v>16</v>
      </c>
      <c r="O16" s="116">
        <v>8</v>
      </c>
      <c r="P16" s="116">
        <v>3</v>
      </c>
      <c r="Q16" s="116">
        <v>1810</v>
      </c>
    </row>
    <row r="17" spans="1:17" ht="14.4" thickBot="1" x14ac:dyDescent="0.35">
      <c r="A17" s="115" t="s">
        <v>88</v>
      </c>
      <c r="B17" s="116">
        <v>14</v>
      </c>
      <c r="C17" s="116">
        <v>17</v>
      </c>
      <c r="D17" s="116">
        <v>3</v>
      </c>
      <c r="E17" s="116">
        <v>15</v>
      </c>
      <c r="F17" s="116">
        <v>10</v>
      </c>
      <c r="G17" s="116">
        <v>10</v>
      </c>
      <c r="H17" s="116">
        <v>6</v>
      </c>
      <c r="I17" s="116">
        <v>9</v>
      </c>
      <c r="J17" s="116">
        <v>16</v>
      </c>
      <c r="K17" s="116">
        <v>18</v>
      </c>
      <c r="L17" s="116">
        <v>13</v>
      </c>
      <c r="M17" s="116">
        <v>19</v>
      </c>
      <c r="N17" s="116">
        <v>21</v>
      </c>
      <c r="O17" s="116">
        <v>13</v>
      </c>
      <c r="P17" s="116">
        <v>22</v>
      </c>
      <c r="Q17" s="116">
        <v>2110</v>
      </c>
    </row>
    <row r="18" spans="1:17" ht="14.4" thickBot="1" x14ac:dyDescent="0.35">
      <c r="A18" s="115" t="s">
        <v>89</v>
      </c>
      <c r="B18" s="116">
        <v>11</v>
      </c>
      <c r="C18" s="116">
        <v>13</v>
      </c>
      <c r="D18" s="116">
        <v>1</v>
      </c>
      <c r="E18" s="116">
        <v>8</v>
      </c>
      <c r="F18" s="116">
        <v>20</v>
      </c>
      <c r="G18" s="116">
        <v>1</v>
      </c>
      <c r="H18" s="116">
        <v>17</v>
      </c>
      <c r="I18" s="116">
        <v>6</v>
      </c>
      <c r="J18" s="116">
        <v>18</v>
      </c>
      <c r="K18" s="116">
        <v>17</v>
      </c>
      <c r="L18" s="116">
        <v>12</v>
      </c>
      <c r="M18" s="116">
        <v>17</v>
      </c>
      <c r="N18" s="116">
        <v>18</v>
      </c>
      <c r="O18" s="116">
        <v>11</v>
      </c>
      <c r="P18" s="116">
        <v>4</v>
      </c>
      <c r="Q18" s="116">
        <v>2300</v>
      </c>
    </row>
    <row r="19" spans="1:17" ht="14.4" thickBot="1" x14ac:dyDescent="0.35">
      <c r="A19" s="115" t="s">
        <v>90</v>
      </c>
      <c r="B19" s="116">
        <v>7</v>
      </c>
      <c r="C19" s="116">
        <v>5</v>
      </c>
      <c r="D19" s="116">
        <v>21</v>
      </c>
      <c r="E19" s="116">
        <v>11</v>
      </c>
      <c r="F19" s="116">
        <v>16</v>
      </c>
      <c r="G19" s="116">
        <v>22</v>
      </c>
      <c r="H19" s="116">
        <v>20</v>
      </c>
      <c r="I19" s="116">
        <v>12</v>
      </c>
      <c r="J19" s="116">
        <v>14</v>
      </c>
      <c r="K19" s="116">
        <v>12</v>
      </c>
      <c r="L19" s="116">
        <v>11</v>
      </c>
      <c r="M19" s="116">
        <v>16</v>
      </c>
      <c r="N19" s="116">
        <v>13</v>
      </c>
      <c r="O19" s="116">
        <v>9</v>
      </c>
      <c r="P19" s="116">
        <v>2</v>
      </c>
      <c r="Q19" s="116">
        <v>2240</v>
      </c>
    </row>
    <row r="20" spans="1:17" ht="14.4" thickBot="1" x14ac:dyDescent="0.35">
      <c r="A20" s="115" t="s">
        <v>91</v>
      </c>
      <c r="B20" s="116">
        <v>9</v>
      </c>
      <c r="C20" s="116">
        <v>2</v>
      </c>
      <c r="D20" s="116">
        <v>18</v>
      </c>
      <c r="E20" s="116">
        <v>2</v>
      </c>
      <c r="F20" s="116">
        <v>10</v>
      </c>
      <c r="G20" s="116">
        <v>19</v>
      </c>
      <c r="H20" s="116">
        <v>14</v>
      </c>
      <c r="I20" s="116">
        <v>21</v>
      </c>
      <c r="J20" s="116">
        <v>17</v>
      </c>
      <c r="K20" s="116">
        <v>15</v>
      </c>
      <c r="L20" s="116">
        <v>20</v>
      </c>
      <c r="M20" s="116">
        <v>10</v>
      </c>
      <c r="N20" s="116">
        <v>11</v>
      </c>
      <c r="O20" s="116">
        <v>6</v>
      </c>
      <c r="P20" s="116">
        <v>20</v>
      </c>
      <c r="Q20" s="116">
        <v>3070</v>
      </c>
    </row>
    <row r="21" spans="1:17" ht="14.4" thickBot="1" x14ac:dyDescent="0.35">
      <c r="A21" s="115" t="s">
        <v>92</v>
      </c>
      <c r="B21" s="116">
        <v>9</v>
      </c>
      <c r="C21" s="116">
        <v>8</v>
      </c>
      <c r="D21" s="116">
        <v>4</v>
      </c>
      <c r="E21" s="116">
        <v>4</v>
      </c>
      <c r="F21" s="116">
        <v>13</v>
      </c>
      <c r="G21" s="116">
        <v>6</v>
      </c>
      <c r="H21" s="116">
        <v>13</v>
      </c>
      <c r="I21" s="116">
        <v>13</v>
      </c>
      <c r="J21" s="116">
        <v>11</v>
      </c>
      <c r="K21" s="116">
        <v>11</v>
      </c>
      <c r="L21" s="116">
        <v>17</v>
      </c>
      <c r="M21" s="116">
        <v>11</v>
      </c>
      <c r="N21" s="116">
        <v>9</v>
      </c>
      <c r="O21" s="116">
        <v>12</v>
      </c>
      <c r="P21" s="116">
        <v>5</v>
      </c>
      <c r="Q21" s="116">
        <v>2860</v>
      </c>
    </row>
    <row r="22" spans="1:17" ht="14.4" thickBot="1" x14ac:dyDescent="0.35">
      <c r="A22" s="115" t="s">
        <v>93</v>
      </c>
      <c r="B22" s="116">
        <v>8</v>
      </c>
      <c r="C22" s="116">
        <v>9</v>
      </c>
      <c r="D22" s="116">
        <v>2</v>
      </c>
      <c r="E22" s="116">
        <v>22</v>
      </c>
      <c r="F22" s="116">
        <v>3</v>
      </c>
      <c r="G22" s="116">
        <v>2</v>
      </c>
      <c r="H22" s="116">
        <v>1</v>
      </c>
      <c r="I22" s="116">
        <v>3</v>
      </c>
      <c r="J22" s="116">
        <v>10</v>
      </c>
      <c r="K22" s="116">
        <v>9</v>
      </c>
      <c r="L22" s="116">
        <v>5</v>
      </c>
      <c r="M22" s="116">
        <v>8</v>
      </c>
      <c r="N22" s="116">
        <v>8</v>
      </c>
      <c r="O22" s="116">
        <v>15</v>
      </c>
      <c r="P22" s="116">
        <v>12</v>
      </c>
      <c r="Q22" s="116">
        <v>2760</v>
      </c>
    </row>
    <row r="23" spans="1:17" ht="14.4" thickBot="1" x14ac:dyDescent="0.35">
      <c r="A23" s="115" t="s">
        <v>94</v>
      </c>
      <c r="B23" s="116">
        <v>12</v>
      </c>
      <c r="C23" s="116">
        <v>10</v>
      </c>
      <c r="D23" s="116">
        <v>17</v>
      </c>
      <c r="E23" s="116">
        <v>1</v>
      </c>
      <c r="F23" s="116">
        <v>4</v>
      </c>
      <c r="G23" s="116">
        <v>16</v>
      </c>
      <c r="H23" s="116">
        <v>7</v>
      </c>
      <c r="I23" s="116">
        <v>20</v>
      </c>
      <c r="J23" s="116">
        <v>6</v>
      </c>
      <c r="K23" s="116">
        <v>6</v>
      </c>
      <c r="L23" s="116">
        <v>16</v>
      </c>
      <c r="M23" s="116">
        <v>7</v>
      </c>
      <c r="N23" s="116">
        <v>7</v>
      </c>
      <c r="O23" s="116">
        <v>10</v>
      </c>
      <c r="P23" s="116">
        <v>19</v>
      </c>
      <c r="Q23" s="116">
        <v>3090</v>
      </c>
    </row>
    <row r="24" spans="1:17" ht="14.4" thickBot="1" x14ac:dyDescent="0.35">
      <c r="A24" s="115" t="s">
        <v>95</v>
      </c>
      <c r="B24" s="116">
        <v>6</v>
      </c>
      <c r="C24" s="116">
        <v>12</v>
      </c>
      <c r="D24" s="116">
        <v>10</v>
      </c>
      <c r="E24" s="116">
        <v>17</v>
      </c>
      <c r="F24" s="116">
        <v>13</v>
      </c>
      <c r="G24" s="116">
        <v>4</v>
      </c>
      <c r="H24" s="116">
        <v>8</v>
      </c>
      <c r="I24" s="116">
        <v>5</v>
      </c>
      <c r="J24" s="116">
        <v>4</v>
      </c>
      <c r="K24" s="116">
        <v>5</v>
      </c>
      <c r="L24" s="116">
        <v>1</v>
      </c>
      <c r="M24" s="116">
        <v>6</v>
      </c>
      <c r="N24" s="116">
        <v>6</v>
      </c>
      <c r="O24" s="116">
        <v>7</v>
      </c>
      <c r="P24" s="116">
        <v>8</v>
      </c>
      <c r="Q24" s="116">
        <v>3290</v>
      </c>
    </row>
    <row r="25" spans="1:17" ht="14.4" thickBot="1" x14ac:dyDescent="0.35">
      <c r="A25" s="115" t="s">
        <v>96</v>
      </c>
      <c r="B25" s="116">
        <v>1</v>
      </c>
      <c r="C25" s="116">
        <v>11</v>
      </c>
      <c r="D25" s="116">
        <v>19</v>
      </c>
      <c r="E25" s="116">
        <v>5</v>
      </c>
      <c r="F25" s="116">
        <v>12</v>
      </c>
      <c r="G25" s="116">
        <v>9</v>
      </c>
      <c r="H25" s="116">
        <v>11</v>
      </c>
      <c r="I25" s="116">
        <v>17</v>
      </c>
      <c r="J25" s="116">
        <v>3</v>
      </c>
      <c r="K25" s="116">
        <v>4</v>
      </c>
      <c r="L25" s="116">
        <v>9</v>
      </c>
      <c r="M25" s="116">
        <v>13</v>
      </c>
      <c r="N25" s="116">
        <v>3</v>
      </c>
      <c r="O25" s="116">
        <v>5</v>
      </c>
      <c r="P25" s="116">
        <v>16</v>
      </c>
      <c r="Q25" s="116">
        <v>3370</v>
      </c>
    </row>
    <row r="26" spans="1:17" ht="14.4" thickBot="1" x14ac:dyDescent="0.35">
      <c r="A26" s="115" t="s">
        <v>97</v>
      </c>
      <c r="B26" s="116">
        <v>1</v>
      </c>
      <c r="C26" s="116">
        <v>4</v>
      </c>
      <c r="D26" s="116">
        <v>5</v>
      </c>
      <c r="E26" s="116">
        <v>11</v>
      </c>
      <c r="F26" s="116">
        <v>2</v>
      </c>
      <c r="G26" s="116">
        <v>13</v>
      </c>
      <c r="H26" s="116">
        <v>10</v>
      </c>
      <c r="I26" s="116">
        <v>15</v>
      </c>
      <c r="J26" s="116">
        <v>7</v>
      </c>
      <c r="K26" s="116">
        <v>7</v>
      </c>
      <c r="L26" s="116">
        <v>3</v>
      </c>
      <c r="M26" s="116">
        <v>9</v>
      </c>
      <c r="N26" s="116">
        <v>4</v>
      </c>
      <c r="O26" s="116">
        <v>4</v>
      </c>
      <c r="P26" s="116">
        <v>15</v>
      </c>
      <c r="Q26" s="116">
        <v>3490</v>
      </c>
    </row>
    <row r="27" spans="1:17" ht="14.4" thickBot="1" x14ac:dyDescent="0.35">
      <c r="A27" s="115" t="s">
        <v>98</v>
      </c>
      <c r="B27" s="116">
        <v>1</v>
      </c>
      <c r="C27" s="116">
        <v>3</v>
      </c>
      <c r="D27" s="116">
        <v>12</v>
      </c>
      <c r="E27" s="116">
        <v>9</v>
      </c>
      <c r="F27" s="116">
        <v>1</v>
      </c>
      <c r="G27" s="116">
        <v>7</v>
      </c>
      <c r="H27" s="116">
        <v>3</v>
      </c>
      <c r="I27" s="116">
        <v>18</v>
      </c>
      <c r="J27" s="116">
        <v>5</v>
      </c>
      <c r="K27" s="116">
        <v>3</v>
      </c>
      <c r="L27" s="116">
        <v>4</v>
      </c>
      <c r="M27" s="116">
        <v>1</v>
      </c>
      <c r="N27" s="116">
        <v>5</v>
      </c>
      <c r="O27" s="116">
        <v>3</v>
      </c>
      <c r="P27" s="116">
        <v>11</v>
      </c>
      <c r="Q27" s="116">
        <v>3200</v>
      </c>
    </row>
    <row r="28" spans="1:17" ht="14.4" thickBot="1" x14ac:dyDescent="0.35">
      <c r="A28" s="115" t="s">
        <v>99</v>
      </c>
      <c r="B28" s="116">
        <v>1</v>
      </c>
      <c r="C28" s="116">
        <v>6</v>
      </c>
      <c r="D28" s="116">
        <v>14</v>
      </c>
      <c r="E28" s="116">
        <v>19</v>
      </c>
      <c r="F28" s="116">
        <v>6</v>
      </c>
      <c r="G28" s="116">
        <v>12</v>
      </c>
      <c r="H28" s="116">
        <v>3</v>
      </c>
      <c r="I28" s="116">
        <v>10</v>
      </c>
      <c r="J28" s="116">
        <v>2</v>
      </c>
      <c r="K28" s="116">
        <v>2</v>
      </c>
      <c r="L28" s="116">
        <v>2</v>
      </c>
      <c r="M28" s="116">
        <v>4</v>
      </c>
      <c r="N28" s="116">
        <v>1</v>
      </c>
      <c r="O28" s="116">
        <v>2</v>
      </c>
      <c r="P28" s="116">
        <v>10</v>
      </c>
      <c r="Q28" s="116">
        <v>3310</v>
      </c>
    </row>
    <row r="29" spans="1:17" ht="18.600000000000001" thickBot="1" x14ac:dyDescent="0.35">
      <c r="A29" s="111"/>
    </row>
    <row r="30" spans="1:17" ht="14.4" thickBot="1" x14ac:dyDescent="0.35">
      <c r="A30" s="115" t="s">
        <v>101</v>
      </c>
      <c r="B30" s="115" t="s">
        <v>64</v>
      </c>
      <c r="C30" s="115" t="s">
        <v>65</v>
      </c>
      <c r="D30" s="115" t="s">
        <v>66</v>
      </c>
      <c r="E30" s="115" t="s">
        <v>67</v>
      </c>
      <c r="F30" s="115" t="s">
        <v>68</v>
      </c>
      <c r="G30" s="115" t="s">
        <v>69</v>
      </c>
      <c r="H30" s="115" t="s">
        <v>70</v>
      </c>
      <c r="I30" s="115" t="s">
        <v>71</v>
      </c>
      <c r="J30" s="115" t="s">
        <v>72</v>
      </c>
      <c r="K30" s="115" t="s">
        <v>73</v>
      </c>
      <c r="L30" s="115" t="s">
        <v>74</v>
      </c>
      <c r="M30" s="115" t="s">
        <v>75</v>
      </c>
      <c r="N30" s="115" t="s">
        <v>76</v>
      </c>
      <c r="O30" s="115" t="s">
        <v>77</v>
      </c>
      <c r="P30" s="115" t="s">
        <v>78</v>
      </c>
    </row>
    <row r="31" spans="1:17" ht="14.4" thickBot="1" x14ac:dyDescent="0.35">
      <c r="A31" s="115" t="s">
        <v>102</v>
      </c>
      <c r="B31" s="116" t="s">
        <v>103</v>
      </c>
      <c r="C31" s="116" t="s">
        <v>389</v>
      </c>
      <c r="D31" s="116" t="s">
        <v>406</v>
      </c>
      <c r="E31" s="116" t="s">
        <v>407</v>
      </c>
      <c r="F31" s="116" t="s">
        <v>408</v>
      </c>
      <c r="G31" s="116" t="s">
        <v>409</v>
      </c>
      <c r="H31" s="116" t="s">
        <v>103</v>
      </c>
      <c r="I31" s="116" t="s">
        <v>410</v>
      </c>
      <c r="J31" s="116" t="s">
        <v>411</v>
      </c>
      <c r="K31" s="116" t="s">
        <v>103</v>
      </c>
      <c r="L31" s="116" t="s">
        <v>395</v>
      </c>
      <c r="M31" s="116" t="s">
        <v>103</v>
      </c>
      <c r="N31" s="116" t="s">
        <v>412</v>
      </c>
      <c r="O31" s="116" t="s">
        <v>103</v>
      </c>
      <c r="P31" s="116" t="s">
        <v>413</v>
      </c>
    </row>
    <row r="32" spans="1:17" ht="14.4" thickBot="1" x14ac:dyDescent="0.35">
      <c r="A32" s="115" t="s">
        <v>104</v>
      </c>
      <c r="B32" s="116" t="s">
        <v>103</v>
      </c>
      <c r="C32" s="116" t="s">
        <v>389</v>
      </c>
      <c r="D32" s="116" t="s">
        <v>406</v>
      </c>
      <c r="E32" s="116" t="s">
        <v>414</v>
      </c>
      <c r="F32" s="116" t="s">
        <v>408</v>
      </c>
      <c r="G32" s="116" t="s">
        <v>409</v>
      </c>
      <c r="H32" s="116" t="s">
        <v>103</v>
      </c>
      <c r="I32" s="116" t="s">
        <v>383</v>
      </c>
      <c r="J32" s="116" t="s">
        <v>411</v>
      </c>
      <c r="K32" s="116" t="s">
        <v>103</v>
      </c>
      <c r="L32" s="116" t="s">
        <v>395</v>
      </c>
      <c r="M32" s="116" t="s">
        <v>103</v>
      </c>
      <c r="N32" s="116" t="s">
        <v>412</v>
      </c>
      <c r="O32" s="116" t="s">
        <v>103</v>
      </c>
      <c r="P32" s="116" t="s">
        <v>413</v>
      </c>
    </row>
    <row r="33" spans="1:16" ht="14.4" thickBot="1" x14ac:dyDescent="0.35">
      <c r="A33" s="115" t="s">
        <v>105</v>
      </c>
      <c r="B33" s="116" t="s">
        <v>103</v>
      </c>
      <c r="C33" s="116" t="s">
        <v>415</v>
      </c>
      <c r="D33" s="116" t="s">
        <v>406</v>
      </c>
      <c r="E33" s="116" t="s">
        <v>414</v>
      </c>
      <c r="F33" s="116" t="s">
        <v>416</v>
      </c>
      <c r="G33" s="116" t="s">
        <v>409</v>
      </c>
      <c r="H33" s="116" t="s">
        <v>103</v>
      </c>
      <c r="I33" s="116" t="s">
        <v>383</v>
      </c>
      <c r="J33" s="116" t="s">
        <v>411</v>
      </c>
      <c r="K33" s="116" t="s">
        <v>103</v>
      </c>
      <c r="L33" s="116" t="s">
        <v>395</v>
      </c>
      <c r="M33" s="116" t="s">
        <v>103</v>
      </c>
      <c r="N33" s="116" t="s">
        <v>412</v>
      </c>
      <c r="O33" s="116" t="s">
        <v>103</v>
      </c>
      <c r="P33" s="116" t="s">
        <v>413</v>
      </c>
    </row>
    <row r="34" spans="1:16" ht="14.4" thickBot="1" x14ac:dyDescent="0.35">
      <c r="A34" s="115" t="s">
        <v>106</v>
      </c>
      <c r="B34" s="116" t="s">
        <v>103</v>
      </c>
      <c r="C34" s="116" t="s">
        <v>415</v>
      </c>
      <c r="D34" s="116" t="s">
        <v>406</v>
      </c>
      <c r="E34" s="116" t="s">
        <v>414</v>
      </c>
      <c r="F34" s="116" t="s">
        <v>416</v>
      </c>
      <c r="G34" s="116" t="s">
        <v>409</v>
      </c>
      <c r="H34" s="116" t="s">
        <v>103</v>
      </c>
      <c r="I34" s="116" t="s">
        <v>383</v>
      </c>
      <c r="J34" s="116" t="s">
        <v>417</v>
      </c>
      <c r="K34" s="116" t="s">
        <v>103</v>
      </c>
      <c r="L34" s="116" t="s">
        <v>418</v>
      </c>
      <c r="M34" s="116" t="s">
        <v>103</v>
      </c>
      <c r="N34" s="116" t="s">
        <v>412</v>
      </c>
      <c r="O34" s="116" t="s">
        <v>103</v>
      </c>
      <c r="P34" s="116" t="s">
        <v>413</v>
      </c>
    </row>
    <row r="35" spans="1:16" ht="14.4" thickBot="1" x14ac:dyDescent="0.35">
      <c r="A35" s="115" t="s">
        <v>107</v>
      </c>
      <c r="B35" s="116" t="s">
        <v>103</v>
      </c>
      <c r="C35" s="116" t="s">
        <v>415</v>
      </c>
      <c r="D35" s="116" t="s">
        <v>103</v>
      </c>
      <c r="E35" s="116" t="s">
        <v>414</v>
      </c>
      <c r="F35" s="116" t="s">
        <v>416</v>
      </c>
      <c r="G35" s="116" t="s">
        <v>419</v>
      </c>
      <c r="H35" s="116" t="s">
        <v>103</v>
      </c>
      <c r="I35" s="116" t="s">
        <v>103</v>
      </c>
      <c r="J35" s="116" t="s">
        <v>417</v>
      </c>
      <c r="K35" s="116" t="s">
        <v>103</v>
      </c>
      <c r="L35" s="116" t="s">
        <v>418</v>
      </c>
      <c r="M35" s="116" t="s">
        <v>103</v>
      </c>
      <c r="N35" s="116" t="s">
        <v>412</v>
      </c>
      <c r="O35" s="116" t="s">
        <v>103</v>
      </c>
      <c r="P35" s="116" t="s">
        <v>413</v>
      </c>
    </row>
    <row r="36" spans="1:16" ht="14.4" thickBot="1" x14ac:dyDescent="0.35">
      <c r="A36" s="115" t="s">
        <v>108</v>
      </c>
      <c r="B36" s="116" t="s">
        <v>103</v>
      </c>
      <c r="C36" s="116" t="s">
        <v>415</v>
      </c>
      <c r="D36" s="116" t="s">
        <v>103</v>
      </c>
      <c r="E36" s="116" t="s">
        <v>414</v>
      </c>
      <c r="F36" s="116" t="s">
        <v>416</v>
      </c>
      <c r="G36" s="116" t="s">
        <v>419</v>
      </c>
      <c r="H36" s="116" t="s">
        <v>103</v>
      </c>
      <c r="I36" s="116" t="s">
        <v>103</v>
      </c>
      <c r="J36" s="116" t="s">
        <v>103</v>
      </c>
      <c r="K36" s="116" t="s">
        <v>103</v>
      </c>
      <c r="L36" s="116" t="s">
        <v>418</v>
      </c>
      <c r="M36" s="116" t="s">
        <v>103</v>
      </c>
      <c r="N36" s="116" t="s">
        <v>412</v>
      </c>
      <c r="O36" s="116" t="s">
        <v>103</v>
      </c>
      <c r="P36" s="116" t="s">
        <v>413</v>
      </c>
    </row>
    <row r="37" spans="1:16" ht="14.4" thickBot="1" x14ac:dyDescent="0.35">
      <c r="A37" s="115" t="s">
        <v>109</v>
      </c>
      <c r="B37" s="116" t="s">
        <v>103</v>
      </c>
      <c r="C37" s="116" t="s">
        <v>415</v>
      </c>
      <c r="D37" s="116" t="s">
        <v>103</v>
      </c>
      <c r="E37" s="116" t="s">
        <v>414</v>
      </c>
      <c r="F37" s="116" t="s">
        <v>416</v>
      </c>
      <c r="G37" s="116" t="s">
        <v>419</v>
      </c>
      <c r="H37" s="116" t="s">
        <v>103</v>
      </c>
      <c r="I37" s="116" t="s">
        <v>103</v>
      </c>
      <c r="J37" s="116" t="s">
        <v>103</v>
      </c>
      <c r="K37" s="116" t="s">
        <v>103</v>
      </c>
      <c r="L37" s="116" t="s">
        <v>418</v>
      </c>
      <c r="M37" s="116" t="s">
        <v>103</v>
      </c>
      <c r="N37" s="116" t="s">
        <v>412</v>
      </c>
      <c r="O37" s="116" t="s">
        <v>103</v>
      </c>
      <c r="P37" s="116" t="s">
        <v>413</v>
      </c>
    </row>
    <row r="38" spans="1:16" ht="14.4" thickBot="1" x14ac:dyDescent="0.35">
      <c r="A38" s="115" t="s">
        <v>110</v>
      </c>
      <c r="B38" s="116" t="s">
        <v>103</v>
      </c>
      <c r="C38" s="116" t="s">
        <v>415</v>
      </c>
      <c r="D38" s="116" t="s">
        <v>103</v>
      </c>
      <c r="E38" s="116" t="s">
        <v>414</v>
      </c>
      <c r="F38" s="116" t="s">
        <v>420</v>
      </c>
      <c r="G38" s="116" t="s">
        <v>419</v>
      </c>
      <c r="H38" s="116" t="s">
        <v>103</v>
      </c>
      <c r="I38" s="116" t="s">
        <v>103</v>
      </c>
      <c r="J38" s="116" t="s">
        <v>103</v>
      </c>
      <c r="K38" s="116" t="s">
        <v>103</v>
      </c>
      <c r="L38" s="116" t="s">
        <v>418</v>
      </c>
      <c r="M38" s="116" t="s">
        <v>103</v>
      </c>
      <c r="N38" s="116" t="s">
        <v>412</v>
      </c>
      <c r="O38" s="116" t="s">
        <v>103</v>
      </c>
      <c r="P38" s="116" t="s">
        <v>413</v>
      </c>
    </row>
    <row r="39" spans="1:16" ht="14.4" thickBot="1" x14ac:dyDescent="0.35">
      <c r="A39" s="115" t="s">
        <v>111</v>
      </c>
      <c r="B39" s="116" t="s">
        <v>103</v>
      </c>
      <c r="C39" s="116" t="s">
        <v>415</v>
      </c>
      <c r="D39" s="116" t="s">
        <v>103</v>
      </c>
      <c r="E39" s="116" t="s">
        <v>421</v>
      </c>
      <c r="F39" s="116" t="s">
        <v>420</v>
      </c>
      <c r="G39" s="116" t="s">
        <v>419</v>
      </c>
      <c r="H39" s="116" t="s">
        <v>103</v>
      </c>
      <c r="I39" s="116" t="s">
        <v>103</v>
      </c>
      <c r="J39" s="116" t="s">
        <v>103</v>
      </c>
      <c r="K39" s="116" t="s">
        <v>103</v>
      </c>
      <c r="L39" s="116" t="s">
        <v>418</v>
      </c>
      <c r="M39" s="116" t="s">
        <v>103</v>
      </c>
      <c r="N39" s="116" t="s">
        <v>422</v>
      </c>
      <c r="O39" s="116" t="s">
        <v>103</v>
      </c>
      <c r="P39" s="116" t="s">
        <v>413</v>
      </c>
    </row>
    <row r="40" spans="1:16" ht="14.4" thickBot="1" x14ac:dyDescent="0.35">
      <c r="A40" s="115" t="s">
        <v>112</v>
      </c>
      <c r="B40" s="116" t="s">
        <v>103</v>
      </c>
      <c r="C40" s="116" t="s">
        <v>415</v>
      </c>
      <c r="D40" s="116" t="s">
        <v>103</v>
      </c>
      <c r="E40" s="116" t="s">
        <v>421</v>
      </c>
      <c r="F40" s="116" t="s">
        <v>420</v>
      </c>
      <c r="G40" s="116" t="s">
        <v>419</v>
      </c>
      <c r="H40" s="116" t="s">
        <v>103</v>
      </c>
      <c r="I40" s="116" t="s">
        <v>103</v>
      </c>
      <c r="J40" s="116" t="s">
        <v>103</v>
      </c>
      <c r="K40" s="116" t="s">
        <v>103</v>
      </c>
      <c r="L40" s="116" t="s">
        <v>418</v>
      </c>
      <c r="M40" s="116" t="s">
        <v>103</v>
      </c>
      <c r="N40" s="116" t="s">
        <v>422</v>
      </c>
      <c r="O40" s="116" t="s">
        <v>103</v>
      </c>
      <c r="P40" s="116" t="s">
        <v>413</v>
      </c>
    </row>
    <row r="41" spans="1:16" ht="14.4" thickBot="1" x14ac:dyDescent="0.35">
      <c r="A41" s="115" t="s">
        <v>113</v>
      </c>
      <c r="B41" s="116" t="s">
        <v>103</v>
      </c>
      <c r="C41" s="116" t="s">
        <v>415</v>
      </c>
      <c r="D41" s="116" t="s">
        <v>103</v>
      </c>
      <c r="E41" s="116" t="s">
        <v>421</v>
      </c>
      <c r="F41" s="116" t="s">
        <v>420</v>
      </c>
      <c r="G41" s="116" t="s">
        <v>419</v>
      </c>
      <c r="H41" s="116" t="s">
        <v>103</v>
      </c>
      <c r="I41" s="116" t="s">
        <v>103</v>
      </c>
      <c r="J41" s="116" t="s">
        <v>103</v>
      </c>
      <c r="K41" s="116" t="s">
        <v>103</v>
      </c>
      <c r="L41" s="116" t="s">
        <v>418</v>
      </c>
      <c r="M41" s="116" t="s">
        <v>103</v>
      </c>
      <c r="N41" s="116" t="s">
        <v>422</v>
      </c>
      <c r="O41" s="116" t="s">
        <v>103</v>
      </c>
      <c r="P41" s="116" t="s">
        <v>413</v>
      </c>
    </row>
    <row r="42" spans="1:16" ht="14.4" thickBot="1" x14ac:dyDescent="0.35">
      <c r="A42" s="115" t="s">
        <v>114</v>
      </c>
      <c r="B42" s="116" t="s">
        <v>103</v>
      </c>
      <c r="C42" s="116" t="s">
        <v>415</v>
      </c>
      <c r="D42" s="116" t="s">
        <v>103</v>
      </c>
      <c r="E42" s="116" t="s">
        <v>421</v>
      </c>
      <c r="F42" s="116" t="s">
        <v>420</v>
      </c>
      <c r="G42" s="116" t="s">
        <v>419</v>
      </c>
      <c r="H42" s="116" t="s">
        <v>103</v>
      </c>
      <c r="I42" s="116" t="s">
        <v>103</v>
      </c>
      <c r="J42" s="116" t="s">
        <v>103</v>
      </c>
      <c r="K42" s="116" t="s">
        <v>103</v>
      </c>
      <c r="L42" s="116" t="s">
        <v>418</v>
      </c>
      <c r="M42" s="116" t="s">
        <v>103</v>
      </c>
      <c r="N42" s="116" t="s">
        <v>422</v>
      </c>
      <c r="O42" s="116" t="s">
        <v>103</v>
      </c>
      <c r="P42" s="116" t="s">
        <v>413</v>
      </c>
    </row>
    <row r="43" spans="1:16" ht="14.4" thickBot="1" x14ac:dyDescent="0.35">
      <c r="A43" s="115" t="s">
        <v>115</v>
      </c>
      <c r="B43" s="116" t="s">
        <v>103</v>
      </c>
      <c r="C43" s="116" t="s">
        <v>415</v>
      </c>
      <c r="D43" s="116" t="s">
        <v>103</v>
      </c>
      <c r="E43" s="116" t="s">
        <v>421</v>
      </c>
      <c r="F43" s="116" t="s">
        <v>420</v>
      </c>
      <c r="G43" s="116" t="s">
        <v>419</v>
      </c>
      <c r="H43" s="116" t="s">
        <v>103</v>
      </c>
      <c r="I43" s="116" t="s">
        <v>103</v>
      </c>
      <c r="J43" s="116" t="s">
        <v>103</v>
      </c>
      <c r="K43" s="116" t="s">
        <v>103</v>
      </c>
      <c r="L43" s="116" t="s">
        <v>418</v>
      </c>
      <c r="M43" s="116" t="s">
        <v>103</v>
      </c>
      <c r="N43" s="116" t="s">
        <v>422</v>
      </c>
      <c r="O43" s="116" t="s">
        <v>103</v>
      </c>
      <c r="P43" s="116" t="s">
        <v>413</v>
      </c>
    </row>
    <row r="44" spans="1:16" ht="14.4" thickBot="1" x14ac:dyDescent="0.35">
      <c r="A44" s="115" t="s">
        <v>116</v>
      </c>
      <c r="B44" s="116" t="s">
        <v>103</v>
      </c>
      <c r="C44" s="116" t="s">
        <v>415</v>
      </c>
      <c r="D44" s="116" t="s">
        <v>103</v>
      </c>
      <c r="E44" s="116" t="s">
        <v>421</v>
      </c>
      <c r="F44" s="116" t="s">
        <v>420</v>
      </c>
      <c r="G44" s="116" t="s">
        <v>419</v>
      </c>
      <c r="H44" s="116" t="s">
        <v>103</v>
      </c>
      <c r="I44" s="116" t="s">
        <v>103</v>
      </c>
      <c r="J44" s="116" t="s">
        <v>103</v>
      </c>
      <c r="K44" s="116" t="s">
        <v>103</v>
      </c>
      <c r="L44" s="116" t="s">
        <v>418</v>
      </c>
      <c r="M44" s="116" t="s">
        <v>103</v>
      </c>
      <c r="N44" s="116" t="s">
        <v>422</v>
      </c>
      <c r="O44" s="116" t="s">
        <v>103</v>
      </c>
      <c r="P44" s="116" t="s">
        <v>413</v>
      </c>
    </row>
    <row r="45" spans="1:16" ht="14.4" thickBot="1" x14ac:dyDescent="0.35">
      <c r="A45" s="115" t="s">
        <v>117</v>
      </c>
      <c r="B45" s="116" t="s">
        <v>103</v>
      </c>
      <c r="C45" s="116" t="s">
        <v>415</v>
      </c>
      <c r="D45" s="116" t="s">
        <v>103</v>
      </c>
      <c r="E45" s="116" t="s">
        <v>423</v>
      </c>
      <c r="F45" s="116" t="s">
        <v>420</v>
      </c>
      <c r="G45" s="116" t="s">
        <v>419</v>
      </c>
      <c r="H45" s="116" t="s">
        <v>103</v>
      </c>
      <c r="I45" s="116" t="s">
        <v>103</v>
      </c>
      <c r="J45" s="116" t="s">
        <v>103</v>
      </c>
      <c r="K45" s="116" t="s">
        <v>103</v>
      </c>
      <c r="L45" s="116" t="s">
        <v>418</v>
      </c>
      <c r="M45" s="116" t="s">
        <v>103</v>
      </c>
      <c r="N45" s="116" t="s">
        <v>422</v>
      </c>
      <c r="O45" s="116" t="s">
        <v>103</v>
      </c>
      <c r="P45" s="116" t="s">
        <v>413</v>
      </c>
    </row>
    <row r="46" spans="1:16" ht="14.4" thickBot="1" x14ac:dyDescent="0.35">
      <c r="A46" s="115" t="s">
        <v>118</v>
      </c>
      <c r="B46" s="116" t="s">
        <v>103</v>
      </c>
      <c r="C46" s="116" t="s">
        <v>415</v>
      </c>
      <c r="D46" s="116" t="s">
        <v>103</v>
      </c>
      <c r="E46" s="116" t="s">
        <v>423</v>
      </c>
      <c r="F46" s="116" t="s">
        <v>420</v>
      </c>
      <c r="G46" s="116" t="s">
        <v>419</v>
      </c>
      <c r="H46" s="116" t="s">
        <v>103</v>
      </c>
      <c r="I46" s="116" t="s">
        <v>103</v>
      </c>
      <c r="J46" s="116" t="s">
        <v>103</v>
      </c>
      <c r="K46" s="116" t="s">
        <v>103</v>
      </c>
      <c r="L46" s="116" t="s">
        <v>418</v>
      </c>
      <c r="M46" s="116" t="s">
        <v>103</v>
      </c>
      <c r="N46" s="116" t="s">
        <v>103</v>
      </c>
      <c r="O46" s="116" t="s">
        <v>103</v>
      </c>
      <c r="P46" s="116" t="s">
        <v>413</v>
      </c>
    </row>
    <row r="47" spans="1:16" ht="14.4" thickBot="1" x14ac:dyDescent="0.35">
      <c r="A47" s="115" t="s">
        <v>119</v>
      </c>
      <c r="B47" s="116" t="s">
        <v>103</v>
      </c>
      <c r="C47" s="116" t="s">
        <v>415</v>
      </c>
      <c r="D47" s="116" t="s">
        <v>103</v>
      </c>
      <c r="E47" s="116" t="s">
        <v>423</v>
      </c>
      <c r="F47" s="116" t="s">
        <v>420</v>
      </c>
      <c r="G47" s="116" t="s">
        <v>419</v>
      </c>
      <c r="H47" s="116" t="s">
        <v>103</v>
      </c>
      <c r="I47" s="116" t="s">
        <v>103</v>
      </c>
      <c r="J47" s="116" t="s">
        <v>103</v>
      </c>
      <c r="K47" s="116" t="s">
        <v>103</v>
      </c>
      <c r="L47" s="116" t="s">
        <v>418</v>
      </c>
      <c r="M47" s="116" t="s">
        <v>103</v>
      </c>
      <c r="N47" s="116" t="s">
        <v>103</v>
      </c>
      <c r="O47" s="116" t="s">
        <v>103</v>
      </c>
      <c r="P47" s="116" t="s">
        <v>413</v>
      </c>
    </row>
    <row r="48" spans="1:16" ht="14.4" thickBot="1" x14ac:dyDescent="0.35">
      <c r="A48" s="115" t="s">
        <v>120</v>
      </c>
      <c r="B48" s="116" t="s">
        <v>103</v>
      </c>
      <c r="C48" s="116" t="s">
        <v>415</v>
      </c>
      <c r="D48" s="116" t="s">
        <v>103</v>
      </c>
      <c r="E48" s="116" t="s">
        <v>103</v>
      </c>
      <c r="F48" s="116" t="s">
        <v>420</v>
      </c>
      <c r="G48" s="116" t="s">
        <v>419</v>
      </c>
      <c r="H48" s="116" t="s">
        <v>103</v>
      </c>
      <c r="I48" s="116" t="s">
        <v>103</v>
      </c>
      <c r="J48" s="116" t="s">
        <v>103</v>
      </c>
      <c r="K48" s="116" t="s">
        <v>103</v>
      </c>
      <c r="L48" s="116" t="s">
        <v>418</v>
      </c>
      <c r="M48" s="116" t="s">
        <v>103</v>
      </c>
      <c r="N48" s="116" t="s">
        <v>103</v>
      </c>
      <c r="O48" s="116" t="s">
        <v>103</v>
      </c>
      <c r="P48" s="116" t="s">
        <v>413</v>
      </c>
    </row>
    <row r="49" spans="1:17" ht="14.4" thickBot="1" x14ac:dyDescent="0.35">
      <c r="A49" s="115" t="s">
        <v>121</v>
      </c>
      <c r="B49" s="116" t="s">
        <v>103</v>
      </c>
      <c r="C49" s="116" t="s">
        <v>415</v>
      </c>
      <c r="D49" s="116" t="s">
        <v>103</v>
      </c>
      <c r="E49" s="116" t="s">
        <v>103</v>
      </c>
      <c r="F49" s="116" t="s">
        <v>103</v>
      </c>
      <c r="G49" s="116" t="s">
        <v>419</v>
      </c>
      <c r="H49" s="116" t="s">
        <v>103</v>
      </c>
      <c r="I49" s="116" t="s">
        <v>103</v>
      </c>
      <c r="J49" s="116" t="s">
        <v>103</v>
      </c>
      <c r="K49" s="116" t="s">
        <v>103</v>
      </c>
      <c r="L49" s="116" t="s">
        <v>418</v>
      </c>
      <c r="M49" s="116" t="s">
        <v>103</v>
      </c>
      <c r="N49" s="116" t="s">
        <v>103</v>
      </c>
      <c r="O49" s="116" t="s">
        <v>103</v>
      </c>
      <c r="P49" s="116" t="s">
        <v>103</v>
      </c>
    </row>
    <row r="50" spans="1:17" ht="14.4" thickBot="1" x14ac:dyDescent="0.35">
      <c r="A50" s="115" t="s">
        <v>122</v>
      </c>
      <c r="B50" s="116" t="s">
        <v>103</v>
      </c>
      <c r="C50" s="116" t="s">
        <v>103</v>
      </c>
      <c r="D50" s="116" t="s">
        <v>103</v>
      </c>
      <c r="E50" s="116" t="s">
        <v>103</v>
      </c>
      <c r="F50" s="116" t="s">
        <v>103</v>
      </c>
      <c r="G50" s="116" t="s">
        <v>419</v>
      </c>
      <c r="H50" s="116" t="s">
        <v>103</v>
      </c>
      <c r="I50" s="116" t="s">
        <v>103</v>
      </c>
      <c r="J50" s="116" t="s">
        <v>103</v>
      </c>
      <c r="K50" s="116" t="s">
        <v>103</v>
      </c>
      <c r="L50" s="116" t="s">
        <v>418</v>
      </c>
      <c r="M50" s="116" t="s">
        <v>103</v>
      </c>
      <c r="N50" s="116" t="s">
        <v>103</v>
      </c>
      <c r="O50" s="116" t="s">
        <v>103</v>
      </c>
      <c r="P50" s="116" t="s">
        <v>103</v>
      </c>
    </row>
    <row r="51" spans="1:17" ht="14.4" thickBot="1" x14ac:dyDescent="0.35">
      <c r="A51" s="115" t="s">
        <v>123</v>
      </c>
      <c r="B51" s="116" t="s">
        <v>103</v>
      </c>
      <c r="C51" s="116" t="s">
        <v>103</v>
      </c>
      <c r="D51" s="116" t="s">
        <v>103</v>
      </c>
      <c r="E51" s="116" t="s">
        <v>103</v>
      </c>
      <c r="F51" s="116" t="s">
        <v>103</v>
      </c>
      <c r="G51" s="116" t="s">
        <v>419</v>
      </c>
      <c r="H51" s="116" t="s">
        <v>103</v>
      </c>
      <c r="I51" s="116" t="s">
        <v>103</v>
      </c>
      <c r="J51" s="116" t="s">
        <v>103</v>
      </c>
      <c r="K51" s="116" t="s">
        <v>103</v>
      </c>
      <c r="L51" s="116" t="s">
        <v>418</v>
      </c>
      <c r="M51" s="116" t="s">
        <v>103</v>
      </c>
      <c r="N51" s="116" t="s">
        <v>103</v>
      </c>
      <c r="O51" s="116" t="s">
        <v>103</v>
      </c>
      <c r="P51" s="116" t="s">
        <v>103</v>
      </c>
    </row>
    <row r="52" spans="1:17" ht="14.4" thickBot="1" x14ac:dyDescent="0.35">
      <c r="A52" s="115" t="s">
        <v>124</v>
      </c>
      <c r="B52" s="116" t="s">
        <v>103</v>
      </c>
      <c r="C52" s="116" t="s">
        <v>103</v>
      </c>
      <c r="D52" s="116" t="s">
        <v>103</v>
      </c>
      <c r="E52" s="116" t="s">
        <v>103</v>
      </c>
      <c r="F52" s="116" t="s">
        <v>103</v>
      </c>
      <c r="G52" s="116" t="s">
        <v>103</v>
      </c>
      <c r="H52" s="116" t="s">
        <v>103</v>
      </c>
      <c r="I52" s="116" t="s">
        <v>103</v>
      </c>
      <c r="J52" s="116" t="s">
        <v>103</v>
      </c>
      <c r="K52" s="116" t="s">
        <v>103</v>
      </c>
      <c r="L52" s="116" t="s">
        <v>103</v>
      </c>
      <c r="M52" s="116" t="s">
        <v>103</v>
      </c>
      <c r="N52" s="116" t="s">
        <v>103</v>
      </c>
      <c r="O52" s="116" t="s">
        <v>103</v>
      </c>
      <c r="P52" s="116" t="s">
        <v>103</v>
      </c>
    </row>
    <row r="53" spans="1:17" ht="14.4" thickBot="1" x14ac:dyDescent="0.3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54" spans="1:17" ht="14.4" thickBot="1" x14ac:dyDescent="0.35">
      <c r="A54" s="120"/>
      <c r="B54" s="116">
        <f>VLOOKUP(B55,$A$57:$P$78,B79,0)</f>
        <v>0</v>
      </c>
      <c r="C54" s="116">
        <f t="shared" ref="C54:P54" si="0">VLOOKUP(C55,$A$57:$P$78,C79,0)</f>
        <v>1048</v>
      </c>
      <c r="D54" s="116">
        <f t="shared" si="0"/>
        <v>0</v>
      </c>
      <c r="E54" s="116">
        <f t="shared" si="0"/>
        <v>0</v>
      </c>
      <c r="F54" s="116">
        <f t="shared" si="0"/>
        <v>220</v>
      </c>
      <c r="G54" s="116">
        <f t="shared" si="0"/>
        <v>510</v>
      </c>
      <c r="H54" s="116">
        <f t="shared" si="0"/>
        <v>0</v>
      </c>
      <c r="I54" s="116">
        <f t="shared" si="0"/>
        <v>0</v>
      </c>
      <c r="J54" s="116">
        <f t="shared" si="0"/>
        <v>535</v>
      </c>
      <c r="K54" s="116">
        <f t="shared" si="0"/>
        <v>0</v>
      </c>
      <c r="L54" s="116">
        <f t="shared" si="0"/>
        <v>668</v>
      </c>
      <c r="M54" s="116">
        <f t="shared" si="0"/>
        <v>0</v>
      </c>
      <c r="N54" s="116">
        <f t="shared" si="0"/>
        <v>527</v>
      </c>
      <c r="O54" s="116">
        <f t="shared" si="0"/>
        <v>0</v>
      </c>
      <c r="P54" s="116">
        <f t="shared" si="0"/>
        <v>78</v>
      </c>
      <c r="Q54" s="127">
        <f>SUM(B54:P54)</f>
        <v>3586</v>
      </c>
    </row>
    <row r="55" spans="1:17" ht="18.600000000000001" thickBot="1" x14ac:dyDescent="0.35">
      <c r="A55" s="111"/>
      <c r="B55" s="116">
        <f>'K 22'!B29</f>
        <v>6</v>
      </c>
      <c r="C55" s="116">
        <f>'K 22'!C29</f>
        <v>1</v>
      </c>
      <c r="D55" s="116">
        <f>'K 22'!D29</f>
        <v>16</v>
      </c>
      <c r="E55" s="116">
        <f>'K 22'!E29</f>
        <v>20</v>
      </c>
      <c r="F55" s="116">
        <f>'K 22'!F29</f>
        <v>15</v>
      </c>
      <c r="G55" s="116">
        <f>'K 22'!G29</f>
        <v>18</v>
      </c>
      <c r="H55" s="116">
        <f>'K 22'!H29</f>
        <v>17</v>
      </c>
      <c r="I55" s="116">
        <f>'K 22'!I29</f>
        <v>18</v>
      </c>
      <c r="J55" s="116">
        <f>'K 22'!J29</f>
        <v>1</v>
      </c>
      <c r="K55" s="116">
        <f>'K 22'!K29</f>
        <v>1</v>
      </c>
      <c r="L55" s="116">
        <f>'K 22'!L29</f>
        <v>3</v>
      </c>
      <c r="M55" s="116">
        <f>'K 22'!M29</f>
        <v>3</v>
      </c>
      <c r="N55" s="116">
        <f>'K 22'!N29</f>
        <v>2</v>
      </c>
      <c r="O55" s="116">
        <f>'K 22'!O29</f>
        <v>1</v>
      </c>
      <c r="P55" s="116">
        <f>'K 22'!P29</f>
        <v>6</v>
      </c>
    </row>
    <row r="56" spans="1:17" ht="20.399999999999999" thickBot="1" x14ac:dyDescent="0.35">
      <c r="A56" s="115" t="s">
        <v>125</v>
      </c>
      <c r="B56" s="115" t="str">
        <f>Rozs!B59</f>
        <v>Rozzsal betakarított terület</v>
      </c>
      <c r="C56" s="115" t="s">
        <v>65</v>
      </c>
      <c r="D56" s="115" t="s">
        <v>66</v>
      </c>
      <c r="E56" s="115" t="s">
        <v>67</v>
      </c>
      <c r="F56" s="115" t="s">
        <v>68</v>
      </c>
      <c r="G56" s="115" t="s">
        <v>69</v>
      </c>
      <c r="H56" s="115" t="s">
        <v>70</v>
      </c>
      <c r="I56" s="115" t="s">
        <v>71</v>
      </c>
      <c r="J56" s="115" t="s">
        <v>72</v>
      </c>
      <c r="K56" s="115" t="s">
        <v>73</v>
      </c>
      <c r="L56" s="115" t="s">
        <v>74</v>
      </c>
      <c r="M56" s="115" t="s">
        <v>75</v>
      </c>
      <c r="N56" s="115" t="s">
        <v>76</v>
      </c>
      <c r="O56" s="115" t="s">
        <v>77</v>
      </c>
      <c r="P56" s="115" t="s">
        <v>78</v>
      </c>
    </row>
    <row r="57" spans="1:17" ht="14.4" thickBot="1" x14ac:dyDescent="0.35">
      <c r="A57" s="115">
        <v>1</v>
      </c>
      <c r="B57" s="116">
        <v>0</v>
      </c>
      <c r="C57" s="116">
        <v>1048</v>
      </c>
      <c r="D57" s="116">
        <v>50</v>
      </c>
      <c r="E57" s="116">
        <v>770</v>
      </c>
      <c r="F57" s="116">
        <v>558</v>
      </c>
      <c r="G57" s="116">
        <v>672</v>
      </c>
      <c r="H57" s="116">
        <v>0</v>
      </c>
      <c r="I57" s="116">
        <v>1170</v>
      </c>
      <c r="J57" s="116">
        <v>535</v>
      </c>
      <c r="K57" s="116">
        <v>0</v>
      </c>
      <c r="L57" s="116">
        <v>668</v>
      </c>
      <c r="M57" s="116">
        <v>0</v>
      </c>
      <c r="N57" s="116">
        <v>527</v>
      </c>
      <c r="O57" s="116">
        <v>0</v>
      </c>
      <c r="P57" s="116">
        <v>78</v>
      </c>
    </row>
    <row r="58" spans="1:17" ht="14.4" thickBot="1" x14ac:dyDescent="0.35">
      <c r="A58" s="115">
        <v>2</v>
      </c>
      <c r="B58" s="116">
        <v>0</v>
      </c>
      <c r="C58" s="116">
        <v>1048</v>
      </c>
      <c r="D58" s="116">
        <v>50</v>
      </c>
      <c r="E58" s="116">
        <v>498</v>
      </c>
      <c r="F58" s="116">
        <v>558</v>
      </c>
      <c r="G58" s="116">
        <v>672</v>
      </c>
      <c r="H58" s="116">
        <v>0</v>
      </c>
      <c r="I58" s="116">
        <v>150</v>
      </c>
      <c r="J58" s="116">
        <v>535</v>
      </c>
      <c r="K58" s="116">
        <v>0</v>
      </c>
      <c r="L58" s="116">
        <v>668</v>
      </c>
      <c r="M58" s="116">
        <v>0</v>
      </c>
      <c r="N58" s="116">
        <v>527</v>
      </c>
      <c r="O58" s="116">
        <v>0</v>
      </c>
      <c r="P58" s="116">
        <v>78</v>
      </c>
    </row>
    <row r="59" spans="1:17" ht="14.4" thickBot="1" x14ac:dyDescent="0.35">
      <c r="A59" s="115">
        <v>3</v>
      </c>
      <c r="B59" s="116">
        <v>0</v>
      </c>
      <c r="C59" s="116">
        <v>710</v>
      </c>
      <c r="D59" s="116">
        <v>50</v>
      </c>
      <c r="E59" s="116">
        <v>498</v>
      </c>
      <c r="F59" s="116">
        <v>282</v>
      </c>
      <c r="G59" s="116">
        <v>672</v>
      </c>
      <c r="H59" s="116">
        <v>0</v>
      </c>
      <c r="I59" s="116">
        <v>150</v>
      </c>
      <c r="J59" s="116">
        <v>535</v>
      </c>
      <c r="K59" s="116">
        <v>0</v>
      </c>
      <c r="L59" s="116">
        <v>668</v>
      </c>
      <c r="M59" s="116">
        <v>0</v>
      </c>
      <c r="N59" s="116">
        <v>527</v>
      </c>
      <c r="O59" s="116">
        <v>0</v>
      </c>
      <c r="P59" s="116">
        <v>78</v>
      </c>
    </row>
    <row r="60" spans="1:17" ht="14.4" thickBot="1" x14ac:dyDescent="0.35">
      <c r="A60" s="115">
        <v>4</v>
      </c>
      <c r="B60" s="116">
        <v>0</v>
      </c>
      <c r="C60" s="116">
        <v>710</v>
      </c>
      <c r="D60" s="116">
        <v>50</v>
      </c>
      <c r="E60" s="116">
        <v>498</v>
      </c>
      <c r="F60" s="116">
        <v>282</v>
      </c>
      <c r="G60" s="116">
        <v>672</v>
      </c>
      <c r="H60" s="116">
        <v>0</v>
      </c>
      <c r="I60" s="116">
        <v>150</v>
      </c>
      <c r="J60" s="116">
        <v>87</v>
      </c>
      <c r="K60" s="116">
        <v>0</v>
      </c>
      <c r="L60" s="116">
        <v>292</v>
      </c>
      <c r="M60" s="116">
        <v>0</v>
      </c>
      <c r="N60" s="116">
        <v>527</v>
      </c>
      <c r="O60" s="116">
        <v>0</v>
      </c>
      <c r="P60" s="116">
        <v>78</v>
      </c>
    </row>
    <row r="61" spans="1:17" ht="14.4" thickBot="1" x14ac:dyDescent="0.35">
      <c r="A61" s="115">
        <v>5</v>
      </c>
      <c r="B61" s="116">
        <v>0</v>
      </c>
      <c r="C61" s="116">
        <v>710</v>
      </c>
      <c r="D61" s="116">
        <v>0</v>
      </c>
      <c r="E61" s="116">
        <v>498</v>
      </c>
      <c r="F61" s="116">
        <v>282</v>
      </c>
      <c r="G61" s="116">
        <v>510</v>
      </c>
      <c r="H61" s="116">
        <v>0</v>
      </c>
      <c r="I61" s="116">
        <v>0</v>
      </c>
      <c r="J61" s="116">
        <v>87</v>
      </c>
      <c r="K61" s="116">
        <v>0</v>
      </c>
      <c r="L61" s="116">
        <v>292</v>
      </c>
      <c r="M61" s="116">
        <v>0</v>
      </c>
      <c r="N61" s="116">
        <v>527</v>
      </c>
      <c r="O61" s="116">
        <v>0</v>
      </c>
      <c r="P61" s="116">
        <v>78</v>
      </c>
    </row>
    <row r="62" spans="1:17" ht="14.4" thickBot="1" x14ac:dyDescent="0.35">
      <c r="A62" s="115">
        <v>6</v>
      </c>
      <c r="B62" s="116">
        <v>0</v>
      </c>
      <c r="C62" s="116">
        <v>710</v>
      </c>
      <c r="D62" s="116">
        <v>0</v>
      </c>
      <c r="E62" s="116">
        <v>498</v>
      </c>
      <c r="F62" s="116">
        <v>282</v>
      </c>
      <c r="G62" s="116">
        <v>510</v>
      </c>
      <c r="H62" s="116">
        <v>0</v>
      </c>
      <c r="I62" s="116">
        <v>0</v>
      </c>
      <c r="J62" s="116">
        <v>0</v>
      </c>
      <c r="K62" s="116">
        <v>0</v>
      </c>
      <c r="L62" s="116">
        <v>292</v>
      </c>
      <c r="M62" s="116">
        <v>0</v>
      </c>
      <c r="N62" s="116">
        <v>527</v>
      </c>
      <c r="O62" s="116">
        <v>0</v>
      </c>
      <c r="P62" s="116">
        <v>78</v>
      </c>
    </row>
    <row r="63" spans="1:17" ht="14.4" thickBot="1" x14ac:dyDescent="0.35">
      <c r="A63" s="115">
        <v>7</v>
      </c>
      <c r="B63" s="116">
        <v>0</v>
      </c>
      <c r="C63" s="116">
        <v>710</v>
      </c>
      <c r="D63" s="116">
        <v>0</v>
      </c>
      <c r="E63" s="116">
        <v>498</v>
      </c>
      <c r="F63" s="116">
        <v>282</v>
      </c>
      <c r="G63" s="116">
        <v>510</v>
      </c>
      <c r="H63" s="116">
        <v>0</v>
      </c>
      <c r="I63" s="116">
        <v>0</v>
      </c>
      <c r="J63" s="116">
        <v>0</v>
      </c>
      <c r="K63" s="116">
        <v>0</v>
      </c>
      <c r="L63" s="116">
        <v>292</v>
      </c>
      <c r="M63" s="116">
        <v>0</v>
      </c>
      <c r="N63" s="116">
        <v>527</v>
      </c>
      <c r="O63" s="116">
        <v>0</v>
      </c>
      <c r="P63" s="116">
        <v>78</v>
      </c>
    </row>
    <row r="64" spans="1:17" ht="14.4" thickBot="1" x14ac:dyDescent="0.35">
      <c r="A64" s="115">
        <v>8</v>
      </c>
      <c r="B64" s="116">
        <v>0</v>
      </c>
      <c r="C64" s="116">
        <v>710</v>
      </c>
      <c r="D64" s="116">
        <v>0</v>
      </c>
      <c r="E64" s="116">
        <v>498</v>
      </c>
      <c r="F64" s="116">
        <v>220</v>
      </c>
      <c r="G64" s="116">
        <v>510</v>
      </c>
      <c r="H64" s="116">
        <v>0</v>
      </c>
      <c r="I64" s="116">
        <v>0</v>
      </c>
      <c r="J64" s="116">
        <v>0</v>
      </c>
      <c r="K64" s="116">
        <v>0</v>
      </c>
      <c r="L64" s="116">
        <v>292</v>
      </c>
      <c r="M64" s="116">
        <v>0</v>
      </c>
      <c r="N64" s="116">
        <v>527</v>
      </c>
      <c r="O64" s="116">
        <v>0</v>
      </c>
      <c r="P64" s="116">
        <v>78</v>
      </c>
    </row>
    <row r="65" spans="1:18" ht="14.4" thickBot="1" x14ac:dyDescent="0.35">
      <c r="A65" s="115">
        <v>9</v>
      </c>
      <c r="B65" s="116">
        <v>0</v>
      </c>
      <c r="C65" s="116">
        <v>710</v>
      </c>
      <c r="D65" s="116">
        <v>0</v>
      </c>
      <c r="E65" s="116">
        <v>438</v>
      </c>
      <c r="F65" s="116">
        <v>220</v>
      </c>
      <c r="G65" s="116">
        <v>510</v>
      </c>
      <c r="H65" s="116">
        <v>0</v>
      </c>
      <c r="I65" s="116">
        <v>0</v>
      </c>
      <c r="J65" s="116">
        <v>0</v>
      </c>
      <c r="K65" s="116">
        <v>0</v>
      </c>
      <c r="L65" s="116">
        <v>292</v>
      </c>
      <c r="M65" s="116">
        <v>0</v>
      </c>
      <c r="N65" s="116">
        <v>502</v>
      </c>
      <c r="O65" s="116">
        <v>0</v>
      </c>
      <c r="P65" s="116">
        <v>78</v>
      </c>
    </row>
    <row r="66" spans="1:18" ht="14.4" thickBot="1" x14ac:dyDescent="0.35">
      <c r="A66" s="115">
        <v>10</v>
      </c>
      <c r="B66" s="116">
        <v>0</v>
      </c>
      <c r="C66" s="116">
        <v>710</v>
      </c>
      <c r="D66" s="116">
        <v>0</v>
      </c>
      <c r="E66" s="116">
        <v>438</v>
      </c>
      <c r="F66" s="116">
        <v>220</v>
      </c>
      <c r="G66" s="116">
        <v>510</v>
      </c>
      <c r="H66" s="116">
        <v>0</v>
      </c>
      <c r="I66" s="116">
        <v>0</v>
      </c>
      <c r="J66" s="116">
        <v>0</v>
      </c>
      <c r="K66" s="116">
        <v>0</v>
      </c>
      <c r="L66" s="116">
        <v>292</v>
      </c>
      <c r="M66" s="116">
        <v>0</v>
      </c>
      <c r="N66" s="116">
        <v>502</v>
      </c>
      <c r="O66" s="116">
        <v>0</v>
      </c>
      <c r="P66" s="116">
        <v>78</v>
      </c>
    </row>
    <row r="67" spans="1:18" ht="14.4" thickBot="1" x14ac:dyDescent="0.35">
      <c r="A67" s="115">
        <v>11</v>
      </c>
      <c r="B67" s="116">
        <v>0</v>
      </c>
      <c r="C67" s="116">
        <v>710</v>
      </c>
      <c r="D67" s="116">
        <v>0</v>
      </c>
      <c r="E67" s="116">
        <v>438</v>
      </c>
      <c r="F67" s="116">
        <v>220</v>
      </c>
      <c r="G67" s="116">
        <v>510</v>
      </c>
      <c r="H67" s="116">
        <v>0</v>
      </c>
      <c r="I67" s="116">
        <v>0</v>
      </c>
      <c r="J67" s="116">
        <v>0</v>
      </c>
      <c r="K67" s="116">
        <v>0</v>
      </c>
      <c r="L67" s="116">
        <v>292</v>
      </c>
      <c r="M67" s="116">
        <v>0</v>
      </c>
      <c r="N67" s="116">
        <v>502</v>
      </c>
      <c r="O67" s="116">
        <v>0</v>
      </c>
      <c r="P67" s="116">
        <v>78</v>
      </c>
    </row>
    <row r="68" spans="1:18" ht="14.4" thickBot="1" x14ac:dyDescent="0.35">
      <c r="A68" s="115">
        <v>12</v>
      </c>
      <c r="B68" s="116">
        <v>0</v>
      </c>
      <c r="C68" s="116">
        <v>710</v>
      </c>
      <c r="D68" s="116">
        <v>0</v>
      </c>
      <c r="E68" s="116">
        <v>438</v>
      </c>
      <c r="F68" s="116">
        <v>220</v>
      </c>
      <c r="G68" s="116">
        <v>510</v>
      </c>
      <c r="H68" s="116">
        <v>0</v>
      </c>
      <c r="I68" s="116">
        <v>0</v>
      </c>
      <c r="J68" s="116">
        <v>0</v>
      </c>
      <c r="K68" s="116">
        <v>0</v>
      </c>
      <c r="L68" s="116">
        <v>292</v>
      </c>
      <c r="M68" s="116">
        <v>0</v>
      </c>
      <c r="N68" s="116">
        <v>502</v>
      </c>
      <c r="O68" s="116">
        <v>0</v>
      </c>
      <c r="P68" s="116">
        <v>78</v>
      </c>
    </row>
    <row r="69" spans="1:18" ht="14.4" thickBot="1" x14ac:dyDescent="0.35">
      <c r="A69" s="115">
        <v>13</v>
      </c>
      <c r="B69" s="116">
        <v>0</v>
      </c>
      <c r="C69" s="116">
        <v>710</v>
      </c>
      <c r="D69" s="116">
        <v>0</v>
      </c>
      <c r="E69" s="116">
        <v>438</v>
      </c>
      <c r="F69" s="116">
        <v>220</v>
      </c>
      <c r="G69" s="116">
        <v>510</v>
      </c>
      <c r="H69" s="116">
        <v>0</v>
      </c>
      <c r="I69" s="116">
        <v>0</v>
      </c>
      <c r="J69" s="116">
        <v>0</v>
      </c>
      <c r="K69" s="116">
        <v>0</v>
      </c>
      <c r="L69" s="116">
        <v>292</v>
      </c>
      <c r="M69" s="116">
        <v>0</v>
      </c>
      <c r="N69" s="116">
        <v>502</v>
      </c>
      <c r="O69" s="116">
        <v>0</v>
      </c>
      <c r="P69" s="116">
        <v>78</v>
      </c>
    </row>
    <row r="70" spans="1:18" ht="14.4" thickBot="1" x14ac:dyDescent="0.35">
      <c r="A70" s="115">
        <v>14</v>
      </c>
      <c r="B70" s="116">
        <v>0</v>
      </c>
      <c r="C70" s="116">
        <v>710</v>
      </c>
      <c r="D70" s="116">
        <v>0</v>
      </c>
      <c r="E70" s="116">
        <v>438</v>
      </c>
      <c r="F70" s="116">
        <v>220</v>
      </c>
      <c r="G70" s="116">
        <v>510</v>
      </c>
      <c r="H70" s="116">
        <v>0</v>
      </c>
      <c r="I70" s="116">
        <v>0</v>
      </c>
      <c r="J70" s="116">
        <v>0</v>
      </c>
      <c r="K70" s="116">
        <v>0</v>
      </c>
      <c r="L70" s="116">
        <v>292</v>
      </c>
      <c r="M70" s="116">
        <v>0</v>
      </c>
      <c r="N70" s="116">
        <v>502</v>
      </c>
      <c r="O70" s="116">
        <v>0</v>
      </c>
      <c r="P70" s="116">
        <v>78</v>
      </c>
    </row>
    <row r="71" spans="1:18" ht="14.4" thickBot="1" x14ac:dyDescent="0.35">
      <c r="A71" s="115">
        <v>15</v>
      </c>
      <c r="B71" s="116">
        <v>0</v>
      </c>
      <c r="C71" s="116">
        <v>710</v>
      </c>
      <c r="D71" s="116">
        <v>0</v>
      </c>
      <c r="E71" s="116">
        <v>328</v>
      </c>
      <c r="F71" s="116">
        <v>220</v>
      </c>
      <c r="G71" s="116">
        <v>510</v>
      </c>
      <c r="H71" s="116">
        <v>0</v>
      </c>
      <c r="I71" s="116">
        <v>0</v>
      </c>
      <c r="J71" s="116">
        <v>0</v>
      </c>
      <c r="K71" s="116">
        <v>0</v>
      </c>
      <c r="L71" s="116">
        <v>292</v>
      </c>
      <c r="M71" s="116">
        <v>0</v>
      </c>
      <c r="N71" s="116">
        <v>502</v>
      </c>
      <c r="O71" s="116">
        <v>0</v>
      </c>
      <c r="P71" s="116">
        <v>78</v>
      </c>
    </row>
    <row r="72" spans="1:18" ht="14.4" thickBot="1" x14ac:dyDescent="0.35">
      <c r="A72" s="115">
        <v>16</v>
      </c>
      <c r="B72" s="116">
        <v>0</v>
      </c>
      <c r="C72" s="116">
        <v>710</v>
      </c>
      <c r="D72" s="116">
        <v>0</v>
      </c>
      <c r="E72" s="116">
        <v>328</v>
      </c>
      <c r="F72" s="116">
        <v>220</v>
      </c>
      <c r="G72" s="116">
        <v>510</v>
      </c>
      <c r="H72" s="116">
        <v>0</v>
      </c>
      <c r="I72" s="116">
        <v>0</v>
      </c>
      <c r="J72" s="116">
        <v>0</v>
      </c>
      <c r="K72" s="116">
        <v>0</v>
      </c>
      <c r="L72" s="116">
        <v>292</v>
      </c>
      <c r="M72" s="116">
        <v>0</v>
      </c>
      <c r="N72" s="116">
        <v>0</v>
      </c>
      <c r="O72" s="116">
        <v>0</v>
      </c>
      <c r="P72" s="116">
        <v>78</v>
      </c>
    </row>
    <row r="73" spans="1:18" ht="14.4" thickBot="1" x14ac:dyDescent="0.35">
      <c r="A73" s="115">
        <v>17</v>
      </c>
      <c r="B73" s="116">
        <v>0</v>
      </c>
      <c r="C73" s="116">
        <v>710</v>
      </c>
      <c r="D73" s="116">
        <v>0</v>
      </c>
      <c r="E73" s="116">
        <v>328</v>
      </c>
      <c r="F73" s="116">
        <v>220</v>
      </c>
      <c r="G73" s="116">
        <v>510</v>
      </c>
      <c r="H73" s="116">
        <v>0</v>
      </c>
      <c r="I73" s="116">
        <v>0</v>
      </c>
      <c r="J73" s="116">
        <v>0</v>
      </c>
      <c r="K73" s="116">
        <v>0</v>
      </c>
      <c r="L73" s="116">
        <v>292</v>
      </c>
      <c r="M73" s="116">
        <v>0</v>
      </c>
      <c r="N73" s="116">
        <v>0</v>
      </c>
      <c r="O73" s="116">
        <v>0</v>
      </c>
      <c r="P73" s="116">
        <v>78</v>
      </c>
    </row>
    <row r="74" spans="1:18" ht="14.4" thickBot="1" x14ac:dyDescent="0.35">
      <c r="A74" s="115">
        <v>18</v>
      </c>
      <c r="B74" s="116">
        <v>0</v>
      </c>
      <c r="C74" s="116">
        <v>710</v>
      </c>
      <c r="D74" s="116">
        <v>0</v>
      </c>
      <c r="E74" s="116">
        <v>0</v>
      </c>
      <c r="F74" s="116">
        <v>220</v>
      </c>
      <c r="G74" s="116">
        <v>510</v>
      </c>
      <c r="H74" s="116">
        <v>0</v>
      </c>
      <c r="I74" s="116">
        <v>0</v>
      </c>
      <c r="J74" s="116">
        <v>0</v>
      </c>
      <c r="K74" s="116">
        <v>0</v>
      </c>
      <c r="L74" s="116">
        <v>292</v>
      </c>
      <c r="M74" s="116">
        <v>0</v>
      </c>
      <c r="N74" s="116">
        <v>0</v>
      </c>
      <c r="O74" s="116">
        <v>0</v>
      </c>
      <c r="P74" s="116">
        <v>78</v>
      </c>
    </row>
    <row r="75" spans="1:18" ht="14.4" thickBot="1" x14ac:dyDescent="0.35">
      <c r="A75" s="115">
        <v>19</v>
      </c>
      <c r="B75" s="116">
        <v>0</v>
      </c>
      <c r="C75" s="116">
        <v>710</v>
      </c>
      <c r="D75" s="116">
        <v>0</v>
      </c>
      <c r="E75" s="116">
        <v>0</v>
      </c>
      <c r="F75" s="116">
        <v>0</v>
      </c>
      <c r="G75" s="116">
        <v>510</v>
      </c>
      <c r="H75" s="116">
        <v>0</v>
      </c>
      <c r="I75" s="116">
        <v>0</v>
      </c>
      <c r="J75" s="116">
        <v>0</v>
      </c>
      <c r="K75" s="116">
        <v>0</v>
      </c>
      <c r="L75" s="116">
        <v>292</v>
      </c>
      <c r="M75" s="116">
        <v>0</v>
      </c>
      <c r="N75" s="116">
        <v>0</v>
      </c>
      <c r="O75" s="116">
        <v>0</v>
      </c>
      <c r="P75" s="116">
        <v>0</v>
      </c>
    </row>
    <row r="76" spans="1:18" ht="14.4" thickBot="1" x14ac:dyDescent="0.35">
      <c r="A76" s="115">
        <v>20</v>
      </c>
      <c r="B76" s="116">
        <v>0</v>
      </c>
      <c r="C76" s="116">
        <v>0</v>
      </c>
      <c r="D76" s="116">
        <v>0</v>
      </c>
      <c r="E76" s="116">
        <v>0</v>
      </c>
      <c r="F76" s="116">
        <v>0</v>
      </c>
      <c r="G76" s="116">
        <v>510</v>
      </c>
      <c r="H76" s="116">
        <v>0</v>
      </c>
      <c r="I76" s="116">
        <v>0</v>
      </c>
      <c r="J76" s="116">
        <v>0</v>
      </c>
      <c r="K76" s="116">
        <v>0</v>
      </c>
      <c r="L76" s="116">
        <v>292</v>
      </c>
      <c r="M76" s="116">
        <v>0</v>
      </c>
      <c r="N76" s="116">
        <v>0</v>
      </c>
      <c r="O76" s="116">
        <v>0</v>
      </c>
      <c r="P76" s="116">
        <v>0</v>
      </c>
    </row>
    <row r="77" spans="1:18" ht="14.4" thickBot="1" x14ac:dyDescent="0.35">
      <c r="A77" s="115">
        <v>21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510</v>
      </c>
      <c r="H77" s="116">
        <v>0</v>
      </c>
      <c r="I77" s="116">
        <v>0</v>
      </c>
      <c r="J77" s="116">
        <v>0</v>
      </c>
      <c r="K77" s="116">
        <v>0</v>
      </c>
      <c r="L77" s="116">
        <v>292</v>
      </c>
      <c r="M77" s="116">
        <v>0</v>
      </c>
      <c r="N77" s="116">
        <v>0</v>
      </c>
      <c r="O77" s="116">
        <v>0</v>
      </c>
      <c r="P77" s="116">
        <v>0</v>
      </c>
    </row>
    <row r="78" spans="1:18" ht="14.4" thickBot="1" x14ac:dyDescent="0.35">
      <c r="A78" s="115">
        <v>22</v>
      </c>
      <c r="B78" s="116">
        <v>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</row>
    <row r="79" spans="1:18" x14ac:dyDescent="0.3">
      <c r="A79" s="44">
        <v>1</v>
      </c>
      <c r="B79" s="45">
        <v>2</v>
      </c>
      <c r="C79" s="44">
        <v>3</v>
      </c>
      <c r="D79" s="45">
        <v>4</v>
      </c>
      <c r="E79" s="44">
        <v>5</v>
      </c>
      <c r="F79" s="45">
        <v>6</v>
      </c>
      <c r="G79" s="44">
        <v>7</v>
      </c>
      <c r="H79" s="45">
        <v>8</v>
      </c>
      <c r="I79" s="44">
        <v>9</v>
      </c>
      <c r="J79" s="45">
        <v>10</v>
      </c>
      <c r="K79" s="44">
        <v>11</v>
      </c>
      <c r="L79" s="45">
        <v>12</v>
      </c>
      <c r="M79" s="44">
        <v>13</v>
      </c>
      <c r="N79" s="45">
        <v>14</v>
      </c>
      <c r="O79" s="44">
        <v>15</v>
      </c>
      <c r="P79" s="45">
        <v>16</v>
      </c>
      <c r="R79" s="124" t="s">
        <v>54</v>
      </c>
    </row>
    <row r="80" spans="1:18" ht="18.600000000000001" thickBot="1" x14ac:dyDescent="0.35">
      <c r="A80" s="111"/>
      <c r="R80" s="128">
        <f>CORREL(R82:R102,Q82:Q102)</f>
        <v>0.99999977200133494</v>
      </c>
    </row>
    <row r="81" spans="1:20" ht="14.4" thickBot="1" x14ac:dyDescent="0.35">
      <c r="A81" s="115" t="s">
        <v>126</v>
      </c>
      <c r="B81" s="115" t="s">
        <v>64</v>
      </c>
      <c r="C81" s="115" t="s">
        <v>65</v>
      </c>
      <c r="D81" s="115" t="s">
        <v>66</v>
      </c>
      <c r="E81" s="115" t="s">
        <v>67</v>
      </c>
      <c r="F81" s="115" t="s">
        <v>68</v>
      </c>
      <c r="G81" s="115" t="s">
        <v>69</v>
      </c>
      <c r="H81" s="115" t="s">
        <v>70</v>
      </c>
      <c r="I81" s="115" t="s">
        <v>71</v>
      </c>
      <c r="J81" s="115" t="s">
        <v>72</v>
      </c>
      <c r="K81" s="115" t="s">
        <v>73</v>
      </c>
      <c r="L81" s="115" t="s">
        <v>74</v>
      </c>
      <c r="M81" s="115" t="s">
        <v>75</v>
      </c>
      <c r="N81" s="115" t="s">
        <v>76</v>
      </c>
      <c r="O81" s="115" t="s">
        <v>77</v>
      </c>
      <c r="P81" s="115" t="s">
        <v>78</v>
      </c>
      <c r="Q81" s="115" t="s">
        <v>127</v>
      </c>
      <c r="R81" s="115" t="s">
        <v>128</v>
      </c>
      <c r="S81" s="115" t="s">
        <v>129</v>
      </c>
      <c r="T81" s="115" t="s">
        <v>130</v>
      </c>
    </row>
    <row r="82" spans="1:20" ht="14.4" thickBot="1" x14ac:dyDescent="0.35">
      <c r="A82" s="115" t="s">
        <v>79</v>
      </c>
      <c r="B82" s="116">
        <v>0</v>
      </c>
      <c r="C82" s="116">
        <v>710</v>
      </c>
      <c r="D82" s="116">
        <v>0</v>
      </c>
      <c r="E82" s="116">
        <v>498</v>
      </c>
      <c r="F82" s="116">
        <v>282</v>
      </c>
      <c r="G82" s="116">
        <v>510</v>
      </c>
      <c r="H82" s="116">
        <v>0</v>
      </c>
      <c r="I82" s="116">
        <v>0</v>
      </c>
      <c r="J82" s="116">
        <v>0</v>
      </c>
      <c r="K82" s="116">
        <v>0</v>
      </c>
      <c r="L82" s="116">
        <v>292</v>
      </c>
      <c r="M82" s="116">
        <v>0</v>
      </c>
      <c r="N82" s="116">
        <v>0</v>
      </c>
      <c r="O82" s="116">
        <v>0</v>
      </c>
      <c r="P82" s="116">
        <v>78</v>
      </c>
      <c r="Q82" s="116">
        <v>2370</v>
      </c>
      <c r="R82" s="116">
        <v>2370</v>
      </c>
      <c r="S82" s="116">
        <v>0</v>
      </c>
      <c r="T82" s="116">
        <v>0</v>
      </c>
    </row>
    <row r="83" spans="1:20" ht="14.4" thickBot="1" x14ac:dyDescent="0.35">
      <c r="A83" s="115" t="s">
        <v>80</v>
      </c>
      <c r="B83" s="116">
        <v>0</v>
      </c>
      <c r="C83" s="116">
        <v>710</v>
      </c>
      <c r="D83" s="116">
        <v>0</v>
      </c>
      <c r="E83" s="116">
        <v>0</v>
      </c>
      <c r="F83" s="116">
        <v>220</v>
      </c>
      <c r="G83" s="116">
        <v>510</v>
      </c>
      <c r="H83" s="116">
        <v>0</v>
      </c>
      <c r="I83" s="116">
        <v>150</v>
      </c>
      <c r="J83" s="116">
        <v>0</v>
      </c>
      <c r="K83" s="116">
        <v>0</v>
      </c>
      <c r="L83" s="116">
        <v>292</v>
      </c>
      <c r="M83" s="116">
        <v>0</v>
      </c>
      <c r="N83" s="116">
        <v>0</v>
      </c>
      <c r="O83" s="116">
        <v>0</v>
      </c>
      <c r="P83" s="116">
        <v>78</v>
      </c>
      <c r="Q83" s="116">
        <v>1960</v>
      </c>
      <c r="R83" s="116">
        <v>1960</v>
      </c>
      <c r="S83" s="116">
        <v>0</v>
      </c>
      <c r="T83" s="116">
        <v>0</v>
      </c>
    </row>
    <row r="84" spans="1:20" ht="14.4" thickBot="1" x14ac:dyDescent="0.35">
      <c r="A84" s="115" t="s">
        <v>81</v>
      </c>
      <c r="B84" s="116">
        <v>0</v>
      </c>
      <c r="C84" s="116">
        <v>0</v>
      </c>
      <c r="D84" s="116">
        <v>0</v>
      </c>
      <c r="E84" s="116">
        <v>438</v>
      </c>
      <c r="F84" s="116">
        <v>220</v>
      </c>
      <c r="G84" s="116">
        <v>510</v>
      </c>
      <c r="H84" s="116">
        <v>0</v>
      </c>
      <c r="I84" s="116">
        <v>0</v>
      </c>
      <c r="J84" s="116">
        <v>0</v>
      </c>
      <c r="K84" s="116">
        <v>0</v>
      </c>
      <c r="L84" s="116">
        <v>292</v>
      </c>
      <c r="M84" s="116">
        <v>0</v>
      </c>
      <c r="N84" s="116">
        <v>0</v>
      </c>
      <c r="O84" s="116">
        <v>0</v>
      </c>
      <c r="P84" s="116">
        <v>0</v>
      </c>
      <c r="Q84" s="116">
        <v>1460</v>
      </c>
      <c r="R84" s="116">
        <v>1460</v>
      </c>
      <c r="S84" s="116">
        <v>0</v>
      </c>
      <c r="T84" s="116">
        <v>0</v>
      </c>
    </row>
    <row r="85" spans="1:20" ht="14.4" thickBot="1" x14ac:dyDescent="0.35">
      <c r="A85" s="115" t="s">
        <v>82</v>
      </c>
      <c r="B85" s="116">
        <v>0</v>
      </c>
      <c r="C85" s="116">
        <v>710</v>
      </c>
      <c r="D85" s="116">
        <v>0</v>
      </c>
      <c r="E85" s="116">
        <v>438</v>
      </c>
      <c r="F85" s="116">
        <v>220</v>
      </c>
      <c r="G85" s="116">
        <v>510</v>
      </c>
      <c r="H85" s="116">
        <v>0</v>
      </c>
      <c r="I85" s="116">
        <v>0</v>
      </c>
      <c r="J85" s="116">
        <v>0</v>
      </c>
      <c r="K85" s="116">
        <v>0</v>
      </c>
      <c r="L85" s="116">
        <v>292</v>
      </c>
      <c r="M85" s="116">
        <v>0</v>
      </c>
      <c r="N85" s="116">
        <v>502</v>
      </c>
      <c r="O85" s="116">
        <v>0</v>
      </c>
      <c r="P85" s="116">
        <v>78</v>
      </c>
      <c r="Q85" s="116">
        <v>2750</v>
      </c>
      <c r="R85" s="116">
        <v>2750</v>
      </c>
      <c r="S85" s="116">
        <v>0</v>
      </c>
      <c r="T85" s="116">
        <v>0</v>
      </c>
    </row>
    <row r="86" spans="1:20" ht="14.4" thickBot="1" x14ac:dyDescent="0.35">
      <c r="A86" s="115" t="s">
        <v>83</v>
      </c>
      <c r="B86" s="116">
        <v>0</v>
      </c>
      <c r="C86" s="116">
        <v>710</v>
      </c>
      <c r="D86" s="116">
        <v>0</v>
      </c>
      <c r="E86" s="116">
        <v>328</v>
      </c>
      <c r="F86" s="116">
        <v>0</v>
      </c>
      <c r="G86" s="116">
        <v>510</v>
      </c>
      <c r="H86" s="116">
        <v>0</v>
      </c>
      <c r="I86" s="116">
        <v>150</v>
      </c>
      <c r="J86" s="116">
        <v>0</v>
      </c>
      <c r="K86" s="116">
        <v>0</v>
      </c>
      <c r="L86" s="116">
        <v>292</v>
      </c>
      <c r="M86" s="116">
        <v>0</v>
      </c>
      <c r="N86" s="116">
        <v>502</v>
      </c>
      <c r="O86" s="116">
        <v>0</v>
      </c>
      <c r="P86" s="116">
        <v>78</v>
      </c>
      <c r="Q86" s="116">
        <v>2570</v>
      </c>
      <c r="R86" s="116">
        <v>2570</v>
      </c>
      <c r="S86" s="116">
        <v>0</v>
      </c>
      <c r="T86" s="116">
        <v>0</v>
      </c>
    </row>
    <row r="87" spans="1:20" ht="14.4" thickBot="1" x14ac:dyDescent="0.35">
      <c r="A87" s="115" t="s">
        <v>84</v>
      </c>
      <c r="B87" s="116">
        <v>0</v>
      </c>
      <c r="C87" s="116">
        <v>0</v>
      </c>
      <c r="D87" s="116">
        <v>0</v>
      </c>
      <c r="E87" s="116">
        <v>328</v>
      </c>
      <c r="F87" s="116">
        <v>0</v>
      </c>
      <c r="G87" s="116">
        <v>672</v>
      </c>
      <c r="H87" s="116">
        <v>0</v>
      </c>
      <c r="I87" s="116">
        <v>1170</v>
      </c>
      <c r="J87" s="116">
        <v>0</v>
      </c>
      <c r="K87" s="116">
        <v>0</v>
      </c>
      <c r="L87" s="116">
        <v>292</v>
      </c>
      <c r="M87" s="116">
        <v>0</v>
      </c>
      <c r="N87" s="116">
        <v>0</v>
      </c>
      <c r="O87" s="116">
        <v>0</v>
      </c>
      <c r="P87" s="116">
        <v>78</v>
      </c>
      <c r="Q87" s="116">
        <v>2540</v>
      </c>
      <c r="R87" s="116">
        <v>2540</v>
      </c>
      <c r="S87" s="116">
        <v>0</v>
      </c>
      <c r="T87" s="116">
        <v>0</v>
      </c>
    </row>
    <row r="88" spans="1:20" ht="14.4" thickBot="1" x14ac:dyDescent="0.35">
      <c r="A88" s="115" t="s">
        <v>85</v>
      </c>
      <c r="B88" s="116">
        <v>0</v>
      </c>
      <c r="C88" s="116">
        <v>0</v>
      </c>
      <c r="D88" s="116">
        <v>0</v>
      </c>
      <c r="E88" s="116">
        <v>438</v>
      </c>
      <c r="F88" s="116">
        <v>220</v>
      </c>
      <c r="G88" s="116">
        <v>510</v>
      </c>
      <c r="H88" s="116">
        <v>0</v>
      </c>
      <c r="I88" s="116">
        <v>0</v>
      </c>
      <c r="J88" s="116">
        <v>0</v>
      </c>
      <c r="K88" s="116">
        <v>0</v>
      </c>
      <c r="L88" s="116">
        <v>292</v>
      </c>
      <c r="M88" s="116">
        <v>0</v>
      </c>
      <c r="N88" s="116">
        <v>502</v>
      </c>
      <c r="O88" s="116">
        <v>0</v>
      </c>
      <c r="P88" s="116">
        <v>78</v>
      </c>
      <c r="Q88" s="116">
        <v>2040</v>
      </c>
      <c r="R88" s="116">
        <v>2040</v>
      </c>
      <c r="S88" s="116">
        <v>0</v>
      </c>
      <c r="T88" s="116">
        <v>0</v>
      </c>
    </row>
    <row r="89" spans="1:20" ht="14.4" thickBot="1" x14ac:dyDescent="0.35">
      <c r="A89" s="115" t="s">
        <v>86</v>
      </c>
      <c r="B89" s="116">
        <v>0</v>
      </c>
      <c r="C89" s="116">
        <v>710</v>
      </c>
      <c r="D89" s="116">
        <v>0</v>
      </c>
      <c r="E89" s="116">
        <v>498</v>
      </c>
      <c r="F89" s="116">
        <v>282</v>
      </c>
      <c r="G89" s="116">
        <v>510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502</v>
      </c>
      <c r="O89" s="116">
        <v>0</v>
      </c>
      <c r="P89" s="116">
        <v>78</v>
      </c>
      <c r="Q89" s="116">
        <v>2580</v>
      </c>
      <c r="R89" s="116">
        <v>2580</v>
      </c>
      <c r="S89" s="116">
        <v>0</v>
      </c>
      <c r="T89" s="116">
        <v>0</v>
      </c>
    </row>
    <row r="90" spans="1:20" ht="14.4" thickBot="1" x14ac:dyDescent="0.35">
      <c r="A90" s="115" t="s">
        <v>87</v>
      </c>
      <c r="B90" s="116">
        <v>0</v>
      </c>
      <c r="C90" s="116">
        <v>710</v>
      </c>
      <c r="D90" s="116">
        <v>0</v>
      </c>
      <c r="E90" s="116">
        <v>0</v>
      </c>
      <c r="F90" s="116">
        <v>220</v>
      </c>
      <c r="G90" s="116">
        <v>510</v>
      </c>
      <c r="H90" s="116">
        <v>0</v>
      </c>
      <c r="I90" s="116">
        <v>0</v>
      </c>
      <c r="J90" s="116">
        <v>0</v>
      </c>
      <c r="K90" s="116">
        <v>0</v>
      </c>
      <c r="L90" s="116">
        <v>292</v>
      </c>
      <c r="M90" s="116">
        <v>0</v>
      </c>
      <c r="N90" s="116">
        <v>0</v>
      </c>
      <c r="O90" s="116">
        <v>0</v>
      </c>
      <c r="P90" s="116">
        <v>78</v>
      </c>
      <c r="Q90" s="116">
        <v>1810</v>
      </c>
      <c r="R90" s="116">
        <v>1810</v>
      </c>
      <c r="S90" s="116">
        <v>0</v>
      </c>
      <c r="T90" s="116">
        <v>0</v>
      </c>
    </row>
    <row r="91" spans="1:20" ht="14.4" thickBot="1" x14ac:dyDescent="0.35">
      <c r="A91" s="115" t="s">
        <v>88</v>
      </c>
      <c r="B91" s="116">
        <v>0</v>
      </c>
      <c r="C91" s="116">
        <v>710</v>
      </c>
      <c r="D91" s="116">
        <v>50</v>
      </c>
      <c r="E91" s="116">
        <v>328</v>
      </c>
      <c r="F91" s="116">
        <v>220</v>
      </c>
      <c r="G91" s="116">
        <v>510</v>
      </c>
      <c r="H91" s="116">
        <v>0</v>
      </c>
      <c r="I91" s="116">
        <v>0</v>
      </c>
      <c r="J91" s="116">
        <v>0</v>
      </c>
      <c r="K91" s="116">
        <v>0</v>
      </c>
      <c r="L91" s="116">
        <v>292</v>
      </c>
      <c r="M91" s="116">
        <v>0</v>
      </c>
      <c r="N91" s="116">
        <v>0</v>
      </c>
      <c r="O91" s="116">
        <v>0</v>
      </c>
      <c r="P91" s="116">
        <v>0</v>
      </c>
      <c r="Q91" s="116">
        <v>2110</v>
      </c>
      <c r="R91" s="116">
        <v>2110</v>
      </c>
      <c r="S91" s="116">
        <v>0</v>
      </c>
      <c r="T91" s="116">
        <v>0</v>
      </c>
    </row>
    <row r="92" spans="1:20" ht="14.4" thickBot="1" x14ac:dyDescent="0.35">
      <c r="A92" s="115" t="s">
        <v>89</v>
      </c>
      <c r="B92" s="116">
        <v>0</v>
      </c>
      <c r="C92" s="116">
        <v>710</v>
      </c>
      <c r="D92" s="116">
        <v>50</v>
      </c>
      <c r="E92" s="116">
        <v>498</v>
      </c>
      <c r="F92" s="116">
        <v>0</v>
      </c>
      <c r="G92" s="116">
        <v>672</v>
      </c>
      <c r="H92" s="116">
        <v>0</v>
      </c>
      <c r="I92" s="116">
        <v>0</v>
      </c>
      <c r="J92" s="116">
        <v>0</v>
      </c>
      <c r="K92" s="116">
        <v>0</v>
      </c>
      <c r="L92" s="116">
        <v>292</v>
      </c>
      <c r="M92" s="116">
        <v>0</v>
      </c>
      <c r="N92" s="116">
        <v>0</v>
      </c>
      <c r="O92" s="116">
        <v>0</v>
      </c>
      <c r="P92" s="116">
        <v>78</v>
      </c>
      <c r="Q92" s="116">
        <v>2300</v>
      </c>
      <c r="R92" s="116">
        <v>2300</v>
      </c>
      <c r="S92" s="116">
        <v>0</v>
      </c>
      <c r="T92" s="116">
        <v>0</v>
      </c>
    </row>
    <row r="93" spans="1:20" ht="14.4" thickBot="1" x14ac:dyDescent="0.35">
      <c r="A93" s="115" t="s">
        <v>90</v>
      </c>
      <c r="B93" s="116">
        <v>0</v>
      </c>
      <c r="C93" s="116">
        <v>710</v>
      </c>
      <c r="D93" s="116">
        <v>0</v>
      </c>
      <c r="E93" s="116">
        <v>438</v>
      </c>
      <c r="F93" s="116">
        <v>220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292</v>
      </c>
      <c r="M93" s="116">
        <v>0</v>
      </c>
      <c r="N93" s="116">
        <v>502</v>
      </c>
      <c r="O93" s="116">
        <v>0</v>
      </c>
      <c r="P93" s="116">
        <v>78</v>
      </c>
      <c r="Q93" s="116">
        <v>2240</v>
      </c>
      <c r="R93" s="116">
        <v>2240</v>
      </c>
      <c r="S93" s="116">
        <v>0</v>
      </c>
      <c r="T93" s="116">
        <v>0</v>
      </c>
    </row>
    <row r="94" spans="1:20" ht="14.4" thickBot="1" x14ac:dyDescent="0.35">
      <c r="A94" s="115" t="s">
        <v>91</v>
      </c>
      <c r="B94" s="116">
        <v>0</v>
      </c>
      <c r="C94" s="116">
        <v>1048</v>
      </c>
      <c r="D94" s="116">
        <v>0</v>
      </c>
      <c r="E94" s="116">
        <v>498</v>
      </c>
      <c r="F94" s="116">
        <v>220</v>
      </c>
      <c r="G94" s="116">
        <v>510</v>
      </c>
      <c r="H94" s="116">
        <v>0</v>
      </c>
      <c r="I94" s="116">
        <v>0</v>
      </c>
      <c r="J94" s="116">
        <v>0</v>
      </c>
      <c r="K94" s="116">
        <v>0</v>
      </c>
      <c r="L94" s="116">
        <v>292</v>
      </c>
      <c r="M94" s="116">
        <v>0</v>
      </c>
      <c r="N94" s="116">
        <v>502</v>
      </c>
      <c r="O94" s="116">
        <v>0</v>
      </c>
      <c r="P94" s="116">
        <v>0</v>
      </c>
      <c r="Q94" s="116">
        <v>3070</v>
      </c>
      <c r="R94" s="116">
        <v>3070</v>
      </c>
      <c r="S94" s="116">
        <v>0</v>
      </c>
      <c r="T94" s="116">
        <v>0</v>
      </c>
    </row>
    <row r="95" spans="1:20" ht="14.4" thickBot="1" x14ac:dyDescent="0.35">
      <c r="A95" s="115" t="s">
        <v>92</v>
      </c>
      <c r="B95" s="116">
        <v>0</v>
      </c>
      <c r="C95" s="116">
        <v>710</v>
      </c>
      <c r="D95" s="116">
        <v>50</v>
      </c>
      <c r="E95" s="116">
        <v>498</v>
      </c>
      <c r="F95" s="116">
        <v>220</v>
      </c>
      <c r="G95" s="116">
        <v>510</v>
      </c>
      <c r="H95" s="116">
        <v>0</v>
      </c>
      <c r="I95" s="116">
        <v>0</v>
      </c>
      <c r="J95" s="116">
        <v>0</v>
      </c>
      <c r="K95" s="116">
        <v>0</v>
      </c>
      <c r="L95" s="116">
        <v>292</v>
      </c>
      <c r="M95" s="116">
        <v>0</v>
      </c>
      <c r="N95" s="116">
        <v>502</v>
      </c>
      <c r="O95" s="116">
        <v>0</v>
      </c>
      <c r="P95" s="116">
        <v>78</v>
      </c>
      <c r="Q95" s="116">
        <v>2860</v>
      </c>
      <c r="R95" s="116">
        <v>2860</v>
      </c>
      <c r="S95" s="116">
        <v>0</v>
      </c>
      <c r="T95" s="116">
        <v>0</v>
      </c>
    </row>
    <row r="96" spans="1:20" ht="14.4" thickBot="1" x14ac:dyDescent="0.35">
      <c r="A96" s="115" t="s">
        <v>93</v>
      </c>
      <c r="B96" s="116">
        <v>0</v>
      </c>
      <c r="C96" s="116">
        <v>710</v>
      </c>
      <c r="D96" s="116">
        <v>50</v>
      </c>
      <c r="E96" s="116">
        <v>0</v>
      </c>
      <c r="F96" s="116">
        <v>282</v>
      </c>
      <c r="G96" s="116">
        <v>672</v>
      </c>
      <c r="H96" s="116">
        <v>0</v>
      </c>
      <c r="I96" s="116">
        <v>150</v>
      </c>
      <c r="J96" s="116">
        <v>0</v>
      </c>
      <c r="K96" s="116">
        <v>0</v>
      </c>
      <c r="L96" s="116">
        <v>292</v>
      </c>
      <c r="M96" s="116">
        <v>0</v>
      </c>
      <c r="N96" s="116">
        <v>527</v>
      </c>
      <c r="O96" s="116">
        <v>0</v>
      </c>
      <c r="P96" s="116">
        <v>78</v>
      </c>
      <c r="Q96" s="116">
        <v>2761</v>
      </c>
      <c r="R96" s="116">
        <v>2760</v>
      </c>
      <c r="S96" s="116">
        <v>-1</v>
      </c>
      <c r="T96" s="116">
        <v>-0.04</v>
      </c>
    </row>
    <row r="97" spans="1:20" ht="14.4" thickBot="1" x14ac:dyDescent="0.35">
      <c r="A97" s="115" t="s">
        <v>94</v>
      </c>
      <c r="B97" s="116">
        <v>0</v>
      </c>
      <c r="C97" s="116">
        <v>710</v>
      </c>
      <c r="D97" s="116">
        <v>0</v>
      </c>
      <c r="E97" s="116">
        <v>770</v>
      </c>
      <c r="F97" s="116">
        <v>282</v>
      </c>
      <c r="G97" s="116">
        <v>510</v>
      </c>
      <c r="H97" s="116">
        <v>0</v>
      </c>
      <c r="I97" s="116">
        <v>0</v>
      </c>
      <c r="J97" s="116">
        <v>0</v>
      </c>
      <c r="K97" s="116">
        <v>0</v>
      </c>
      <c r="L97" s="116">
        <v>292</v>
      </c>
      <c r="M97" s="116">
        <v>0</v>
      </c>
      <c r="N97" s="116">
        <v>527</v>
      </c>
      <c r="O97" s="116">
        <v>0</v>
      </c>
      <c r="P97" s="116">
        <v>0</v>
      </c>
      <c r="Q97" s="116">
        <v>3091</v>
      </c>
      <c r="R97" s="116">
        <v>3090</v>
      </c>
      <c r="S97" s="116">
        <v>-1</v>
      </c>
      <c r="T97" s="116">
        <v>-0.03</v>
      </c>
    </row>
    <row r="98" spans="1:20" ht="14.4" thickBot="1" x14ac:dyDescent="0.35">
      <c r="A98" s="115" t="s">
        <v>95</v>
      </c>
      <c r="B98" s="116">
        <v>0</v>
      </c>
      <c r="C98" s="116">
        <v>710</v>
      </c>
      <c r="D98" s="116">
        <v>0</v>
      </c>
      <c r="E98" s="116">
        <v>328</v>
      </c>
      <c r="F98" s="116">
        <v>220</v>
      </c>
      <c r="G98" s="116">
        <v>672</v>
      </c>
      <c r="H98" s="116">
        <v>0</v>
      </c>
      <c r="I98" s="116">
        <v>0</v>
      </c>
      <c r="J98" s="116">
        <v>87</v>
      </c>
      <c r="K98" s="116">
        <v>0</v>
      </c>
      <c r="L98" s="116">
        <v>668</v>
      </c>
      <c r="M98" s="116">
        <v>0</v>
      </c>
      <c r="N98" s="116">
        <v>527</v>
      </c>
      <c r="O98" s="116">
        <v>0</v>
      </c>
      <c r="P98" s="116">
        <v>78</v>
      </c>
      <c r="Q98" s="116">
        <v>3290</v>
      </c>
      <c r="R98" s="116">
        <v>3290</v>
      </c>
      <c r="S98" s="116">
        <v>0</v>
      </c>
      <c r="T98" s="116">
        <v>0</v>
      </c>
    </row>
    <row r="99" spans="1:20" ht="14.4" thickBot="1" x14ac:dyDescent="0.35">
      <c r="A99" s="115" t="s">
        <v>96</v>
      </c>
      <c r="B99" s="116">
        <v>0</v>
      </c>
      <c r="C99" s="116">
        <v>710</v>
      </c>
      <c r="D99" s="116">
        <v>0</v>
      </c>
      <c r="E99" s="116">
        <v>498</v>
      </c>
      <c r="F99" s="116">
        <v>220</v>
      </c>
      <c r="G99" s="116">
        <v>510</v>
      </c>
      <c r="H99" s="116">
        <v>0</v>
      </c>
      <c r="I99" s="116">
        <v>0</v>
      </c>
      <c r="J99" s="116">
        <v>535</v>
      </c>
      <c r="K99" s="116">
        <v>0</v>
      </c>
      <c r="L99" s="116">
        <v>292</v>
      </c>
      <c r="M99" s="116">
        <v>0</v>
      </c>
      <c r="N99" s="116">
        <v>527</v>
      </c>
      <c r="O99" s="116">
        <v>0</v>
      </c>
      <c r="P99" s="116">
        <v>78</v>
      </c>
      <c r="Q99" s="116">
        <v>3370</v>
      </c>
      <c r="R99" s="116">
        <v>3370</v>
      </c>
      <c r="S99" s="116">
        <v>0</v>
      </c>
      <c r="T99" s="116">
        <v>0</v>
      </c>
    </row>
    <row r="100" spans="1:20" ht="14.4" thickBot="1" x14ac:dyDescent="0.35">
      <c r="A100" s="115" t="s">
        <v>97</v>
      </c>
      <c r="B100" s="116">
        <v>0</v>
      </c>
      <c r="C100" s="116">
        <v>710</v>
      </c>
      <c r="D100" s="116">
        <v>0</v>
      </c>
      <c r="E100" s="116">
        <v>438</v>
      </c>
      <c r="F100" s="116">
        <v>558</v>
      </c>
      <c r="G100" s="116">
        <v>510</v>
      </c>
      <c r="H100" s="116">
        <v>0</v>
      </c>
      <c r="I100" s="116">
        <v>0</v>
      </c>
      <c r="J100" s="116">
        <v>0</v>
      </c>
      <c r="K100" s="116">
        <v>0</v>
      </c>
      <c r="L100" s="116">
        <v>668</v>
      </c>
      <c r="M100" s="116">
        <v>0</v>
      </c>
      <c r="N100" s="116">
        <v>527</v>
      </c>
      <c r="O100" s="116">
        <v>0</v>
      </c>
      <c r="P100" s="116">
        <v>78</v>
      </c>
      <c r="Q100" s="116">
        <v>3489</v>
      </c>
      <c r="R100" s="116">
        <v>3490</v>
      </c>
      <c r="S100" s="116">
        <v>1</v>
      </c>
      <c r="T100" s="116">
        <v>0.03</v>
      </c>
    </row>
    <row r="101" spans="1:20" ht="14.4" thickBot="1" x14ac:dyDescent="0.35">
      <c r="A101" s="115" t="s">
        <v>98</v>
      </c>
      <c r="B101" s="116">
        <v>0</v>
      </c>
      <c r="C101" s="116">
        <v>710</v>
      </c>
      <c r="D101" s="116">
        <v>0</v>
      </c>
      <c r="E101" s="116">
        <v>438</v>
      </c>
      <c r="F101" s="116">
        <v>558</v>
      </c>
      <c r="G101" s="116">
        <v>510</v>
      </c>
      <c r="H101" s="116">
        <v>0</v>
      </c>
      <c r="I101" s="116">
        <v>0</v>
      </c>
      <c r="J101" s="116">
        <v>87</v>
      </c>
      <c r="K101" s="116">
        <v>0</v>
      </c>
      <c r="L101" s="116">
        <v>292</v>
      </c>
      <c r="M101" s="116">
        <v>0</v>
      </c>
      <c r="N101" s="116">
        <v>527</v>
      </c>
      <c r="O101" s="116">
        <v>0</v>
      </c>
      <c r="P101" s="116">
        <v>78</v>
      </c>
      <c r="Q101" s="116">
        <v>3200</v>
      </c>
      <c r="R101" s="116">
        <v>3200</v>
      </c>
      <c r="S101" s="116">
        <v>0</v>
      </c>
      <c r="T101" s="116">
        <v>0</v>
      </c>
    </row>
    <row r="102" spans="1:20" ht="14.4" thickBot="1" x14ac:dyDescent="0.35">
      <c r="A102" s="115" t="s">
        <v>99</v>
      </c>
      <c r="B102" s="116">
        <v>0</v>
      </c>
      <c r="C102" s="116">
        <v>710</v>
      </c>
      <c r="D102" s="116">
        <v>0</v>
      </c>
      <c r="E102" s="116">
        <v>0</v>
      </c>
      <c r="F102" s="116">
        <v>282</v>
      </c>
      <c r="G102" s="116">
        <v>510</v>
      </c>
      <c r="H102" s="116">
        <v>0</v>
      </c>
      <c r="I102" s="116">
        <v>0</v>
      </c>
      <c r="J102" s="116">
        <v>535</v>
      </c>
      <c r="K102" s="116">
        <v>0</v>
      </c>
      <c r="L102" s="116">
        <v>668</v>
      </c>
      <c r="M102" s="116">
        <v>0</v>
      </c>
      <c r="N102" s="116">
        <v>527</v>
      </c>
      <c r="O102" s="116">
        <v>0</v>
      </c>
      <c r="P102" s="116">
        <v>78</v>
      </c>
      <c r="Q102" s="116">
        <v>3310</v>
      </c>
      <c r="R102" s="116">
        <v>3310</v>
      </c>
      <c r="S102" s="116">
        <v>0</v>
      </c>
      <c r="T102" s="116">
        <v>0</v>
      </c>
    </row>
    <row r="103" spans="1:20" ht="14.4" thickBot="1" x14ac:dyDescent="0.35"/>
    <row r="104" spans="1:20" ht="14.4" thickBot="1" x14ac:dyDescent="0.35">
      <c r="A104" s="117" t="s">
        <v>131</v>
      </c>
      <c r="B104" s="118">
        <v>6076</v>
      </c>
      <c r="C104">
        <f>'R 22'!B103</f>
        <v>7547</v>
      </c>
      <c r="D104" s="122">
        <f>C104-B104</f>
        <v>1471</v>
      </c>
    </row>
    <row r="105" spans="1:20" ht="14.4" thickBot="1" x14ac:dyDescent="0.35">
      <c r="A105" s="117" t="s">
        <v>132</v>
      </c>
      <c r="B105" s="118">
        <v>0</v>
      </c>
    </row>
    <row r="106" spans="1:20" ht="14.4" thickBot="1" x14ac:dyDescent="0.35">
      <c r="A106" s="117" t="s">
        <v>133</v>
      </c>
      <c r="B106" s="118">
        <v>55171</v>
      </c>
    </row>
    <row r="107" spans="1:20" ht="14.4" thickBot="1" x14ac:dyDescent="0.35">
      <c r="A107" s="117" t="s">
        <v>134</v>
      </c>
      <c r="B107" s="118">
        <v>55170</v>
      </c>
    </row>
    <row r="108" spans="1:20" ht="14.4" thickBot="1" x14ac:dyDescent="0.35">
      <c r="A108" s="117" t="s">
        <v>135</v>
      </c>
      <c r="B108" s="118">
        <v>1</v>
      </c>
    </row>
    <row r="109" spans="1:20" ht="14.4" thickBot="1" x14ac:dyDescent="0.35">
      <c r="A109" s="117" t="s">
        <v>136</v>
      </c>
      <c r="B109" s="118"/>
    </row>
    <row r="110" spans="1:20" ht="14.4" thickBot="1" x14ac:dyDescent="0.35">
      <c r="A110" s="117" t="s">
        <v>137</v>
      </c>
      <c r="B110" s="118"/>
    </row>
    <row r="111" spans="1:20" ht="14.4" thickBot="1" x14ac:dyDescent="0.35">
      <c r="A111" s="117" t="s">
        <v>138</v>
      </c>
      <c r="B111" s="118">
        <v>0</v>
      </c>
    </row>
    <row r="113" spans="1:1" x14ac:dyDescent="0.3">
      <c r="A113" s="93" t="s">
        <v>139</v>
      </c>
    </row>
    <row r="115" spans="1:1" x14ac:dyDescent="0.3">
      <c r="A115" s="119" t="s">
        <v>294</v>
      </c>
    </row>
    <row r="116" spans="1:1" x14ac:dyDescent="0.3">
      <c r="A116" s="119" t="s">
        <v>424</v>
      </c>
    </row>
  </sheetData>
  <hyperlinks>
    <hyperlink ref="A113" r:id="rId1" display="https://miau.my-x.hu/myx-free/coco/test/810887220230417150901.html" xr:uid="{2B1C9563-0709-4767-B964-4388C2C176B9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FA03-7A77-4EA5-9384-79FA3566A181}">
  <dimension ref="A1:T115"/>
  <sheetViews>
    <sheetView topLeftCell="A77" workbookViewId="0"/>
  </sheetViews>
  <sheetFormatPr baseColWidth="10" defaultColWidth="8.88671875" defaultRowHeight="13.8" x14ac:dyDescent="0.3"/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9484142</v>
      </c>
      <c r="C5" s="113" t="s">
        <v>58</v>
      </c>
      <c r="D5" s="114">
        <v>22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425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6">
        <v>1670</v>
      </c>
    </row>
    <row r="8" spans="1:17" ht="14.4" thickBot="1" x14ac:dyDescent="0.35">
      <c r="A8" s="115" t="s">
        <v>79</v>
      </c>
      <c r="B8" s="116">
        <v>14</v>
      </c>
      <c r="C8" s="116">
        <v>17</v>
      </c>
      <c r="D8" s="116">
        <v>20</v>
      </c>
      <c r="E8" s="116">
        <v>16</v>
      </c>
      <c r="F8" s="116">
        <v>6</v>
      </c>
      <c r="G8" s="116">
        <v>21</v>
      </c>
      <c r="H8" s="116">
        <v>11</v>
      </c>
      <c r="I8" s="116">
        <v>14</v>
      </c>
      <c r="J8" s="116">
        <v>19</v>
      </c>
      <c r="K8" s="116">
        <v>21</v>
      </c>
      <c r="L8" s="116">
        <v>19</v>
      </c>
      <c r="M8" s="116">
        <v>19</v>
      </c>
      <c r="N8" s="116">
        <v>22</v>
      </c>
      <c r="O8" s="116">
        <v>22</v>
      </c>
      <c r="P8" s="116">
        <v>18</v>
      </c>
      <c r="Q8" s="116">
        <v>2450</v>
      </c>
    </row>
    <row r="9" spans="1:17" ht="14.4" thickBot="1" x14ac:dyDescent="0.35">
      <c r="A9" s="115" t="s">
        <v>80</v>
      </c>
      <c r="B9" s="116">
        <v>17</v>
      </c>
      <c r="C9" s="116">
        <v>18</v>
      </c>
      <c r="D9" s="116">
        <v>12</v>
      </c>
      <c r="E9" s="116">
        <v>2</v>
      </c>
      <c r="F9" s="116">
        <v>18</v>
      </c>
      <c r="G9" s="116">
        <v>11</v>
      </c>
      <c r="H9" s="116">
        <v>17</v>
      </c>
      <c r="I9" s="116">
        <v>4</v>
      </c>
      <c r="J9" s="116">
        <v>13</v>
      </c>
      <c r="K9" s="116">
        <v>16</v>
      </c>
      <c r="L9" s="116">
        <v>14</v>
      </c>
      <c r="M9" s="116">
        <v>14</v>
      </c>
      <c r="N9" s="116">
        <v>19</v>
      </c>
      <c r="O9" s="116">
        <v>20</v>
      </c>
      <c r="P9" s="116">
        <v>13</v>
      </c>
      <c r="Q9" s="116">
        <v>2160</v>
      </c>
    </row>
    <row r="10" spans="1:17" ht="14.4" thickBot="1" x14ac:dyDescent="0.35">
      <c r="A10" s="115" t="s">
        <v>81</v>
      </c>
      <c r="B10" s="116">
        <v>20</v>
      </c>
      <c r="C10" s="116">
        <v>21</v>
      </c>
      <c r="D10" s="116">
        <v>7</v>
      </c>
      <c r="E10" s="116">
        <v>13</v>
      </c>
      <c r="F10" s="116">
        <v>8</v>
      </c>
      <c r="G10" s="116">
        <v>17</v>
      </c>
      <c r="H10" s="116">
        <v>9</v>
      </c>
      <c r="I10" s="116">
        <v>7</v>
      </c>
      <c r="J10" s="116">
        <v>21</v>
      </c>
      <c r="K10" s="116">
        <v>20</v>
      </c>
      <c r="L10" s="116">
        <v>20</v>
      </c>
      <c r="M10" s="116">
        <v>18</v>
      </c>
      <c r="N10" s="116">
        <v>16</v>
      </c>
      <c r="O10" s="116">
        <v>21</v>
      </c>
      <c r="P10" s="116">
        <v>21</v>
      </c>
      <c r="Q10" s="116">
        <v>1490</v>
      </c>
    </row>
    <row r="11" spans="1:17" ht="14.4" thickBot="1" x14ac:dyDescent="0.35">
      <c r="A11" s="115" t="s">
        <v>82</v>
      </c>
      <c r="B11" s="116">
        <v>21</v>
      </c>
      <c r="C11" s="116">
        <v>16</v>
      </c>
      <c r="D11" s="116">
        <v>22</v>
      </c>
      <c r="E11" s="116">
        <v>9</v>
      </c>
      <c r="F11" s="116">
        <v>18</v>
      </c>
      <c r="G11" s="116">
        <v>20</v>
      </c>
      <c r="H11" s="116">
        <v>22</v>
      </c>
      <c r="I11" s="116">
        <v>21</v>
      </c>
      <c r="J11" s="116">
        <v>22</v>
      </c>
      <c r="K11" s="116">
        <v>22</v>
      </c>
      <c r="L11" s="116">
        <v>22</v>
      </c>
      <c r="M11" s="116">
        <v>21</v>
      </c>
      <c r="N11" s="116">
        <v>15</v>
      </c>
      <c r="O11" s="116">
        <v>19</v>
      </c>
      <c r="P11" s="116">
        <v>14</v>
      </c>
      <c r="Q11" s="116">
        <v>3120</v>
      </c>
    </row>
    <row r="12" spans="1:17" ht="14.4" thickBot="1" x14ac:dyDescent="0.35">
      <c r="A12" s="115" t="s">
        <v>83</v>
      </c>
      <c r="B12" s="116">
        <v>22</v>
      </c>
      <c r="C12" s="116">
        <v>19</v>
      </c>
      <c r="D12" s="116">
        <v>6</v>
      </c>
      <c r="E12" s="116">
        <v>5</v>
      </c>
      <c r="F12" s="116">
        <v>20</v>
      </c>
      <c r="G12" s="116">
        <v>5</v>
      </c>
      <c r="H12" s="116">
        <v>15</v>
      </c>
      <c r="I12" s="116">
        <v>2</v>
      </c>
      <c r="J12" s="116">
        <v>7</v>
      </c>
      <c r="K12" s="116">
        <v>10</v>
      </c>
      <c r="L12" s="116">
        <v>10</v>
      </c>
      <c r="M12" s="116">
        <v>8</v>
      </c>
      <c r="N12" s="116">
        <v>14</v>
      </c>
      <c r="O12" s="116">
        <v>18</v>
      </c>
      <c r="P12" s="116">
        <v>1</v>
      </c>
      <c r="Q12" s="116">
        <v>2520</v>
      </c>
    </row>
    <row r="13" spans="1:17" ht="14.4" thickBot="1" x14ac:dyDescent="0.35">
      <c r="A13" s="115" t="s">
        <v>84</v>
      </c>
      <c r="B13" s="116">
        <v>19</v>
      </c>
      <c r="C13" s="116">
        <v>22</v>
      </c>
      <c r="D13" s="116">
        <v>8</v>
      </c>
      <c r="E13" s="116">
        <v>7</v>
      </c>
      <c r="F13" s="116">
        <v>22</v>
      </c>
      <c r="G13" s="116">
        <v>3</v>
      </c>
      <c r="H13" s="116">
        <v>21</v>
      </c>
      <c r="I13" s="116">
        <v>1</v>
      </c>
      <c r="J13" s="116">
        <v>12</v>
      </c>
      <c r="K13" s="116">
        <v>13</v>
      </c>
      <c r="L13" s="116">
        <v>12</v>
      </c>
      <c r="M13" s="116">
        <v>6</v>
      </c>
      <c r="N13" s="116">
        <v>19</v>
      </c>
      <c r="O13" s="116">
        <v>17</v>
      </c>
      <c r="P13" s="116">
        <v>17</v>
      </c>
      <c r="Q13" s="116">
        <v>2550</v>
      </c>
    </row>
    <row r="14" spans="1:17" ht="14.4" thickBot="1" x14ac:dyDescent="0.35">
      <c r="A14" s="115" t="s">
        <v>85</v>
      </c>
      <c r="B14" s="116">
        <v>15</v>
      </c>
      <c r="C14" s="116">
        <v>20</v>
      </c>
      <c r="D14" s="116">
        <v>14</v>
      </c>
      <c r="E14" s="116">
        <v>10</v>
      </c>
      <c r="F14" s="116">
        <v>17</v>
      </c>
      <c r="G14" s="116">
        <v>15</v>
      </c>
      <c r="H14" s="116">
        <v>16</v>
      </c>
      <c r="I14" s="116">
        <v>11</v>
      </c>
      <c r="J14" s="116">
        <v>15</v>
      </c>
      <c r="K14" s="116">
        <v>14</v>
      </c>
      <c r="L14" s="116">
        <v>13</v>
      </c>
      <c r="M14" s="116">
        <v>9</v>
      </c>
      <c r="N14" s="116">
        <v>12</v>
      </c>
      <c r="O14" s="116">
        <v>16</v>
      </c>
      <c r="P14" s="116">
        <v>7</v>
      </c>
      <c r="Q14" s="116">
        <v>2090</v>
      </c>
    </row>
    <row r="15" spans="1:17" ht="14.4" thickBot="1" x14ac:dyDescent="0.35">
      <c r="A15" s="115" t="s">
        <v>86</v>
      </c>
      <c r="B15" s="116">
        <v>16</v>
      </c>
      <c r="C15" s="116">
        <v>10</v>
      </c>
      <c r="D15" s="116">
        <v>10</v>
      </c>
      <c r="E15" s="116">
        <v>16</v>
      </c>
      <c r="F15" s="116">
        <v>4</v>
      </c>
      <c r="G15" s="116">
        <v>8</v>
      </c>
      <c r="H15" s="116">
        <v>2</v>
      </c>
      <c r="I15" s="116">
        <v>16</v>
      </c>
      <c r="J15" s="116">
        <v>20</v>
      </c>
      <c r="K15" s="116">
        <v>19</v>
      </c>
      <c r="L15" s="116">
        <v>18</v>
      </c>
      <c r="M15" s="116">
        <v>22</v>
      </c>
      <c r="N15" s="116">
        <v>10</v>
      </c>
      <c r="O15" s="116">
        <v>14</v>
      </c>
      <c r="P15" s="116">
        <v>9</v>
      </c>
      <c r="Q15" s="116">
        <v>2970</v>
      </c>
    </row>
    <row r="16" spans="1:17" ht="14.4" thickBot="1" x14ac:dyDescent="0.35">
      <c r="A16" s="115" t="s">
        <v>87</v>
      </c>
      <c r="B16" s="116">
        <v>17</v>
      </c>
      <c r="C16" s="116">
        <v>14</v>
      </c>
      <c r="D16" s="116">
        <v>9</v>
      </c>
      <c r="E16" s="116">
        <v>2</v>
      </c>
      <c r="F16" s="116">
        <v>8</v>
      </c>
      <c r="G16" s="116">
        <v>14</v>
      </c>
      <c r="H16" s="116">
        <v>3</v>
      </c>
      <c r="I16" s="116">
        <v>8</v>
      </c>
      <c r="J16" s="116">
        <v>9</v>
      </c>
      <c r="K16" s="116">
        <v>8</v>
      </c>
      <c r="L16" s="116">
        <v>11</v>
      </c>
      <c r="M16" s="116">
        <v>7</v>
      </c>
      <c r="N16" s="116">
        <v>16</v>
      </c>
      <c r="O16" s="116">
        <v>8</v>
      </c>
      <c r="P16" s="116">
        <v>3</v>
      </c>
      <c r="Q16" s="116">
        <v>2130</v>
      </c>
    </row>
    <row r="17" spans="1:17" ht="14.4" thickBot="1" x14ac:dyDescent="0.35">
      <c r="A17" s="115" t="s">
        <v>88</v>
      </c>
      <c r="B17" s="116">
        <v>11</v>
      </c>
      <c r="C17" s="116">
        <v>15</v>
      </c>
      <c r="D17" s="116">
        <v>3</v>
      </c>
      <c r="E17" s="116">
        <v>7</v>
      </c>
      <c r="F17" s="116">
        <v>10</v>
      </c>
      <c r="G17" s="116">
        <v>10</v>
      </c>
      <c r="H17" s="116">
        <v>6</v>
      </c>
      <c r="I17" s="116">
        <v>9</v>
      </c>
      <c r="J17" s="116">
        <v>16</v>
      </c>
      <c r="K17" s="116">
        <v>18</v>
      </c>
      <c r="L17" s="116">
        <v>21</v>
      </c>
      <c r="M17" s="116">
        <v>13</v>
      </c>
      <c r="N17" s="116">
        <v>21</v>
      </c>
      <c r="O17" s="116">
        <v>13</v>
      </c>
      <c r="P17" s="116">
        <v>22</v>
      </c>
      <c r="Q17" s="116">
        <v>2320</v>
      </c>
    </row>
    <row r="18" spans="1:17" ht="14.4" thickBot="1" x14ac:dyDescent="0.35">
      <c r="A18" s="115" t="s">
        <v>89</v>
      </c>
      <c r="B18" s="116">
        <v>8</v>
      </c>
      <c r="C18" s="116">
        <v>13</v>
      </c>
      <c r="D18" s="116">
        <v>1</v>
      </c>
      <c r="E18" s="116">
        <v>15</v>
      </c>
      <c r="F18" s="116">
        <v>20</v>
      </c>
      <c r="G18" s="116">
        <v>1</v>
      </c>
      <c r="H18" s="116">
        <v>17</v>
      </c>
      <c r="I18" s="116">
        <v>6</v>
      </c>
      <c r="J18" s="116">
        <v>18</v>
      </c>
      <c r="K18" s="116">
        <v>17</v>
      </c>
      <c r="L18" s="116">
        <v>17</v>
      </c>
      <c r="M18" s="116">
        <v>12</v>
      </c>
      <c r="N18" s="116">
        <v>18</v>
      </c>
      <c r="O18" s="116">
        <v>11</v>
      </c>
      <c r="P18" s="116">
        <v>4</v>
      </c>
      <c r="Q18" s="116">
        <v>2410</v>
      </c>
    </row>
    <row r="19" spans="1:17" ht="14.4" thickBot="1" x14ac:dyDescent="0.35">
      <c r="A19" s="115" t="s">
        <v>90</v>
      </c>
      <c r="B19" s="116">
        <v>13</v>
      </c>
      <c r="C19" s="116">
        <v>8</v>
      </c>
      <c r="D19" s="116">
        <v>21</v>
      </c>
      <c r="E19" s="116">
        <v>10</v>
      </c>
      <c r="F19" s="116">
        <v>16</v>
      </c>
      <c r="G19" s="116">
        <v>22</v>
      </c>
      <c r="H19" s="116">
        <v>20</v>
      </c>
      <c r="I19" s="116">
        <v>12</v>
      </c>
      <c r="J19" s="116">
        <v>14</v>
      </c>
      <c r="K19" s="116">
        <v>12</v>
      </c>
      <c r="L19" s="116">
        <v>15</v>
      </c>
      <c r="M19" s="116">
        <v>11</v>
      </c>
      <c r="N19" s="116">
        <v>13</v>
      </c>
      <c r="O19" s="116">
        <v>9</v>
      </c>
      <c r="P19" s="116">
        <v>2</v>
      </c>
      <c r="Q19" s="116">
        <v>2590</v>
      </c>
    </row>
    <row r="20" spans="1:17" ht="14.4" thickBot="1" x14ac:dyDescent="0.35">
      <c r="A20" s="115" t="s">
        <v>91</v>
      </c>
      <c r="B20" s="116">
        <v>12</v>
      </c>
      <c r="C20" s="116">
        <v>2</v>
      </c>
      <c r="D20" s="116">
        <v>18</v>
      </c>
      <c r="E20" s="116">
        <v>21</v>
      </c>
      <c r="F20" s="116">
        <v>10</v>
      </c>
      <c r="G20" s="116">
        <v>19</v>
      </c>
      <c r="H20" s="116">
        <v>14</v>
      </c>
      <c r="I20" s="116">
        <v>21</v>
      </c>
      <c r="J20" s="116">
        <v>17</v>
      </c>
      <c r="K20" s="116">
        <v>15</v>
      </c>
      <c r="L20" s="116">
        <v>16</v>
      </c>
      <c r="M20" s="116">
        <v>20</v>
      </c>
      <c r="N20" s="116">
        <v>11</v>
      </c>
      <c r="O20" s="116">
        <v>6</v>
      </c>
      <c r="P20" s="116">
        <v>20</v>
      </c>
      <c r="Q20" s="116">
        <v>2570</v>
      </c>
    </row>
    <row r="21" spans="1:17" ht="14.4" thickBot="1" x14ac:dyDescent="0.35">
      <c r="A21" s="115" t="s">
        <v>92</v>
      </c>
      <c r="B21" s="116">
        <v>8</v>
      </c>
      <c r="C21" s="116">
        <v>7</v>
      </c>
      <c r="D21" s="116">
        <v>4</v>
      </c>
      <c r="E21" s="116">
        <v>19</v>
      </c>
      <c r="F21" s="116">
        <v>13</v>
      </c>
      <c r="G21" s="116">
        <v>6</v>
      </c>
      <c r="H21" s="116">
        <v>13</v>
      </c>
      <c r="I21" s="116">
        <v>13</v>
      </c>
      <c r="J21" s="116">
        <v>11</v>
      </c>
      <c r="K21" s="116">
        <v>11</v>
      </c>
      <c r="L21" s="116">
        <v>7</v>
      </c>
      <c r="M21" s="116">
        <v>17</v>
      </c>
      <c r="N21" s="116">
        <v>9</v>
      </c>
      <c r="O21" s="116">
        <v>12</v>
      </c>
      <c r="P21" s="116">
        <v>5</v>
      </c>
      <c r="Q21" s="116">
        <v>2670</v>
      </c>
    </row>
    <row r="22" spans="1:17" ht="14.4" thickBot="1" x14ac:dyDescent="0.35">
      <c r="A22" s="115" t="s">
        <v>93</v>
      </c>
      <c r="B22" s="116">
        <v>8</v>
      </c>
      <c r="C22" s="116">
        <v>4</v>
      </c>
      <c r="D22" s="116">
        <v>2</v>
      </c>
      <c r="E22" s="116">
        <v>1</v>
      </c>
      <c r="F22" s="116">
        <v>3</v>
      </c>
      <c r="G22" s="116">
        <v>2</v>
      </c>
      <c r="H22" s="116">
        <v>1</v>
      </c>
      <c r="I22" s="116">
        <v>3</v>
      </c>
      <c r="J22" s="116">
        <v>10</v>
      </c>
      <c r="K22" s="116">
        <v>9</v>
      </c>
      <c r="L22" s="116">
        <v>8</v>
      </c>
      <c r="M22" s="116">
        <v>5</v>
      </c>
      <c r="N22" s="116">
        <v>8</v>
      </c>
      <c r="O22" s="116">
        <v>15</v>
      </c>
      <c r="P22" s="116">
        <v>12</v>
      </c>
      <c r="Q22" s="116">
        <v>2830</v>
      </c>
    </row>
    <row r="23" spans="1:17" ht="14.4" thickBot="1" x14ac:dyDescent="0.35">
      <c r="A23" s="115" t="s">
        <v>94</v>
      </c>
      <c r="B23" s="116">
        <v>7</v>
      </c>
      <c r="C23" s="116">
        <v>9</v>
      </c>
      <c r="D23" s="116">
        <v>17</v>
      </c>
      <c r="E23" s="116">
        <v>22</v>
      </c>
      <c r="F23" s="116">
        <v>4</v>
      </c>
      <c r="G23" s="116">
        <v>16</v>
      </c>
      <c r="H23" s="116">
        <v>7</v>
      </c>
      <c r="I23" s="116">
        <v>20</v>
      </c>
      <c r="J23" s="116">
        <v>6</v>
      </c>
      <c r="K23" s="116">
        <v>6</v>
      </c>
      <c r="L23" s="116">
        <v>9</v>
      </c>
      <c r="M23" s="116">
        <v>16</v>
      </c>
      <c r="N23" s="116">
        <v>7</v>
      </c>
      <c r="O23" s="116">
        <v>10</v>
      </c>
      <c r="P23" s="116">
        <v>19</v>
      </c>
      <c r="Q23" s="116">
        <v>2850</v>
      </c>
    </row>
    <row r="24" spans="1:17" ht="14.4" thickBot="1" x14ac:dyDescent="0.35">
      <c r="A24" s="115" t="s">
        <v>95</v>
      </c>
      <c r="B24" s="116">
        <v>5</v>
      </c>
      <c r="C24" s="116">
        <v>11</v>
      </c>
      <c r="D24" s="116">
        <v>10</v>
      </c>
      <c r="E24" s="116">
        <v>5</v>
      </c>
      <c r="F24" s="116">
        <v>13</v>
      </c>
      <c r="G24" s="116">
        <v>4</v>
      </c>
      <c r="H24" s="116">
        <v>8</v>
      </c>
      <c r="I24" s="116">
        <v>5</v>
      </c>
      <c r="J24" s="116">
        <v>4</v>
      </c>
      <c r="K24" s="116">
        <v>5</v>
      </c>
      <c r="L24" s="116">
        <v>6</v>
      </c>
      <c r="M24" s="116">
        <v>1</v>
      </c>
      <c r="N24" s="116">
        <v>6</v>
      </c>
      <c r="O24" s="116">
        <v>7</v>
      </c>
      <c r="P24" s="116">
        <v>8</v>
      </c>
      <c r="Q24" s="116">
        <v>2540</v>
      </c>
    </row>
    <row r="25" spans="1:17" ht="14.4" thickBot="1" x14ac:dyDescent="0.35">
      <c r="A25" s="115" t="s">
        <v>96</v>
      </c>
      <c r="B25" s="116">
        <v>6</v>
      </c>
      <c r="C25" s="116">
        <v>12</v>
      </c>
      <c r="D25" s="116">
        <v>19</v>
      </c>
      <c r="E25" s="116">
        <v>16</v>
      </c>
      <c r="F25" s="116">
        <v>12</v>
      </c>
      <c r="G25" s="116">
        <v>9</v>
      </c>
      <c r="H25" s="116">
        <v>11</v>
      </c>
      <c r="I25" s="116">
        <v>17</v>
      </c>
      <c r="J25" s="116">
        <v>3</v>
      </c>
      <c r="K25" s="116">
        <v>4</v>
      </c>
      <c r="L25" s="116">
        <v>4</v>
      </c>
      <c r="M25" s="116">
        <v>9</v>
      </c>
      <c r="N25" s="116">
        <v>3</v>
      </c>
      <c r="O25" s="116">
        <v>5</v>
      </c>
      <c r="P25" s="116">
        <v>16</v>
      </c>
      <c r="Q25" s="116">
        <v>2620</v>
      </c>
    </row>
    <row r="26" spans="1:17" ht="14.4" thickBot="1" x14ac:dyDescent="0.35">
      <c r="A26" s="115" t="s">
        <v>97</v>
      </c>
      <c r="B26" s="116">
        <v>2</v>
      </c>
      <c r="C26" s="116">
        <v>6</v>
      </c>
      <c r="D26" s="116">
        <v>5</v>
      </c>
      <c r="E26" s="116">
        <v>10</v>
      </c>
      <c r="F26" s="116">
        <v>2</v>
      </c>
      <c r="G26" s="116">
        <v>13</v>
      </c>
      <c r="H26" s="116">
        <v>10</v>
      </c>
      <c r="I26" s="116">
        <v>15</v>
      </c>
      <c r="J26" s="116">
        <v>7</v>
      </c>
      <c r="K26" s="116">
        <v>7</v>
      </c>
      <c r="L26" s="116">
        <v>2</v>
      </c>
      <c r="M26" s="116">
        <v>3</v>
      </c>
      <c r="N26" s="116">
        <v>4</v>
      </c>
      <c r="O26" s="116">
        <v>4</v>
      </c>
      <c r="P26" s="116">
        <v>15</v>
      </c>
      <c r="Q26" s="116">
        <v>3230</v>
      </c>
    </row>
    <row r="27" spans="1:17" ht="14.4" thickBot="1" x14ac:dyDescent="0.35">
      <c r="A27" s="115" t="s">
        <v>98</v>
      </c>
      <c r="B27" s="116">
        <v>1</v>
      </c>
      <c r="C27" s="116">
        <v>3</v>
      </c>
      <c r="D27" s="116">
        <v>12</v>
      </c>
      <c r="E27" s="116">
        <v>13</v>
      </c>
      <c r="F27" s="116">
        <v>1</v>
      </c>
      <c r="G27" s="116">
        <v>7</v>
      </c>
      <c r="H27" s="116">
        <v>3</v>
      </c>
      <c r="I27" s="116">
        <v>18</v>
      </c>
      <c r="J27" s="116">
        <v>5</v>
      </c>
      <c r="K27" s="116">
        <v>3</v>
      </c>
      <c r="L27" s="116">
        <v>1</v>
      </c>
      <c r="M27" s="116">
        <v>4</v>
      </c>
      <c r="N27" s="116">
        <v>5</v>
      </c>
      <c r="O27" s="116">
        <v>3</v>
      </c>
      <c r="P27" s="116">
        <v>11</v>
      </c>
      <c r="Q27" s="116">
        <v>2990</v>
      </c>
    </row>
    <row r="28" spans="1:17" ht="14.4" thickBot="1" x14ac:dyDescent="0.35">
      <c r="A28" s="115" t="s">
        <v>99</v>
      </c>
      <c r="B28" s="116">
        <v>4</v>
      </c>
      <c r="C28" s="116">
        <v>5</v>
      </c>
      <c r="D28" s="116">
        <v>14</v>
      </c>
      <c r="E28" s="116">
        <v>2</v>
      </c>
      <c r="F28" s="116">
        <v>6</v>
      </c>
      <c r="G28" s="116">
        <v>12</v>
      </c>
      <c r="H28" s="116">
        <v>3</v>
      </c>
      <c r="I28" s="116">
        <v>10</v>
      </c>
      <c r="J28" s="116">
        <v>2</v>
      </c>
      <c r="K28" s="116">
        <v>2</v>
      </c>
      <c r="L28" s="116">
        <v>5</v>
      </c>
      <c r="M28" s="116">
        <v>2</v>
      </c>
      <c r="N28" s="116">
        <v>1</v>
      </c>
      <c r="O28" s="116">
        <v>2</v>
      </c>
      <c r="P28" s="116">
        <v>10</v>
      </c>
      <c r="Q28" s="116">
        <v>3060</v>
      </c>
    </row>
    <row r="29" spans="1:17" ht="14.4" thickBot="1" x14ac:dyDescent="0.35">
      <c r="A29" s="115" t="s">
        <v>100</v>
      </c>
      <c r="B29" s="116">
        <v>3</v>
      </c>
      <c r="C29" s="116">
        <v>1</v>
      </c>
      <c r="D29" s="116">
        <v>16</v>
      </c>
      <c r="E29" s="116">
        <v>20</v>
      </c>
      <c r="F29" s="116">
        <v>15</v>
      </c>
      <c r="G29" s="116">
        <v>18</v>
      </c>
      <c r="H29" s="116">
        <v>17</v>
      </c>
      <c r="I29" s="116">
        <v>18</v>
      </c>
      <c r="J29" s="116">
        <v>1</v>
      </c>
      <c r="K29" s="116">
        <v>1</v>
      </c>
      <c r="L29" s="116">
        <v>3</v>
      </c>
      <c r="M29" s="116">
        <v>15</v>
      </c>
      <c r="N29" s="116">
        <v>2</v>
      </c>
      <c r="O29" s="116">
        <v>1</v>
      </c>
      <c r="P29" s="116">
        <v>6</v>
      </c>
    </row>
    <row r="30" spans="1:17" ht="18.600000000000001" thickBot="1" x14ac:dyDescent="0.35">
      <c r="A30" s="111"/>
    </row>
    <row r="31" spans="1:17" ht="14.4" thickBot="1" x14ac:dyDescent="0.35">
      <c r="A31" s="115" t="s">
        <v>101</v>
      </c>
      <c r="B31" s="115" t="s">
        <v>64</v>
      </c>
      <c r="C31" s="115" t="s">
        <v>65</v>
      </c>
      <c r="D31" s="115" t="s">
        <v>66</v>
      </c>
      <c r="E31" s="115" t="s">
        <v>67</v>
      </c>
      <c r="F31" s="115" t="s">
        <v>68</v>
      </c>
      <c r="G31" s="115" t="s">
        <v>69</v>
      </c>
      <c r="H31" s="115" t="s">
        <v>70</v>
      </c>
      <c r="I31" s="115" t="s">
        <v>71</v>
      </c>
      <c r="J31" s="115" t="s">
        <v>72</v>
      </c>
      <c r="K31" s="115" t="s">
        <v>73</v>
      </c>
      <c r="L31" s="115" t="s">
        <v>74</v>
      </c>
      <c r="M31" s="115" t="s">
        <v>75</v>
      </c>
      <c r="N31" s="115" t="s">
        <v>76</v>
      </c>
      <c r="O31" s="115" t="s">
        <v>77</v>
      </c>
      <c r="P31" s="115" t="s">
        <v>78</v>
      </c>
    </row>
    <row r="32" spans="1:17" ht="14.4" thickBot="1" x14ac:dyDescent="0.35">
      <c r="A32" s="115" t="s">
        <v>102</v>
      </c>
      <c r="B32" s="116" t="s">
        <v>426</v>
      </c>
      <c r="C32" s="116" t="s">
        <v>427</v>
      </c>
      <c r="D32" s="116" t="s">
        <v>428</v>
      </c>
      <c r="E32" s="116" t="s">
        <v>103</v>
      </c>
      <c r="F32" s="116" t="s">
        <v>103</v>
      </c>
      <c r="G32" s="116" t="s">
        <v>155</v>
      </c>
      <c r="H32" s="116" t="s">
        <v>103</v>
      </c>
      <c r="I32" s="116" t="s">
        <v>429</v>
      </c>
      <c r="J32" s="116" t="s">
        <v>103</v>
      </c>
      <c r="K32" s="116" t="s">
        <v>430</v>
      </c>
      <c r="L32" s="116" t="s">
        <v>431</v>
      </c>
      <c r="M32" s="116" t="s">
        <v>432</v>
      </c>
      <c r="N32" s="116" t="s">
        <v>433</v>
      </c>
      <c r="O32" s="116" t="s">
        <v>103</v>
      </c>
      <c r="P32" s="116" t="s">
        <v>434</v>
      </c>
    </row>
    <row r="33" spans="1:16" ht="14.4" thickBot="1" x14ac:dyDescent="0.35">
      <c r="A33" s="115" t="s">
        <v>104</v>
      </c>
      <c r="B33" s="116" t="s">
        <v>435</v>
      </c>
      <c r="C33" s="116" t="s">
        <v>427</v>
      </c>
      <c r="D33" s="116" t="s">
        <v>428</v>
      </c>
      <c r="E33" s="116" t="s">
        <v>103</v>
      </c>
      <c r="F33" s="116" t="s">
        <v>103</v>
      </c>
      <c r="G33" s="116" t="s">
        <v>155</v>
      </c>
      <c r="H33" s="116" t="s">
        <v>103</v>
      </c>
      <c r="I33" s="116" t="s">
        <v>429</v>
      </c>
      <c r="J33" s="116" t="s">
        <v>103</v>
      </c>
      <c r="K33" s="116" t="s">
        <v>430</v>
      </c>
      <c r="L33" s="116" t="s">
        <v>431</v>
      </c>
      <c r="M33" s="116" t="s">
        <v>432</v>
      </c>
      <c r="N33" s="116" t="s">
        <v>433</v>
      </c>
      <c r="O33" s="116" t="s">
        <v>103</v>
      </c>
      <c r="P33" s="116" t="s">
        <v>436</v>
      </c>
    </row>
    <row r="34" spans="1:16" ht="14.4" thickBot="1" x14ac:dyDescent="0.35">
      <c r="A34" s="115" t="s">
        <v>105</v>
      </c>
      <c r="B34" s="116" t="s">
        <v>103</v>
      </c>
      <c r="C34" s="116" t="s">
        <v>437</v>
      </c>
      <c r="D34" s="116" t="s">
        <v>428</v>
      </c>
      <c r="E34" s="116" t="s">
        <v>103</v>
      </c>
      <c r="F34" s="116" t="s">
        <v>103</v>
      </c>
      <c r="G34" s="116" t="s">
        <v>155</v>
      </c>
      <c r="H34" s="116" t="s">
        <v>103</v>
      </c>
      <c r="I34" s="116" t="s">
        <v>438</v>
      </c>
      <c r="J34" s="116" t="s">
        <v>103</v>
      </c>
      <c r="K34" s="116" t="s">
        <v>430</v>
      </c>
      <c r="L34" s="116" t="s">
        <v>431</v>
      </c>
      <c r="M34" s="116" t="s">
        <v>432</v>
      </c>
      <c r="N34" s="116" t="s">
        <v>433</v>
      </c>
      <c r="O34" s="116" t="s">
        <v>103</v>
      </c>
      <c r="P34" s="116" t="s">
        <v>436</v>
      </c>
    </row>
    <row r="35" spans="1:16" ht="14.4" thickBot="1" x14ac:dyDescent="0.35">
      <c r="A35" s="115" t="s">
        <v>106</v>
      </c>
      <c r="B35" s="116" t="s">
        <v>103</v>
      </c>
      <c r="C35" s="116" t="s">
        <v>437</v>
      </c>
      <c r="D35" s="116" t="s">
        <v>428</v>
      </c>
      <c r="E35" s="116" t="s">
        <v>103</v>
      </c>
      <c r="F35" s="116" t="s">
        <v>103</v>
      </c>
      <c r="G35" s="116" t="s">
        <v>155</v>
      </c>
      <c r="H35" s="116" t="s">
        <v>103</v>
      </c>
      <c r="I35" s="116" t="s">
        <v>438</v>
      </c>
      <c r="J35" s="116" t="s">
        <v>103</v>
      </c>
      <c r="K35" s="116" t="s">
        <v>430</v>
      </c>
      <c r="L35" s="116" t="s">
        <v>431</v>
      </c>
      <c r="M35" s="116" t="s">
        <v>432</v>
      </c>
      <c r="N35" s="116" t="s">
        <v>433</v>
      </c>
      <c r="O35" s="116" t="s">
        <v>103</v>
      </c>
      <c r="P35" s="116" t="s">
        <v>439</v>
      </c>
    </row>
    <row r="36" spans="1:16" ht="14.4" thickBot="1" x14ac:dyDescent="0.35">
      <c r="A36" s="115" t="s">
        <v>107</v>
      </c>
      <c r="B36" s="116" t="s">
        <v>103</v>
      </c>
      <c r="C36" s="116" t="s">
        <v>437</v>
      </c>
      <c r="D36" s="116" t="s">
        <v>428</v>
      </c>
      <c r="E36" s="116" t="s">
        <v>103</v>
      </c>
      <c r="F36" s="116" t="s">
        <v>103</v>
      </c>
      <c r="G36" s="116" t="s">
        <v>155</v>
      </c>
      <c r="H36" s="116" t="s">
        <v>103</v>
      </c>
      <c r="I36" s="116" t="s">
        <v>438</v>
      </c>
      <c r="J36" s="116" t="s">
        <v>103</v>
      </c>
      <c r="K36" s="116" t="s">
        <v>430</v>
      </c>
      <c r="L36" s="116" t="s">
        <v>431</v>
      </c>
      <c r="M36" s="116" t="s">
        <v>432</v>
      </c>
      <c r="N36" s="116" t="s">
        <v>433</v>
      </c>
      <c r="O36" s="116" t="s">
        <v>103</v>
      </c>
      <c r="P36" s="116" t="s">
        <v>439</v>
      </c>
    </row>
    <row r="37" spans="1:16" ht="14.4" thickBot="1" x14ac:dyDescent="0.35">
      <c r="A37" s="115" t="s">
        <v>108</v>
      </c>
      <c r="B37" s="116" t="s">
        <v>103</v>
      </c>
      <c r="C37" s="116" t="s">
        <v>437</v>
      </c>
      <c r="D37" s="116" t="s">
        <v>428</v>
      </c>
      <c r="E37" s="116" t="s">
        <v>103</v>
      </c>
      <c r="F37" s="116" t="s">
        <v>103</v>
      </c>
      <c r="G37" s="116" t="s">
        <v>155</v>
      </c>
      <c r="H37" s="116" t="s">
        <v>103</v>
      </c>
      <c r="I37" s="116" t="s">
        <v>438</v>
      </c>
      <c r="J37" s="116" t="s">
        <v>103</v>
      </c>
      <c r="K37" s="116" t="s">
        <v>430</v>
      </c>
      <c r="L37" s="116" t="s">
        <v>431</v>
      </c>
      <c r="M37" s="116" t="s">
        <v>432</v>
      </c>
      <c r="N37" s="116" t="s">
        <v>433</v>
      </c>
      <c r="O37" s="116" t="s">
        <v>103</v>
      </c>
      <c r="P37" s="116" t="s">
        <v>439</v>
      </c>
    </row>
    <row r="38" spans="1:16" ht="14.4" thickBot="1" x14ac:dyDescent="0.35">
      <c r="A38" s="115" t="s">
        <v>109</v>
      </c>
      <c r="B38" s="116" t="s">
        <v>103</v>
      </c>
      <c r="C38" s="116" t="s">
        <v>437</v>
      </c>
      <c r="D38" s="116" t="s">
        <v>428</v>
      </c>
      <c r="E38" s="116" t="s">
        <v>103</v>
      </c>
      <c r="F38" s="116" t="s">
        <v>103</v>
      </c>
      <c r="G38" s="116" t="s">
        <v>155</v>
      </c>
      <c r="H38" s="116" t="s">
        <v>103</v>
      </c>
      <c r="I38" s="116" t="s">
        <v>438</v>
      </c>
      <c r="J38" s="116" t="s">
        <v>103</v>
      </c>
      <c r="K38" s="116" t="s">
        <v>103</v>
      </c>
      <c r="L38" s="116" t="s">
        <v>431</v>
      </c>
      <c r="M38" s="116" t="s">
        <v>432</v>
      </c>
      <c r="N38" s="116" t="s">
        <v>433</v>
      </c>
      <c r="O38" s="116" t="s">
        <v>103</v>
      </c>
      <c r="P38" s="116" t="s">
        <v>439</v>
      </c>
    </row>
    <row r="39" spans="1:16" ht="14.4" thickBot="1" x14ac:dyDescent="0.35">
      <c r="A39" s="115" t="s">
        <v>110</v>
      </c>
      <c r="B39" s="116" t="s">
        <v>103</v>
      </c>
      <c r="C39" s="116" t="s">
        <v>437</v>
      </c>
      <c r="D39" s="116" t="s">
        <v>428</v>
      </c>
      <c r="E39" s="116" t="s">
        <v>103</v>
      </c>
      <c r="F39" s="116" t="s">
        <v>103</v>
      </c>
      <c r="G39" s="116" t="s">
        <v>155</v>
      </c>
      <c r="H39" s="116" t="s">
        <v>103</v>
      </c>
      <c r="I39" s="116" t="s">
        <v>440</v>
      </c>
      <c r="J39" s="116" t="s">
        <v>103</v>
      </c>
      <c r="K39" s="116" t="s">
        <v>103</v>
      </c>
      <c r="L39" s="116" t="s">
        <v>431</v>
      </c>
      <c r="M39" s="116" t="s">
        <v>432</v>
      </c>
      <c r="N39" s="116" t="s">
        <v>433</v>
      </c>
      <c r="O39" s="116" t="s">
        <v>103</v>
      </c>
      <c r="P39" s="116" t="s">
        <v>441</v>
      </c>
    </row>
    <row r="40" spans="1:16" ht="14.4" thickBot="1" x14ac:dyDescent="0.35">
      <c r="A40" s="115" t="s">
        <v>111</v>
      </c>
      <c r="B40" s="116" t="s">
        <v>103</v>
      </c>
      <c r="C40" s="116" t="s">
        <v>437</v>
      </c>
      <c r="D40" s="116" t="s">
        <v>428</v>
      </c>
      <c r="E40" s="116" t="s">
        <v>103</v>
      </c>
      <c r="F40" s="116" t="s">
        <v>103</v>
      </c>
      <c r="G40" s="116" t="s">
        <v>155</v>
      </c>
      <c r="H40" s="116" t="s">
        <v>103</v>
      </c>
      <c r="I40" s="116" t="s">
        <v>440</v>
      </c>
      <c r="J40" s="116" t="s">
        <v>103</v>
      </c>
      <c r="K40" s="116" t="s">
        <v>103</v>
      </c>
      <c r="L40" s="116" t="s">
        <v>431</v>
      </c>
      <c r="M40" s="116" t="s">
        <v>432</v>
      </c>
      <c r="N40" s="116" t="s">
        <v>433</v>
      </c>
      <c r="O40" s="116" t="s">
        <v>103</v>
      </c>
      <c r="P40" s="116" t="s">
        <v>441</v>
      </c>
    </row>
    <row r="41" spans="1:16" ht="14.4" thickBot="1" x14ac:dyDescent="0.35">
      <c r="A41" s="115" t="s">
        <v>112</v>
      </c>
      <c r="B41" s="116" t="s">
        <v>103</v>
      </c>
      <c r="C41" s="116" t="s">
        <v>103</v>
      </c>
      <c r="D41" s="116" t="s">
        <v>428</v>
      </c>
      <c r="E41" s="116" t="s">
        <v>103</v>
      </c>
      <c r="F41" s="116" t="s">
        <v>103</v>
      </c>
      <c r="G41" s="116" t="s">
        <v>155</v>
      </c>
      <c r="H41" s="116" t="s">
        <v>103</v>
      </c>
      <c r="I41" s="116" t="s">
        <v>440</v>
      </c>
      <c r="J41" s="116" t="s">
        <v>103</v>
      </c>
      <c r="K41" s="116" t="s">
        <v>103</v>
      </c>
      <c r="L41" s="116" t="s">
        <v>431</v>
      </c>
      <c r="M41" s="116" t="s">
        <v>432</v>
      </c>
      <c r="N41" s="116" t="s">
        <v>433</v>
      </c>
      <c r="O41" s="116" t="s">
        <v>103</v>
      </c>
      <c r="P41" s="116" t="s">
        <v>441</v>
      </c>
    </row>
    <row r="42" spans="1:16" ht="14.4" thickBot="1" x14ac:dyDescent="0.35">
      <c r="A42" s="115" t="s">
        <v>113</v>
      </c>
      <c r="B42" s="116" t="s">
        <v>103</v>
      </c>
      <c r="C42" s="116" t="s">
        <v>103</v>
      </c>
      <c r="D42" s="116" t="s">
        <v>428</v>
      </c>
      <c r="E42" s="116" t="s">
        <v>103</v>
      </c>
      <c r="F42" s="116" t="s">
        <v>103</v>
      </c>
      <c r="G42" s="116" t="s">
        <v>155</v>
      </c>
      <c r="H42" s="116" t="s">
        <v>103</v>
      </c>
      <c r="I42" s="116" t="s">
        <v>440</v>
      </c>
      <c r="J42" s="116" t="s">
        <v>103</v>
      </c>
      <c r="K42" s="116" t="s">
        <v>103</v>
      </c>
      <c r="L42" s="116" t="s">
        <v>431</v>
      </c>
      <c r="M42" s="116" t="s">
        <v>442</v>
      </c>
      <c r="N42" s="116" t="s">
        <v>433</v>
      </c>
      <c r="O42" s="116" t="s">
        <v>103</v>
      </c>
      <c r="P42" s="116" t="s">
        <v>441</v>
      </c>
    </row>
    <row r="43" spans="1:16" ht="14.4" thickBot="1" x14ac:dyDescent="0.35">
      <c r="A43" s="115" t="s">
        <v>114</v>
      </c>
      <c r="B43" s="116" t="s">
        <v>103</v>
      </c>
      <c r="C43" s="116" t="s">
        <v>103</v>
      </c>
      <c r="D43" s="116" t="s">
        <v>428</v>
      </c>
      <c r="E43" s="116" t="s">
        <v>103</v>
      </c>
      <c r="F43" s="116" t="s">
        <v>103</v>
      </c>
      <c r="G43" s="116" t="s">
        <v>155</v>
      </c>
      <c r="H43" s="116" t="s">
        <v>103</v>
      </c>
      <c r="I43" s="116" t="s">
        <v>440</v>
      </c>
      <c r="J43" s="116" t="s">
        <v>103</v>
      </c>
      <c r="K43" s="116" t="s">
        <v>103</v>
      </c>
      <c r="L43" s="116" t="s">
        <v>431</v>
      </c>
      <c r="M43" s="116" t="s">
        <v>442</v>
      </c>
      <c r="N43" s="116" t="s">
        <v>433</v>
      </c>
      <c r="O43" s="116" t="s">
        <v>103</v>
      </c>
      <c r="P43" s="116" t="s">
        <v>441</v>
      </c>
    </row>
    <row r="44" spans="1:16" ht="14.4" thickBot="1" x14ac:dyDescent="0.35">
      <c r="A44" s="115" t="s">
        <v>115</v>
      </c>
      <c r="B44" s="116" t="s">
        <v>103</v>
      </c>
      <c r="C44" s="116" t="s">
        <v>103</v>
      </c>
      <c r="D44" s="116" t="s">
        <v>428</v>
      </c>
      <c r="E44" s="116" t="s">
        <v>103</v>
      </c>
      <c r="F44" s="116" t="s">
        <v>103</v>
      </c>
      <c r="G44" s="116" t="s">
        <v>155</v>
      </c>
      <c r="H44" s="116" t="s">
        <v>103</v>
      </c>
      <c r="I44" s="116" t="s">
        <v>443</v>
      </c>
      <c r="J44" s="116" t="s">
        <v>103</v>
      </c>
      <c r="K44" s="116" t="s">
        <v>103</v>
      </c>
      <c r="L44" s="116" t="s">
        <v>431</v>
      </c>
      <c r="M44" s="116" t="s">
        <v>442</v>
      </c>
      <c r="N44" s="116" t="s">
        <v>433</v>
      </c>
      <c r="O44" s="116" t="s">
        <v>103</v>
      </c>
      <c r="P44" s="116" t="s">
        <v>441</v>
      </c>
    </row>
    <row r="45" spans="1:16" ht="14.4" thickBot="1" x14ac:dyDescent="0.35">
      <c r="A45" s="115" t="s">
        <v>116</v>
      </c>
      <c r="B45" s="116" t="s">
        <v>103</v>
      </c>
      <c r="C45" s="116" t="s">
        <v>103</v>
      </c>
      <c r="D45" s="116" t="s">
        <v>428</v>
      </c>
      <c r="E45" s="116" t="s">
        <v>103</v>
      </c>
      <c r="F45" s="116" t="s">
        <v>103</v>
      </c>
      <c r="G45" s="116" t="s">
        <v>155</v>
      </c>
      <c r="H45" s="116" t="s">
        <v>103</v>
      </c>
      <c r="I45" s="116" t="s">
        <v>443</v>
      </c>
      <c r="J45" s="116" t="s">
        <v>103</v>
      </c>
      <c r="K45" s="116" t="s">
        <v>103</v>
      </c>
      <c r="L45" s="116" t="s">
        <v>431</v>
      </c>
      <c r="M45" s="116" t="s">
        <v>442</v>
      </c>
      <c r="N45" s="116" t="s">
        <v>103</v>
      </c>
      <c r="O45" s="116" t="s">
        <v>103</v>
      </c>
      <c r="P45" s="116" t="s">
        <v>441</v>
      </c>
    </row>
    <row r="46" spans="1:16" ht="14.4" thickBot="1" x14ac:dyDescent="0.35">
      <c r="A46" s="115" t="s">
        <v>117</v>
      </c>
      <c r="B46" s="116" t="s">
        <v>103</v>
      </c>
      <c r="C46" s="116" t="s">
        <v>103</v>
      </c>
      <c r="D46" s="116" t="s">
        <v>428</v>
      </c>
      <c r="E46" s="116" t="s">
        <v>103</v>
      </c>
      <c r="F46" s="116" t="s">
        <v>103</v>
      </c>
      <c r="G46" s="116" t="s">
        <v>155</v>
      </c>
      <c r="H46" s="116" t="s">
        <v>103</v>
      </c>
      <c r="I46" s="116" t="s">
        <v>103</v>
      </c>
      <c r="J46" s="116" t="s">
        <v>103</v>
      </c>
      <c r="K46" s="116" t="s">
        <v>103</v>
      </c>
      <c r="L46" s="116" t="s">
        <v>444</v>
      </c>
      <c r="M46" s="116" t="s">
        <v>442</v>
      </c>
      <c r="N46" s="116" t="s">
        <v>103</v>
      </c>
      <c r="O46" s="116" t="s">
        <v>103</v>
      </c>
      <c r="P46" s="116" t="s">
        <v>441</v>
      </c>
    </row>
    <row r="47" spans="1:16" ht="14.4" thickBot="1" x14ac:dyDescent="0.35">
      <c r="A47" s="115" t="s">
        <v>118</v>
      </c>
      <c r="B47" s="116" t="s">
        <v>103</v>
      </c>
      <c r="C47" s="116" t="s">
        <v>103</v>
      </c>
      <c r="D47" s="116" t="s">
        <v>428</v>
      </c>
      <c r="E47" s="116" t="s">
        <v>103</v>
      </c>
      <c r="F47" s="116" t="s">
        <v>103</v>
      </c>
      <c r="G47" s="116" t="s">
        <v>155</v>
      </c>
      <c r="H47" s="116" t="s">
        <v>103</v>
      </c>
      <c r="I47" s="116" t="s">
        <v>103</v>
      </c>
      <c r="J47" s="116" t="s">
        <v>103</v>
      </c>
      <c r="K47" s="116" t="s">
        <v>103</v>
      </c>
      <c r="L47" s="116" t="s">
        <v>444</v>
      </c>
      <c r="M47" s="116" t="s">
        <v>442</v>
      </c>
      <c r="N47" s="116" t="s">
        <v>103</v>
      </c>
      <c r="O47" s="116" t="s">
        <v>103</v>
      </c>
      <c r="P47" s="116" t="s">
        <v>441</v>
      </c>
    </row>
    <row r="48" spans="1:16" ht="14.4" thickBot="1" x14ac:dyDescent="0.35">
      <c r="A48" s="115" t="s">
        <v>119</v>
      </c>
      <c r="B48" s="116" t="s">
        <v>103</v>
      </c>
      <c r="C48" s="116" t="s">
        <v>103</v>
      </c>
      <c r="D48" s="116" t="s">
        <v>428</v>
      </c>
      <c r="E48" s="116" t="s">
        <v>103</v>
      </c>
      <c r="F48" s="116" t="s">
        <v>103</v>
      </c>
      <c r="G48" s="116" t="s">
        <v>155</v>
      </c>
      <c r="H48" s="116" t="s">
        <v>103</v>
      </c>
      <c r="I48" s="116" t="s">
        <v>103</v>
      </c>
      <c r="J48" s="116" t="s">
        <v>103</v>
      </c>
      <c r="K48" s="116" t="s">
        <v>103</v>
      </c>
      <c r="L48" s="116" t="s">
        <v>445</v>
      </c>
      <c r="M48" s="116" t="s">
        <v>442</v>
      </c>
      <c r="N48" s="116" t="s">
        <v>103</v>
      </c>
      <c r="O48" s="116" t="s">
        <v>103</v>
      </c>
      <c r="P48" s="116" t="s">
        <v>441</v>
      </c>
    </row>
    <row r="49" spans="1:16" ht="14.4" thickBot="1" x14ac:dyDescent="0.35">
      <c r="A49" s="115" t="s">
        <v>120</v>
      </c>
      <c r="B49" s="116" t="s">
        <v>103</v>
      </c>
      <c r="C49" s="116" t="s">
        <v>103</v>
      </c>
      <c r="D49" s="116" t="s">
        <v>428</v>
      </c>
      <c r="E49" s="116" t="s">
        <v>103</v>
      </c>
      <c r="F49" s="116" t="s">
        <v>103</v>
      </c>
      <c r="G49" s="116" t="s">
        <v>103</v>
      </c>
      <c r="H49" s="116" t="s">
        <v>103</v>
      </c>
      <c r="I49" s="116" t="s">
        <v>103</v>
      </c>
      <c r="J49" s="116" t="s">
        <v>103</v>
      </c>
      <c r="K49" s="116" t="s">
        <v>103</v>
      </c>
      <c r="L49" s="116" t="s">
        <v>445</v>
      </c>
      <c r="M49" s="116" t="s">
        <v>442</v>
      </c>
      <c r="N49" s="116" t="s">
        <v>103</v>
      </c>
      <c r="O49" s="116" t="s">
        <v>103</v>
      </c>
      <c r="P49" s="116" t="s">
        <v>441</v>
      </c>
    </row>
    <row r="50" spans="1:16" ht="14.4" thickBot="1" x14ac:dyDescent="0.35">
      <c r="A50" s="115" t="s">
        <v>121</v>
      </c>
      <c r="B50" s="116" t="s">
        <v>103</v>
      </c>
      <c r="C50" s="116" t="s">
        <v>103</v>
      </c>
      <c r="D50" s="116" t="s">
        <v>103</v>
      </c>
      <c r="E50" s="116" t="s">
        <v>103</v>
      </c>
      <c r="F50" s="116" t="s">
        <v>103</v>
      </c>
      <c r="G50" s="116" t="s">
        <v>103</v>
      </c>
      <c r="H50" s="116" t="s">
        <v>103</v>
      </c>
      <c r="I50" s="116" t="s">
        <v>103</v>
      </c>
      <c r="J50" s="116" t="s">
        <v>103</v>
      </c>
      <c r="K50" s="116" t="s">
        <v>103</v>
      </c>
      <c r="L50" s="116" t="s">
        <v>445</v>
      </c>
      <c r="M50" s="116" t="s">
        <v>442</v>
      </c>
      <c r="N50" s="116" t="s">
        <v>103</v>
      </c>
      <c r="O50" s="116" t="s">
        <v>103</v>
      </c>
      <c r="P50" s="116" t="s">
        <v>441</v>
      </c>
    </row>
    <row r="51" spans="1:16" ht="14.4" thickBot="1" x14ac:dyDescent="0.35">
      <c r="A51" s="115" t="s">
        <v>122</v>
      </c>
      <c r="B51" s="116" t="s">
        <v>103</v>
      </c>
      <c r="C51" s="116" t="s">
        <v>103</v>
      </c>
      <c r="D51" s="116" t="s">
        <v>103</v>
      </c>
      <c r="E51" s="116" t="s">
        <v>103</v>
      </c>
      <c r="F51" s="116" t="s">
        <v>103</v>
      </c>
      <c r="G51" s="116" t="s">
        <v>103</v>
      </c>
      <c r="H51" s="116" t="s">
        <v>103</v>
      </c>
      <c r="I51" s="116" t="s">
        <v>103</v>
      </c>
      <c r="J51" s="116" t="s">
        <v>103</v>
      </c>
      <c r="K51" s="116" t="s">
        <v>103</v>
      </c>
      <c r="L51" s="116" t="s">
        <v>445</v>
      </c>
      <c r="M51" s="116" t="s">
        <v>442</v>
      </c>
      <c r="N51" s="116" t="s">
        <v>103</v>
      </c>
      <c r="O51" s="116" t="s">
        <v>103</v>
      </c>
      <c r="P51" s="116" t="s">
        <v>441</v>
      </c>
    </row>
    <row r="52" spans="1:16" ht="14.4" thickBot="1" x14ac:dyDescent="0.35">
      <c r="A52" s="115" t="s">
        <v>123</v>
      </c>
      <c r="B52" s="116" t="s">
        <v>103</v>
      </c>
      <c r="C52" s="116" t="s">
        <v>103</v>
      </c>
      <c r="D52" s="116" t="s">
        <v>103</v>
      </c>
      <c r="E52" s="116" t="s">
        <v>103</v>
      </c>
      <c r="F52" s="116" t="s">
        <v>103</v>
      </c>
      <c r="G52" s="116" t="s">
        <v>103</v>
      </c>
      <c r="H52" s="116" t="s">
        <v>103</v>
      </c>
      <c r="I52" s="116" t="s">
        <v>103</v>
      </c>
      <c r="J52" s="116" t="s">
        <v>103</v>
      </c>
      <c r="K52" s="116" t="s">
        <v>103</v>
      </c>
      <c r="L52" s="116" t="s">
        <v>103</v>
      </c>
      <c r="M52" s="116" t="s">
        <v>103</v>
      </c>
      <c r="N52" s="116" t="s">
        <v>103</v>
      </c>
      <c r="O52" s="116" t="s">
        <v>103</v>
      </c>
      <c r="P52" s="116" t="s">
        <v>446</v>
      </c>
    </row>
    <row r="53" spans="1:16" ht="14.4" thickBot="1" x14ac:dyDescent="0.35">
      <c r="A53" s="115" t="s">
        <v>124</v>
      </c>
      <c r="B53" s="116" t="s">
        <v>103</v>
      </c>
      <c r="C53" s="116" t="s">
        <v>103</v>
      </c>
      <c r="D53" s="116" t="s">
        <v>103</v>
      </c>
      <c r="E53" s="116" t="s">
        <v>103</v>
      </c>
      <c r="F53" s="116" t="s">
        <v>103</v>
      </c>
      <c r="G53" s="116" t="s">
        <v>103</v>
      </c>
      <c r="H53" s="116" t="s">
        <v>103</v>
      </c>
      <c r="I53" s="116" t="s">
        <v>103</v>
      </c>
      <c r="J53" s="116" t="s">
        <v>103</v>
      </c>
      <c r="K53" s="116" t="s">
        <v>103</v>
      </c>
      <c r="L53" s="116" t="s">
        <v>103</v>
      </c>
      <c r="M53" s="116" t="s">
        <v>103</v>
      </c>
      <c r="N53" s="116" t="s">
        <v>103</v>
      </c>
      <c r="O53" s="116" t="s">
        <v>103</v>
      </c>
      <c r="P53" s="116" t="s">
        <v>446</v>
      </c>
    </row>
    <row r="54" spans="1:16" ht="18.600000000000001" thickBot="1" x14ac:dyDescent="0.35">
      <c r="A54" s="111"/>
    </row>
    <row r="55" spans="1:16" ht="14.4" thickBot="1" x14ac:dyDescent="0.35">
      <c r="A55" s="115" t="s">
        <v>125</v>
      </c>
      <c r="B55" s="115" t="s">
        <v>64</v>
      </c>
      <c r="C55" s="115" t="s">
        <v>65</v>
      </c>
      <c r="D55" s="115" t="s">
        <v>66</v>
      </c>
      <c r="E55" s="115" t="s">
        <v>67</v>
      </c>
      <c r="F55" s="115" t="s">
        <v>68</v>
      </c>
      <c r="G55" s="115" t="s">
        <v>69</v>
      </c>
      <c r="H55" s="115" t="s">
        <v>70</v>
      </c>
      <c r="I55" s="115" t="s">
        <v>71</v>
      </c>
      <c r="J55" s="115" t="s">
        <v>72</v>
      </c>
      <c r="K55" s="115" t="s">
        <v>73</v>
      </c>
      <c r="L55" s="115" t="s">
        <v>74</v>
      </c>
      <c r="M55" s="115" t="s">
        <v>75</v>
      </c>
      <c r="N55" s="115" t="s">
        <v>76</v>
      </c>
      <c r="O55" s="115" t="s">
        <v>77</v>
      </c>
      <c r="P55" s="115" t="s">
        <v>78</v>
      </c>
    </row>
    <row r="56" spans="1:16" ht="14.4" thickBot="1" x14ac:dyDescent="0.35">
      <c r="A56" s="115" t="s">
        <v>102</v>
      </c>
      <c r="B56" s="116">
        <v>346</v>
      </c>
      <c r="C56" s="116">
        <v>697</v>
      </c>
      <c r="D56" s="116">
        <v>201</v>
      </c>
      <c r="E56" s="116">
        <v>0</v>
      </c>
      <c r="F56" s="116">
        <v>0</v>
      </c>
      <c r="G56" s="116">
        <v>350</v>
      </c>
      <c r="H56" s="116">
        <v>0</v>
      </c>
      <c r="I56" s="116">
        <v>124</v>
      </c>
      <c r="J56" s="116">
        <v>0</v>
      </c>
      <c r="K56" s="116">
        <v>323</v>
      </c>
      <c r="L56" s="116">
        <v>183</v>
      </c>
      <c r="M56" s="116">
        <v>171</v>
      </c>
      <c r="N56" s="116">
        <v>22</v>
      </c>
      <c r="O56" s="116">
        <v>0</v>
      </c>
      <c r="P56" s="116">
        <v>2090</v>
      </c>
    </row>
    <row r="57" spans="1:16" ht="14.4" thickBot="1" x14ac:dyDescent="0.35">
      <c r="A57" s="115" t="s">
        <v>104</v>
      </c>
      <c r="B57" s="116">
        <v>59</v>
      </c>
      <c r="C57" s="116">
        <v>697</v>
      </c>
      <c r="D57" s="116">
        <v>201</v>
      </c>
      <c r="E57" s="116">
        <v>0</v>
      </c>
      <c r="F57" s="116">
        <v>0</v>
      </c>
      <c r="G57" s="116">
        <v>350</v>
      </c>
      <c r="H57" s="116">
        <v>0</v>
      </c>
      <c r="I57" s="116">
        <v>124</v>
      </c>
      <c r="J57" s="116">
        <v>0</v>
      </c>
      <c r="K57" s="116">
        <v>323</v>
      </c>
      <c r="L57" s="116">
        <v>183</v>
      </c>
      <c r="M57" s="116">
        <v>171</v>
      </c>
      <c r="N57" s="116">
        <v>22</v>
      </c>
      <c r="O57" s="116">
        <v>0</v>
      </c>
      <c r="P57" s="116">
        <v>1959</v>
      </c>
    </row>
    <row r="58" spans="1:16" ht="14.4" thickBot="1" x14ac:dyDescent="0.35">
      <c r="A58" s="115" t="s">
        <v>105</v>
      </c>
      <c r="B58" s="116">
        <v>0</v>
      </c>
      <c r="C58" s="116">
        <v>143</v>
      </c>
      <c r="D58" s="116">
        <v>201</v>
      </c>
      <c r="E58" s="116">
        <v>0</v>
      </c>
      <c r="F58" s="116">
        <v>0</v>
      </c>
      <c r="G58" s="116">
        <v>350</v>
      </c>
      <c r="H58" s="116">
        <v>0</v>
      </c>
      <c r="I58" s="116">
        <v>109</v>
      </c>
      <c r="J58" s="116">
        <v>0</v>
      </c>
      <c r="K58" s="116">
        <v>323</v>
      </c>
      <c r="L58" s="116">
        <v>183</v>
      </c>
      <c r="M58" s="116">
        <v>171</v>
      </c>
      <c r="N58" s="116">
        <v>22</v>
      </c>
      <c r="O58" s="116">
        <v>0</v>
      </c>
      <c r="P58" s="116">
        <v>1959</v>
      </c>
    </row>
    <row r="59" spans="1:16" ht="14.4" thickBot="1" x14ac:dyDescent="0.35">
      <c r="A59" s="115" t="s">
        <v>106</v>
      </c>
      <c r="B59" s="116">
        <v>0</v>
      </c>
      <c r="C59" s="116">
        <v>143</v>
      </c>
      <c r="D59" s="116">
        <v>201</v>
      </c>
      <c r="E59" s="116">
        <v>0</v>
      </c>
      <c r="F59" s="116">
        <v>0</v>
      </c>
      <c r="G59" s="116">
        <v>350</v>
      </c>
      <c r="H59" s="116">
        <v>0</v>
      </c>
      <c r="I59" s="116">
        <v>109</v>
      </c>
      <c r="J59" s="116">
        <v>0</v>
      </c>
      <c r="K59" s="116">
        <v>323</v>
      </c>
      <c r="L59" s="116">
        <v>183</v>
      </c>
      <c r="M59" s="116">
        <v>171</v>
      </c>
      <c r="N59" s="116">
        <v>22</v>
      </c>
      <c r="O59" s="116">
        <v>0</v>
      </c>
      <c r="P59" s="116">
        <v>1517</v>
      </c>
    </row>
    <row r="60" spans="1:16" ht="14.4" thickBot="1" x14ac:dyDescent="0.35">
      <c r="A60" s="115" t="s">
        <v>107</v>
      </c>
      <c r="B60" s="116">
        <v>0</v>
      </c>
      <c r="C60" s="116">
        <v>143</v>
      </c>
      <c r="D60" s="116">
        <v>201</v>
      </c>
      <c r="E60" s="116">
        <v>0</v>
      </c>
      <c r="F60" s="116">
        <v>0</v>
      </c>
      <c r="G60" s="116">
        <v>350</v>
      </c>
      <c r="H60" s="116">
        <v>0</v>
      </c>
      <c r="I60" s="116">
        <v>109</v>
      </c>
      <c r="J60" s="116">
        <v>0</v>
      </c>
      <c r="K60" s="116">
        <v>323</v>
      </c>
      <c r="L60" s="116">
        <v>183</v>
      </c>
      <c r="M60" s="116">
        <v>171</v>
      </c>
      <c r="N60" s="116">
        <v>22</v>
      </c>
      <c r="O60" s="116">
        <v>0</v>
      </c>
      <c r="P60" s="116">
        <v>1517</v>
      </c>
    </row>
    <row r="61" spans="1:16" ht="14.4" thickBot="1" x14ac:dyDescent="0.35">
      <c r="A61" s="115" t="s">
        <v>108</v>
      </c>
      <c r="B61" s="116">
        <v>0</v>
      </c>
      <c r="C61" s="116">
        <v>143</v>
      </c>
      <c r="D61" s="116">
        <v>201</v>
      </c>
      <c r="E61" s="116">
        <v>0</v>
      </c>
      <c r="F61" s="116">
        <v>0</v>
      </c>
      <c r="G61" s="116">
        <v>350</v>
      </c>
      <c r="H61" s="116">
        <v>0</v>
      </c>
      <c r="I61" s="116">
        <v>109</v>
      </c>
      <c r="J61" s="116">
        <v>0</v>
      </c>
      <c r="K61" s="116">
        <v>323</v>
      </c>
      <c r="L61" s="116">
        <v>183</v>
      </c>
      <c r="M61" s="116">
        <v>171</v>
      </c>
      <c r="N61" s="116">
        <v>22</v>
      </c>
      <c r="O61" s="116">
        <v>0</v>
      </c>
      <c r="P61" s="116">
        <v>1517</v>
      </c>
    </row>
    <row r="62" spans="1:16" ht="14.4" thickBot="1" x14ac:dyDescent="0.35">
      <c r="A62" s="115" t="s">
        <v>109</v>
      </c>
      <c r="B62" s="116">
        <v>0</v>
      </c>
      <c r="C62" s="116">
        <v>143</v>
      </c>
      <c r="D62" s="116">
        <v>201</v>
      </c>
      <c r="E62" s="116">
        <v>0</v>
      </c>
      <c r="F62" s="116">
        <v>0</v>
      </c>
      <c r="G62" s="116">
        <v>350</v>
      </c>
      <c r="H62" s="116">
        <v>0</v>
      </c>
      <c r="I62" s="116">
        <v>109</v>
      </c>
      <c r="J62" s="116">
        <v>0</v>
      </c>
      <c r="K62" s="116">
        <v>0</v>
      </c>
      <c r="L62" s="116">
        <v>183</v>
      </c>
      <c r="M62" s="116">
        <v>171</v>
      </c>
      <c r="N62" s="116">
        <v>22</v>
      </c>
      <c r="O62" s="116">
        <v>0</v>
      </c>
      <c r="P62" s="116">
        <v>1517</v>
      </c>
    </row>
    <row r="63" spans="1:16" ht="14.4" thickBot="1" x14ac:dyDescent="0.35">
      <c r="A63" s="115" t="s">
        <v>110</v>
      </c>
      <c r="B63" s="116">
        <v>0</v>
      </c>
      <c r="C63" s="116">
        <v>143</v>
      </c>
      <c r="D63" s="116">
        <v>201</v>
      </c>
      <c r="E63" s="116">
        <v>0</v>
      </c>
      <c r="F63" s="116">
        <v>0</v>
      </c>
      <c r="G63" s="116">
        <v>350</v>
      </c>
      <c r="H63" s="116">
        <v>0</v>
      </c>
      <c r="I63" s="116">
        <v>106</v>
      </c>
      <c r="J63" s="116">
        <v>0</v>
      </c>
      <c r="K63" s="116">
        <v>0</v>
      </c>
      <c r="L63" s="116">
        <v>183</v>
      </c>
      <c r="M63" s="116">
        <v>171</v>
      </c>
      <c r="N63" s="116">
        <v>22</v>
      </c>
      <c r="O63" s="116">
        <v>0</v>
      </c>
      <c r="P63" s="116">
        <v>1490</v>
      </c>
    </row>
    <row r="64" spans="1:16" ht="14.4" thickBot="1" x14ac:dyDescent="0.35">
      <c r="A64" s="115" t="s">
        <v>111</v>
      </c>
      <c r="B64" s="116">
        <v>0</v>
      </c>
      <c r="C64" s="116">
        <v>143</v>
      </c>
      <c r="D64" s="116">
        <v>201</v>
      </c>
      <c r="E64" s="116">
        <v>0</v>
      </c>
      <c r="F64" s="116">
        <v>0</v>
      </c>
      <c r="G64" s="116">
        <v>350</v>
      </c>
      <c r="H64" s="116">
        <v>0</v>
      </c>
      <c r="I64" s="116">
        <v>106</v>
      </c>
      <c r="J64" s="116">
        <v>0</v>
      </c>
      <c r="K64" s="116">
        <v>0</v>
      </c>
      <c r="L64" s="116">
        <v>183</v>
      </c>
      <c r="M64" s="116">
        <v>171</v>
      </c>
      <c r="N64" s="116">
        <v>22</v>
      </c>
      <c r="O64" s="116">
        <v>0</v>
      </c>
      <c r="P64" s="116">
        <v>1490</v>
      </c>
    </row>
    <row r="65" spans="1:20" ht="14.4" thickBot="1" x14ac:dyDescent="0.35">
      <c r="A65" s="115" t="s">
        <v>112</v>
      </c>
      <c r="B65" s="116">
        <v>0</v>
      </c>
      <c r="C65" s="116">
        <v>0</v>
      </c>
      <c r="D65" s="116">
        <v>201</v>
      </c>
      <c r="E65" s="116">
        <v>0</v>
      </c>
      <c r="F65" s="116">
        <v>0</v>
      </c>
      <c r="G65" s="116">
        <v>350</v>
      </c>
      <c r="H65" s="116">
        <v>0</v>
      </c>
      <c r="I65" s="116">
        <v>106</v>
      </c>
      <c r="J65" s="116">
        <v>0</v>
      </c>
      <c r="K65" s="116">
        <v>0</v>
      </c>
      <c r="L65" s="116">
        <v>183</v>
      </c>
      <c r="M65" s="116">
        <v>171</v>
      </c>
      <c r="N65" s="116">
        <v>22</v>
      </c>
      <c r="O65" s="116">
        <v>0</v>
      </c>
      <c r="P65" s="116">
        <v>1490</v>
      </c>
    </row>
    <row r="66" spans="1:20" ht="14.4" thickBot="1" x14ac:dyDescent="0.35">
      <c r="A66" s="115" t="s">
        <v>113</v>
      </c>
      <c r="B66" s="116">
        <v>0</v>
      </c>
      <c r="C66" s="116">
        <v>0</v>
      </c>
      <c r="D66" s="116">
        <v>201</v>
      </c>
      <c r="E66" s="116">
        <v>0</v>
      </c>
      <c r="F66" s="116">
        <v>0</v>
      </c>
      <c r="G66" s="116">
        <v>350</v>
      </c>
      <c r="H66" s="116">
        <v>0</v>
      </c>
      <c r="I66" s="116">
        <v>106</v>
      </c>
      <c r="J66" s="116">
        <v>0</v>
      </c>
      <c r="K66" s="116">
        <v>0</v>
      </c>
      <c r="L66" s="116">
        <v>183</v>
      </c>
      <c r="M66" s="116">
        <v>117</v>
      </c>
      <c r="N66" s="116">
        <v>22</v>
      </c>
      <c r="O66" s="116">
        <v>0</v>
      </c>
      <c r="P66" s="116">
        <v>1490</v>
      </c>
    </row>
    <row r="67" spans="1:20" ht="14.4" thickBot="1" x14ac:dyDescent="0.35">
      <c r="A67" s="115" t="s">
        <v>114</v>
      </c>
      <c r="B67" s="116">
        <v>0</v>
      </c>
      <c r="C67" s="116">
        <v>0</v>
      </c>
      <c r="D67" s="116">
        <v>201</v>
      </c>
      <c r="E67" s="116">
        <v>0</v>
      </c>
      <c r="F67" s="116">
        <v>0</v>
      </c>
      <c r="G67" s="116">
        <v>350</v>
      </c>
      <c r="H67" s="116">
        <v>0</v>
      </c>
      <c r="I67" s="116">
        <v>106</v>
      </c>
      <c r="J67" s="116">
        <v>0</v>
      </c>
      <c r="K67" s="116">
        <v>0</v>
      </c>
      <c r="L67" s="116">
        <v>183</v>
      </c>
      <c r="M67" s="116">
        <v>117</v>
      </c>
      <c r="N67" s="116">
        <v>22</v>
      </c>
      <c r="O67" s="116">
        <v>0</v>
      </c>
      <c r="P67" s="116">
        <v>1490</v>
      </c>
    </row>
    <row r="68" spans="1:20" ht="14.4" thickBot="1" x14ac:dyDescent="0.35">
      <c r="A68" s="115" t="s">
        <v>115</v>
      </c>
      <c r="B68" s="116">
        <v>0</v>
      </c>
      <c r="C68" s="116">
        <v>0</v>
      </c>
      <c r="D68" s="116">
        <v>201</v>
      </c>
      <c r="E68" s="116">
        <v>0</v>
      </c>
      <c r="F68" s="116">
        <v>0</v>
      </c>
      <c r="G68" s="116">
        <v>350</v>
      </c>
      <c r="H68" s="116">
        <v>0</v>
      </c>
      <c r="I68" s="116">
        <v>37</v>
      </c>
      <c r="J68" s="116">
        <v>0</v>
      </c>
      <c r="K68" s="116">
        <v>0</v>
      </c>
      <c r="L68" s="116">
        <v>183</v>
      </c>
      <c r="M68" s="116">
        <v>117</v>
      </c>
      <c r="N68" s="116">
        <v>22</v>
      </c>
      <c r="O68" s="116">
        <v>0</v>
      </c>
      <c r="P68" s="116">
        <v>1490</v>
      </c>
    </row>
    <row r="69" spans="1:20" ht="14.4" thickBot="1" x14ac:dyDescent="0.35">
      <c r="A69" s="115" t="s">
        <v>116</v>
      </c>
      <c r="B69" s="116">
        <v>0</v>
      </c>
      <c r="C69" s="116">
        <v>0</v>
      </c>
      <c r="D69" s="116">
        <v>201</v>
      </c>
      <c r="E69" s="116">
        <v>0</v>
      </c>
      <c r="F69" s="116">
        <v>0</v>
      </c>
      <c r="G69" s="116">
        <v>350</v>
      </c>
      <c r="H69" s="116">
        <v>0</v>
      </c>
      <c r="I69" s="116">
        <v>37</v>
      </c>
      <c r="J69" s="116">
        <v>0</v>
      </c>
      <c r="K69" s="116">
        <v>0</v>
      </c>
      <c r="L69" s="116">
        <v>183</v>
      </c>
      <c r="M69" s="116">
        <v>117</v>
      </c>
      <c r="N69" s="116">
        <v>0</v>
      </c>
      <c r="O69" s="116">
        <v>0</v>
      </c>
      <c r="P69" s="116">
        <v>1490</v>
      </c>
    </row>
    <row r="70" spans="1:20" ht="14.4" thickBot="1" x14ac:dyDescent="0.35">
      <c r="A70" s="115" t="s">
        <v>117</v>
      </c>
      <c r="B70" s="116">
        <v>0</v>
      </c>
      <c r="C70" s="116">
        <v>0</v>
      </c>
      <c r="D70" s="116">
        <v>201</v>
      </c>
      <c r="E70" s="116">
        <v>0</v>
      </c>
      <c r="F70" s="116">
        <v>0</v>
      </c>
      <c r="G70" s="116">
        <v>350</v>
      </c>
      <c r="H70" s="116">
        <v>0</v>
      </c>
      <c r="I70" s="116">
        <v>0</v>
      </c>
      <c r="J70" s="116">
        <v>0</v>
      </c>
      <c r="K70" s="116">
        <v>0</v>
      </c>
      <c r="L70" s="116">
        <v>63</v>
      </c>
      <c r="M70" s="116">
        <v>117</v>
      </c>
      <c r="N70" s="116">
        <v>0</v>
      </c>
      <c r="O70" s="116">
        <v>0</v>
      </c>
      <c r="P70" s="116">
        <v>1490</v>
      </c>
    </row>
    <row r="71" spans="1:20" ht="14.4" thickBot="1" x14ac:dyDescent="0.35">
      <c r="A71" s="115" t="s">
        <v>118</v>
      </c>
      <c r="B71" s="116">
        <v>0</v>
      </c>
      <c r="C71" s="116">
        <v>0</v>
      </c>
      <c r="D71" s="116">
        <v>201</v>
      </c>
      <c r="E71" s="116">
        <v>0</v>
      </c>
      <c r="F71" s="116">
        <v>0</v>
      </c>
      <c r="G71" s="116">
        <v>350</v>
      </c>
      <c r="H71" s="116">
        <v>0</v>
      </c>
      <c r="I71" s="116">
        <v>0</v>
      </c>
      <c r="J71" s="116">
        <v>0</v>
      </c>
      <c r="K71" s="116">
        <v>0</v>
      </c>
      <c r="L71" s="116">
        <v>63</v>
      </c>
      <c r="M71" s="116">
        <v>117</v>
      </c>
      <c r="N71" s="116">
        <v>0</v>
      </c>
      <c r="O71" s="116">
        <v>0</v>
      </c>
      <c r="P71" s="116">
        <v>1490</v>
      </c>
    </row>
    <row r="72" spans="1:20" ht="14.4" thickBot="1" x14ac:dyDescent="0.35">
      <c r="A72" s="115" t="s">
        <v>119</v>
      </c>
      <c r="B72" s="116">
        <v>0</v>
      </c>
      <c r="C72" s="116">
        <v>0</v>
      </c>
      <c r="D72" s="116">
        <v>201</v>
      </c>
      <c r="E72" s="116">
        <v>0</v>
      </c>
      <c r="F72" s="116">
        <v>0</v>
      </c>
      <c r="G72" s="116">
        <v>350</v>
      </c>
      <c r="H72" s="116">
        <v>0</v>
      </c>
      <c r="I72" s="116">
        <v>0</v>
      </c>
      <c r="J72" s="116">
        <v>0</v>
      </c>
      <c r="K72" s="116">
        <v>0</v>
      </c>
      <c r="L72" s="116">
        <v>27</v>
      </c>
      <c r="M72" s="116">
        <v>117</v>
      </c>
      <c r="N72" s="116">
        <v>0</v>
      </c>
      <c r="O72" s="116">
        <v>0</v>
      </c>
      <c r="P72" s="116">
        <v>1490</v>
      </c>
    </row>
    <row r="73" spans="1:20" ht="14.4" thickBot="1" x14ac:dyDescent="0.35">
      <c r="A73" s="115" t="s">
        <v>120</v>
      </c>
      <c r="B73" s="116">
        <v>0</v>
      </c>
      <c r="C73" s="116">
        <v>0</v>
      </c>
      <c r="D73" s="116">
        <v>201</v>
      </c>
      <c r="E73" s="116"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27</v>
      </c>
      <c r="M73" s="116">
        <v>117</v>
      </c>
      <c r="N73" s="116">
        <v>0</v>
      </c>
      <c r="O73" s="116">
        <v>0</v>
      </c>
      <c r="P73" s="116">
        <v>1490</v>
      </c>
    </row>
    <row r="74" spans="1:20" ht="14.4" thickBot="1" x14ac:dyDescent="0.35">
      <c r="A74" s="115" t="s">
        <v>121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v>27</v>
      </c>
      <c r="M74" s="116">
        <v>117</v>
      </c>
      <c r="N74" s="116">
        <v>0</v>
      </c>
      <c r="O74" s="116">
        <v>0</v>
      </c>
      <c r="P74" s="116">
        <v>1490</v>
      </c>
    </row>
    <row r="75" spans="1:20" ht="14.4" thickBot="1" x14ac:dyDescent="0.35">
      <c r="A75" s="115" t="s">
        <v>122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27</v>
      </c>
      <c r="M75" s="116">
        <v>117</v>
      </c>
      <c r="N75" s="116">
        <v>0</v>
      </c>
      <c r="O75" s="116">
        <v>0</v>
      </c>
      <c r="P75" s="116">
        <v>1490</v>
      </c>
    </row>
    <row r="76" spans="1:20" ht="14.4" thickBot="1" x14ac:dyDescent="0.35">
      <c r="A76" s="115" t="s">
        <v>123</v>
      </c>
      <c r="B76" s="116">
        <v>0</v>
      </c>
      <c r="C76" s="116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1357</v>
      </c>
    </row>
    <row r="77" spans="1:20" ht="14.4" thickBot="1" x14ac:dyDescent="0.35">
      <c r="A77" s="115" t="s">
        <v>124</v>
      </c>
      <c r="B77" s="116">
        <v>0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1357</v>
      </c>
    </row>
    <row r="78" spans="1:20" ht="18.600000000000001" thickBot="1" x14ac:dyDescent="0.35">
      <c r="A78" s="111"/>
    </row>
    <row r="79" spans="1:20" ht="14.4" thickBot="1" x14ac:dyDescent="0.35">
      <c r="A79" s="115" t="s">
        <v>126</v>
      </c>
      <c r="B79" s="115" t="s">
        <v>64</v>
      </c>
      <c r="C79" s="115" t="s">
        <v>65</v>
      </c>
      <c r="D79" s="115" t="s">
        <v>66</v>
      </c>
      <c r="E79" s="115" t="s">
        <v>67</v>
      </c>
      <c r="F79" s="115" t="s">
        <v>68</v>
      </c>
      <c r="G79" s="115" t="s">
        <v>69</v>
      </c>
      <c r="H79" s="115" t="s">
        <v>70</v>
      </c>
      <c r="I79" s="115" t="s">
        <v>71</v>
      </c>
      <c r="J79" s="115" t="s">
        <v>72</v>
      </c>
      <c r="K79" s="115" t="s">
        <v>73</v>
      </c>
      <c r="L79" s="115" t="s">
        <v>74</v>
      </c>
      <c r="M79" s="115" t="s">
        <v>75</v>
      </c>
      <c r="N79" s="115" t="s">
        <v>76</v>
      </c>
      <c r="O79" s="115" t="s">
        <v>77</v>
      </c>
      <c r="P79" s="115" t="s">
        <v>78</v>
      </c>
      <c r="Q79" s="115" t="s">
        <v>127</v>
      </c>
      <c r="R79" s="115" t="s">
        <v>128</v>
      </c>
      <c r="S79" s="115" t="s">
        <v>129</v>
      </c>
      <c r="T79" s="115" t="s">
        <v>130</v>
      </c>
    </row>
    <row r="80" spans="1:20" ht="14.4" thickBot="1" x14ac:dyDescent="0.35">
      <c r="A80" s="115" t="s">
        <v>79</v>
      </c>
      <c r="B80" s="116">
        <v>0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37</v>
      </c>
      <c r="J80" s="116">
        <v>0</v>
      </c>
      <c r="K80" s="116">
        <v>0</v>
      </c>
      <c r="L80" s="116">
        <v>27</v>
      </c>
      <c r="M80" s="116">
        <v>117</v>
      </c>
      <c r="N80" s="116">
        <v>0</v>
      </c>
      <c r="O80" s="116">
        <v>0</v>
      </c>
      <c r="P80" s="116">
        <v>1490</v>
      </c>
      <c r="Q80" s="116">
        <v>1671</v>
      </c>
      <c r="R80" s="116">
        <v>1670</v>
      </c>
      <c r="S80" s="116">
        <v>-1</v>
      </c>
      <c r="T80" s="116">
        <v>-0.06</v>
      </c>
    </row>
    <row r="81" spans="1:20" ht="14.4" thickBot="1" x14ac:dyDescent="0.35">
      <c r="A81" s="115" t="s">
        <v>80</v>
      </c>
      <c r="B81" s="116">
        <v>0</v>
      </c>
      <c r="C81" s="116">
        <v>0</v>
      </c>
      <c r="D81" s="116">
        <v>201</v>
      </c>
      <c r="E81" s="116">
        <v>0</v>
      </c>
      <c r="F81" s="116">
        <v>0</v>
      </c>
      <c r="G81" s="116">
        <v>350</v>
      </c>
      <c r="H81" s="116">
        <v>0</v>
      </c>
      <c r="I81" s="116">
        <v>109</v>
      </c>
      <c r="J81" s="116">
        <v>0</v>
      </c>
      <c r="K81" s="116">
        <v>0</v>
      </c>
      <c r="L81" s="116">
        <v>183</v>
      </c>
      <c r="M81" s="116">
        <v>117</v>
      </c>
      <c r="N81" s="116">
        <v>0</v>
      </c>
      <c r="O81" s="116">
        <v>0</v>
      </c>
      <c r="P81" s="116">
        <v>1490</v>
      </c>
      <c r="Q81" s="116">
        <v>2450</v>
      </c>
      <c r="R81" s="116">
        <v>2450</v>
      </c>
      <c r="S81" s="116">
        <v>0</v>
      </c>
      <c r="T81" s="116">
        <v>0</v>
      </c>
    </row>
    <row r="82" spans="1:20" ht="14.4" thickBot="1" x14ac:dyDescent="0.35">
      <c r="A82" s="115" t="s">
        <v>81</v>
      </c>
      <c r="B82" s="116">
        <v>0</v>
      </c>
      <c r="C82" s="116">
        <v>0</v>
      </c>
      <c r="D82" s="116">
        <v>201</v>
      </c>
      <c r="E82" s="116">
        <v>0</v>
      </c>
      <c r="F82" s="116">
        <v>0</v>
      </c>
      <c r="G82" s="116">
        <v>350</v>
      </c>
      <c r="H82" s="116">
        <v>0</v>
      </c>
      <c r="I82" s="116">
        <v>109</v>
      </c>
      <c r="J82" s="116">
        <v>0</v>
      </c>
      <c r="K82" s="116">
        <v>0</v>
      </c>
      <c r="L82" s="116">
        <v>27</v>
      </c>
      <c r="M82" s="116">
        <v>117</v>
      </c>
      <c r="N82" s="116">
        <v>0</v>
      </c>
      <c r="O82" s="116">
        <v>0</v>
      </c>
      <c r="P82" s="116">
        <v>1357</v>
      </c>
      <c r="Q82" s="116">
        <v>2161</v>
      </c>
      <c r="R82" s="116">
        <v>2160</v>
      </c>
      <c r="S82" s="116">
        <v>-1</v>
      </c>
      <c r="T82" s="116">
        <v>-0.05</v>
      </c>
    </row>
    <row r="83" spans="1:20" ht="14.4" thickBot="1" x14ac:dyDescent="0.35">
      <c r="A83" s="115" t="s">
        <v>82</v>
      </c>
      <c r="B83" s="116">
        <v>0</v>
      </c>
      <c r="C83" s="116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1490</v>
      </c>
      <c r="Q83" s="116">
        <v>1490</v>
      </c>
      <c r="R83" s="116">
        <v>1490</v>
      </c>
      <c r="S83" s="116">
        <v>0</v>
      </c>
      <c r="T83" s="116">
        <v>0</v>
      </c>
    </row>
    <row r="84" spans="1:20" ht="14.4" thickBot="1" x14ac:dyDescent="0.35">
      <c r="A84" s="115" t="s">
        <v>83</v>
      </c>
      <c r="B84" s="116">
        <v>0</v>
      </c>
      <c r="C84" s="116">
        <v>0</v>
      </c>
      <c r="D84" s="116">
        <v>201</v>
      </c>
      <c r="E84" s="116">
        <v>0</v>
      </c>
      <c r="F84" s="116">
        <v>0</v>
      </c>
      <c r="G84" s="116">
        <v>350</v>
      </c>
      <c r="H84" s="116">
        <v>0</v>
      </c>
      <c r="I84" s="116">
        <v>124</v>
      </c>
      <c r="J84" s="116">
        <v>0</v>
      </c>
      <c r="K84" s="116">
        <v>0</v>
      </c>
      <c r="L84" s="116">
        <v>183</v>
      </c>
      <c r="M84" s="116">
        <v>171</v>
      </c>
      <c r="N84" s="116">
        <v>0</v>
      </c>
      <c r="O84" s="116">
        <v>0</v>
      </c>
      <c r="P84" s="116">
        <v>2090</v>
      </c>
      <c r="Q84" s="116">
        <v>3119</v>
      </c>
      <c r="R84" s="116">
        <v>3120</v>
      </c>
      <c r="S84" s="116">
        <v>1</v>
      </c>
      <c r="T84" s="116">
        <v>0.03</v>
      </c>
    </row>
    <row r="85" spans="1:20" ht="14.4" thickBot="1" x14ac:dyDescent="0.35">
      <c r="A85" s="115" t="s">
        <v>84</v>
      </c>
      <c r="B85" s="116">
        <v>0</v>
      </c>
      <c r="C85" s="116">
        <v>0</v>
      </c>
      <c r="D85" s="116">
        <v>201</v>
      </c>
      <c r="E85" s="116">
        <v>0</v>
      </c>
      <c r="F85" s="116">
        <v>0</v>
      </c>
      <c r="G85" s="116">
        <v>350</v>
      </c>
      <c r="H85" s="116">
        <v>0</v>
      </c>
      <c r="I85" s="116">
        <v>124</v>
      </c>
      <c r="J85" s="116">
        <v>0</v>
      </c>
      <c r="K85" s="116">
        <v>0</v>
      </c>
      <c r="L85" s="116">
        <v>183</v>
      </c>
      <c r="M85" s="116">
        <v>171</v>
      </c>
      <c r="N85" s="116">
        <v>0</v>
      </c>
      <c r="O85" s="116">
        <v>0</v>
      </c>
      <c r="P85" s="116">
        <v>1490</v>
      </c>
      <c r="Q85" s="116">
        <v>2519</v>
      </c>
      <c r="R85" s="116">
        <v>2520</v>
      </c>
      <c r="S85" s="116">
        <v>1</v>
      </c>
      <c r="T85" s="116">
        <v>0.04</v>
      </c>
    </row>
    <row r="86" spans="1:20" ht="14.4" thickBot="1" x14ac:dyDescent="0.35">
      <c r="A86" s="115" t="s">
        <v>85</v>
      </c>
      <c r="B86" s="116">
        <v>0</v>
      </c>
      <c r="C86" s="116">
        <v>0</v>
      </c>
      <c r="D86" s="116">
        <v>201</v>
      </c>
      <c r="E86" s="116">
        <v>0</v>
      </c>
      <c r="F86" s="116">
        <v>0</v>
      </c>
      <c r="G86" s="116">
        <v>350</v>
      </c>
      <c r="H86" s="116">
        <v>0</v>
      </c>
      <c r="I86" s="116">
        <v>106</v>
      </c>
      <c r="J86" s="116">
        <v>0</v>
      </c>
      <c r="K86" s="116">
        <v>0</v>
      </c>
      <c r="L86" s="116">
        <v>183</v>
      </c>
      <c r="M86" s="116">
        <v>171</v>
      </c>
      <c r="N86" s="116">
        <v>22</v>
      </c>
      <c r="O86" s="116">
        <v>0</v>
      </c>
      <c r="P86" s="116">
        <v>1517</v>
      </c>
      <c r="Q86" s="116">
        <v>2550</v>
      </c>
      <c r="R86" s="116">
        <v>2550</v>
      </c>
      <c r="S86" s="116">
        <v>0</v>
      </c>
      <c r="T86" s="116">
        <v>0</v>
      </c>
    </row>
    <row r="87" spans="1:20" ht="14.4" thickBot="1" x14ac:dyDescent="0.35">
      <c r="A87" s="115" t="s">
        <v>86</v>
      </c>
      <c r="B87" s="116">
        <v>0</v>
      </c>
      <c r="C87" s="116">
        <v>0</v>
      </c>
      <c r="D87" s="116">
        <v>201</v>
      </c>
      <c r="E87" s="116">
        <v>0</v>
      </c>
      <c r="F87" s="116">
        <v>0</v>
      </c>
      <c r="G87" s="116">
        <v>350</v>
      </c>
      <c r="H87" s="116">
        <v>0</v>
      </c>
      <c r="I87" s="116">
        <v>0</v>
      </c>
      <c r="J87" s="116">
        <v>0</v>
      </c>
      <c r="K87" s="116">
        <v>0</v>
      </c>
      <c r="L87" s="116">
        <v>27</v>
      </c>
      <c r="M87" s="116">
        <v>0</v>
      </c>
      <c r="N87" s="116">
        <v>22</v>
      </c>
      <c r="O87" s="116">
        <v>0</v>
      </c>
      <c r="P87" s="116">
        <v>1490</v>
      </c>
      <c r="Q87" s="116">
        <v>2090</v>
      </c>
      <c r="R87" s="116">
        <v>2090</v>
      </c>
      <c r="S87" s="116">
        <v>0</v>
      </c>
      <c r="T87" s="116">
        <v>0</v>
      </c>
    </row>
    <row r="88" spans="1:20" ht="14.4" thickBot="1" x14ac:dyDescent="0.35">
      <c r="A88" s="115" t="s">
        <v>87</v>
      </c>
      <c r="B88" s="116">
        <v>0</v>
      </c>
      <c r="C88" s="116">
        <v>0</v>
      </c>
      <c r="D88" s="116">
        <v>201</v>
      </c>
      <c r="E88" s="116">
        <v>0</v>
      </c>
      <c r="F88" s="116">
        <v>0</v>
      </c>
      <c r="G88" s="116">
        <v>350</v>
      </c>
      <c r="H88" s="116">
        <v>0</v>
      </c>
      <c r="I88" s="116">
        <v>106</v>
      </c>
      <c r="J88" s="116">
        <v>0</v>
      </c>
      <c r="K88" s="116">
        <v>0</v>
      </c>
      <c r="L88" s="116">
        <v>183</v>
      </c>
      <c r="M88" s="116">
        <v>171</v>
      </c>
      <c r="N88" s="116">
        <v>0</v>
      </c>
      <c r="O88" s="116">
        <v>0</v>
      </c>
      <c r="P88" s="116">
        <v>1959</v>
      </c>
      <c r="Q88" s="116">
        <v>2970</v>
      </c>
      <c r="R88" s="116">
        <v>2970</v>
      </c>
      <c r="S88" s="116">
        <v>0</v>
      </c>
      <c r="T88" s="116">
        <v>0</v>
      </c>
    </row>
    <row r="89" spans="1:20" ht="14.4" thickBot="1" x14ac:dyDescent="0.35">
      <c r="A89" s="115" t="s">
        <v>88</v>
      </c>
      <c r="B89" s="116">
        <v>0</v>
      </c>
      <c r="C89" s="116">
        <v>0</v>
      </c>
      <c r="D89" s="116">
        <v>201</v>
      </c>
      <c r="E89" s="116">
        <v>0</v>
      </c>
      <c r="F89" s="116">
        <v>0</v>
      </c>
      <c r="G89" s="116">
        <v>350</v>
      </c>
      <c r="H89" s="116">
        <v>0</v>
      </c>
      <c r="I89" s="116">
        <v>106</v>
      </c>
      <c r="J89" s="116">
        <v>0</v>
      </c>
      <c r="K89" s="116">
        <v>0</v>
      </c>
      <c r="L89" s="116">
        <v>0</v>
      </c>
      <c r="M89" s="116">
        <v>117</v>
      </c>
      <c r="N89" s="116">
        <v>0</v>
      </c>
      <c r="O89" s="116">
        <v>0</v>
      </c>
      <c r="P89" s="116">
        <v>1357</v>
      </c>
      <c r="Q89" s="116">
        <v>2131</v>
      </c>
      <c r="R89" s="116">
        <v>2130</v>
      </c>
      <c r="S89" s="116">
        <v>-1</v>
      </c>
      <c r="T89" s="116">
        <v>-0.05</v>
      </c>
    </row>
    <row r="90" spans="1:20" ht="14.4" thickBot="1" x14ac:dyDescent="0.35">
      <c r="A90" s="115" t="s">
        <v>89</v>
      </c>
      <c r="B90" s="116">
        <v>0</v>
      </c>
      <c r="C90" s="116">
        <v>0</v>
      </c>
      <c r="D90" s="116">
        <v>201</v>
      </c>
      <c r="E90" s="116">
        <v>0</v>
      </c>
      <c r="F90" s="116">
        <v>0</v>
      </c>
      <c r="G90" s="116">
        <v>350</v>
      </c>
      <c r="H90" s="116">
        <v>0</v>
      </c>
      <c r="I90" s="116">
        <v>109</v>
      </c>
      <c r="J90" s="116">
        <v>0</v>
      </c>
      <c r="K90" s="116">
        <v>0</v>
      </c>
      <c r="L90" s="116">
        <v>27</v>
      </c>
      <c r="M90" s="116">
        <v>117</v>
      </c>
      <c r="N90" s="116">
        <v>0</v>
      </c>
      <c r="O90" s="116">
        <v>0</v>
      </c>
      <c r="P90" s="116">
        <v>1517</v>
      </c>
      <c r="Q90" s="116">
        <v>2321</v>
      </c>
      <c r="R90" s="116">
        <v>2320</v>
      </c>
      <c r="S90" s="116">
        <v>-1</v>
      </c>
      <c r="T90" s="116">
        <v>-0.04</v>
      </c>
    </row>
    <row r="91" spans="1:20" ht="14.4" thickBot="1" x14ac:dyDescent="0.35">
      <c r="A91" s="115" t="s">
        <v>90</v>
      </c>
      <c r="B91" s="116">
        <v>0</v>
      </c>
      <c r="C91" s="116">
        <v>143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106</v>
      </c>
      <c r="J91" s="116">
        <v>0</v>
      </c>
      <c r="K91" s="116">
        <v>0</v>
      </c>
      <c r="L91" s="116">
        <v>63</v>
      </c>
      <c r="M91" s="116">
        <v>117</v>
      </c>
      <c r="N91" s="116">
        <v>22</v>
      </c>
      <c r="O91" s="116">
        <v>0</v>
      </c>
      <c r="P91" s="116">
        <v>1959</v>
      </c>
      <c r="Q91" s="116">
        <v>2410</v>
      </c>
      <c r="R91" s="116">
        <v>2410</v>
      </c>
      <c r="S91" s="116">
        <v>0</v>
      </c>
      <c r="T91" s="116">
        <v>0</v>
      </c>
    </row>
    <row r="92" spans="1:20" ht="14.4" thickBot="1" x14ac:dyDescent="0.35">
      <c r="A92" s="115" t="s">
        <v>91</v>
      </c>
      <c r="B92" s="116">
        <v>0</v>
      </c>
      <c r="C92" s="116">
        <v>697</v>
      </c>
      <c r="D92" s="116">
        <v>201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63</v>
      </c>
      <c r="M92" s="116">
        <v>117</v>
      </c>
      <c r="N92" s="116">
        <v>22</v>
      </c>
      <c r="O92" s="116">
        <v>0</v>
      </c>
      <c r="P92" s="116">
        <v>1490</v>
      </c>
      <c r="Q92" s="116">
        <v>2590</v>
      </c>
      <c r="R92" s="116">
        <v>2590</v>
      </c>
      <c r="S92" s="116">
        <v>0</v>
      </c>
      <c r="T92" s="116">
        <v>0</v>
      </c>
    </row>
    <row r="93" spans="1:20" ht="14.4" thickBot="1" x14ac:dyDescent="0.35">
      <c r="A93" s="115" t="s">
        <v>92</v>
      </c>
      <c r="B93" s="116">
        <v>0</v>
      </c>
      <c r="C93" s="116">
        <v>143</v>
      </c>
      <c r="D93" s="116">
        <v>201</v>
      </c>
      <c r="E93" s="116">
        <v>0</v>
      </c>
      <c r="F93" s="116">
        <v>0</v>
      </c>
      <c r="G93" s="116">
        <v>350</v>
      </c>
      <c r="H93" s="116">
        <v>0</v>
      </c>
      <c r="I93" s="116">
        <v>37</v>
      </c>
      <c r="J93" s="116">
        <v>0</v>
      </c>
      <c r="K93" s="116">
        <v>0</v>
      </c>
      <c r="L93" s="116">
        <v>183</v>
      </c>
      <c r="M93" s="116">
        <v>117</v>
      </c>
      <c r="N93" s="116">
        <v>22</v>
      </c>
      <c r="O93" s="116">
        <v>0</v>
      </c>
      <c r="P93" s="116">
        <v>1517</v>
      </c>
      <c r="Q93" s="116">
        <v>2570</v>
      </c>
      <c r="R93" s="116">
        <v>2570</v>
      </c>
      <c r="S93" s="116">
        <v>0</v>
      </c>
      <c r="T93" s="116">
        <v>0</v>
      </c>
    </row>
    <row r="94" spans="1:20" ht="14.4" thickBot="1" x14ac:dyDescent="0.35">
      <c r="A94" s="115" t="s">
        <v>93</v>
      </c>
      <c r="B94" s="116">
        <v>0</v>
      </c>
      <c r="C94" s="116">
        <v>143</v>
      </c>
      <c r="D94" s="116">
        <v>201</v>
      </c>
      <c r="E94" s="116">
        <v>0</v>
      </c>
      <c r="F94" s="116">
        <v>0</v>
      </c>
      <c r="G94" s="116">
        <v>350</v>
      </c>
      <c r="H94" s="116">
        <v>0</v>
      </c>
      <c r="I94" s="116">
        <v>109</v>
      </c>
      <c r="J94" s="116">
        <v>0</v>
      </c>
      <c r="K94" s="116">
        <v>0</v>
      </c>
      <c r="L94" s="116">
        <v>183</v>
      </c>
      <c r="M94" s="116">
        <v>171</v>
      </c>
      <c r="N94" s="116">
        <v>22</v>
      </c>
      <c r="O94" s="116">
        <v>0</v>
      </c>
      <c r="P94" s="116">
        <v>1490</v>
      </c>
      <c r="Q94" s="116">
        <v>2669</v>
      </c>
      <c r="R94" s="116">
        <v>2670</v>
      </c>
      <c r="S94" s="116">
        <v>1</v>
      </c>
      <c r="T94" s="116">
        <v>0.04</v>
      </c>
    </row>
    <row r="95" spans="1:20" ht="14.4" thickBot="1" x14ac:dyDescent="0.35">
      <c r="A95" s="115" t="s">
        <v>94</v>
      </c>
      <c r="B95" s="116">
        <v>0</v>
      </c>
      <c r="C95" s="116">
        <v>143</v>
      </c>
      <c r="D95" s="116">
        <v>201</v>
      </c>
      <c r="E95" s="116">
        <v>0</v>
      </c>
      <c r="F95" s="116">
        <v>0</v>
      </c>
      <c r="G95" s="116">
        <v>350</v>
      </c>
      <c r="H95" s="116">
        <v>0</v>
      </c>
      <c r="I95" s="116">
        <v>0</v>
      </c>
      <c r="J95" s="116">
        <v>0</v>
      </c>
      <c r="K95" s="116">
        <v>323</v>
      </c>
      <c r="L95" s="116">
        <v>183</v>
      </c>
      <c r="M95" s="116">
        <v>117</v>
      </c>
      <c r="N95" s="116">
        <v>22</v>
      </c>
      <c r="O95" s="116">
        <v>0</v>
      </c>
      <c r="P95" s="116">
        <v>1490</v>
      </c>
      <c r="Q95" s="116">
        <v>2829</v>
      </c>
      <c r="R95" s="116">
        <v>2830</v>
      </c>
      <c r="S95" s="116">
        <v>1</v>
      </c>
      <c r="T95" s="116">
        <v>0.04</v>
      </c>
    </row>
    <row r="96" spans="1:20" ht="14.4" thickBot="1" x14ac:dyDescent="0.35">
      <c r="A96" s="115" t="s">
        <v>95</v>
      </c>
      <c r="B96" s="116">
        <v>0</v>
      </c>
      <c r="C96" s="116">
        <v>0</v>
      </c>
      <c r="D96" s="116">
        <v>201</v>
      </c>
      <c r="E96" s="116">
        <v>0</v>
      </c>
      <c r="F96" s="116">
        <v>0</v>
      </c>
      <c r="G96" s="116">
        <v>350</v>
      </c>
      <c r="H96" s="116">
        <v>0</v>
      </c>
      <c r="I96" s="116">
        <v>109</v>
      </c>
      <c r="J96" s="116">
        <v>0</v>
      </c>
      <c r="K96" s="116">
        <v>323</v>
      </c>
      <c r="L96" s="116">
        <v>183</v>
      </c>
      <c r="M96" s="116">
        <v>171</v>
      </c>
      <c r="N96" s="116">
        <v>22</v>
      </c>
      <c r="O96" s="116">
        <v>0</v>
      </c>
      <c r="P96" s="116">
        <v>1490</v>
      </c>
      <c r="Q96" s="116">
        <v>2849</v>
      </c>
      <c r="R96" s="116">
        <v>2850</v>
      </c>
      <c r="S96" s="116">
        <v>1</v>
      </c>
      <c r="T96" s="116">
        <v>0.04</v>
      </c>
    </row>
    <row r="97" spans="1:20" ht="14.4" thickBot="1" x14ac:dyDescent="0.35">
      <c r="A97" s="115" t="s">
        <v>96</v>
      </c>
      <c r="B97" s="116">
        <v>0</v>
      </c>
      <c r="C97" s="116">
        <v>0</v>
      </c>
      <c r="D97" s="116">
        <v>0</v>
      </c>
      <c r="E97" s="116">
        <v>0</v>
      </c>
      <c r="F97" s="116">
        <v>0</v>
      </c>
      <c r="G97" s="116">
        <v>350</v>
      </c>
      <c r="H97" s="116">
        <v>0</v>
      </c>
      <c r="I97" s="116">
        <v>0</v>
      </c>
      <c r="J97" s="116">
        <v>0</v>
      </c>
      <c r="K97" s="116">
        <v>323</v>
      </c>
      <c r="L97" s="116">
        <v>183</v>
      </c>
      <c r="M97" s="116">
        <v>171</v>
      </c>
      <c r="N97" s="116">
        <v>22</v>
      </c>
      <c r="O97" s="116">
        <v>0</v>
      </c>
      <c r="P97" s="116">
        <v>1490</v>
      </c>
      <c r="Q97" s="116">
        <v>2539</v>
      </c>
      <c r="R97" s="116">
        <v>2540</v>
      </c>
      <c r="S97" s="116">
        <v>1</v>
      </c>
      <c r="T97" s="116">
        <v>0.04</v>
      </c>
    </row>
    <row r="98" spans="1:20" ht="14.4" thickBot="1" x14ac:dyDescent="0.35">
      <c r="A98" s="115" t="s">
        <v>97</v>
      </c>
      <c r="B98" s="116">
        <v>59</v>
      </c>
      <c r="C98" s="116">
        <v>143</v>
      </c>
      <c r="D98" s="116">
        <v>201</v>
      </c>
      <c r="E98" s="116">
        <v>0</v>
      </c>
      <c r="F98" s="116">
        <v>0</v>
      </c>
      <c r="G98" s="116">
        <v>350</v>
      </c>
      <c r="H98" s="116">
        <v>0</v>
      </c>
      <c r="I98" s="116">
        <v>0</v>
      </c>
      <c r="J98" s="116">
        <v>0</v>
      </c>
      <c r="K98" s="116">
        <v>0</v>
      </c>
      <c r="L98" s="116">
        <v>183</v>
      </c>
      <c r="M98" s="116">
        <v>171</v>
      </c>
      <c r="N98" s="116">
        <v>22</v>
      </c>
      <c r="O98" s="116">
        <v>0</v>
      </c>
      <c r="P98" s="116">
        <v>1490</v>
      </c>
      <c r="Q98" s="116">
        <v>2619</v>
      </c>
      <c r="R98" s="116">
        <v>2620</v>
      </c>
      <c r="S98" s="116">
        <v>1</v>
      </c>
      <c r="T98" s="116">
        <v>0.04</v>
      </c>
    </row>
    <row r="99" spans="1:20" ht="14.4" thickBot="1" x14ac:dyDescent="0.35">
      <c r="A99" s="115" t="s">
        <v>98</v>
      </c>
      <c r="B99" s="116">
        <v>346</v>
      </c>
      <c r="C99" s="116">
        <v>143</v>
      </c>
      <c r="D99" s="116">
        <v>201</v>
      </c>
      <c r="E99" s="116">
        <v>0</v>
      </c>
      <c r="F99" s="116">
        <v>0</v>
      </c>
      <c r="G99" s="116">
        <v>350</v>
      </c>
      <c r="H99" s="116">
        <v>0</v>
      </c>
      <c r="I99" s="116">
        <v>0</v>
      </c>
      <c r="J99" s="116">
        <v>0</v>
      </c>
      <c r="K99" s="116">
        <v>323</v>
      </c>
      <c r="L99" s="116">
        <v>183</v>
      </c>
      <c r="M99" s="116">
        <v>171</v>
      </c>
      <c r="N99" s="116">
        <v>22</v>
      </c>
      <c r="O99" s="116">
        <v>0</v>
      </c>
      <c r="P99" s="116">
        <v>1490</v>
      </c>
      <c r="Q99" s="116">
        <v>3229</v>
      </c>
      <c r="R99" s="116">
        <v>3230</v>
      </c>
      <c r="S99" s="116">
        <v>1</v>
      </c>
      <c r="T99" s="116">
        <v>0.03</v>
      </c>
    </row>
    <row r="100" spans="1:20" ht="14.4" thickBot="1" x14ac:dyDescent="0.35">
      <c r="A100" s="115" t="s">
        <v>99</v>
      </c>
      <c r="B100" s="116">
        <v>0</v>
      </c>
      <c r="C100" s="116">
        <v>143</v>
      </c>
      <c r="D100" s="116">
        <v>201</v>
      </c>
      <c r="E100" s="116">
        <v>0</v>
      </c>
      <c r="F100" s="116">
        <v>0</v>
      </c>
      <c r="G100" s="116">
        <v>350</v>
      </c>
      <c r="H100" s="116">
        <v>0</v>
      </c>
      <c r="I100" s="116">
        <v>106</v>
      </c>
      <c r="J100" s="116">
        <v>0</v>
      </c>
      <c r="K100" s="116">
        <v>323</v>
      </c>
      <c r="L100" s="116">
        <v>183</v>
      </c>
      <c r="M100" s="116">
        <v>171</v>
      </c>
      <c r="N100" s="116">
        <v>22</v>
      </c>
      <c r="O100" s="116">
        <v>0</v>
      </c>
      <c r="P100" s="116">
        <v>1490</v>
      </c>
      <c r="Q100" s="116">
        <v>2989</v>
      </c>
      <c r="R100" s="116">
        <v>2990</v>
      </c>
      <c r="S100" s="116">
        <v>1</v>
      </c>
      <c r="T100" s="116">
        <v>0.03</v>
      </c>
    </row>
    <row r="101" spans="1:20" ht="14.4" thickBot="1" x14ac:dyDescent="0.35">
      <c r="A101" s="115" t="s">
        <v>100</v>
      </c>
      <c r="B101" s="116">
        <v>0</v>
      </c>
      <c r="C101" s="116">
        <v>697</v>
      </c>
      <c r="D101" s="116">
        <v>201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323</v>
      </c>
      <c r="L101" s="116">
        <v>183</v>
      </c>
      <c r="M101" s="116">
        <v>117</v>
      </c>
      <c r="N101" s="116">
        <v>22</v>
      </c>
      <c r="O101" s="116">
        <v>0</v>
      </c>
      <c r="P101" s="116">
        <v>1517</v>
      </c>
      <c r="Q101" s="116">
        <v>3060</v>
      </c>
      <c r="R101" s="116">
        <v>3060</v>
      </c>
      <c r="S101" s="116">
        <v>0</v>
      </c>
      <c r="T101" s="116">
        <v>0</v>
      </c>
    </row>
    <row r="102" spans="1:20" ht="14.4" thickBot="1" x14ac:dyDescent="0.35"/>
    <row r="103" spans="1:20" ht="14.4" thickBot="1" x14ac:dyDescent="0.35">
      <c r="A103" s="117" t="s">
        <v>131</v>
      </c>
      <c r="B103" s="118">
        <v>4507</v>
      </c>
    </row>
    <row r="104" spans="1:20" ht="14.4" thickBot="1" x14ac:dyDescent="0.35">
      <c r="A104" s="117" t="s">
        <v>132</v>
      </c>
      <c r="B104" s="118">
        <v>1357</v>
      </c>
    </row>
    <row r="105" spans="1:20" ht="14.4" thickBot="1" x14ac:dyDescent="0.35">
      <c r="A105" s="117" t="s">
        <v>133</v>
      </c>
      <c r="B105" s="118">
        <v>55825</v>
      </c>
    </row>
    <row r="106" spans="1:20" ht="14.4" thickBot="1" x14ac:dyDescent="0.35">
      <c r="A106" s="117" t="s">
        <v>134</v>
      </c>
      <c r="B106" s="118">
        <v>55830</v>
      </c>
    </row>
    <row r="107" spans="1:20" ht="14.4" thickBot="1" x14ac:dyDescent="0.35">
      <c r="A107" s="117" t="s">
        <v>135</v>
      </c>
      <c r="B107" s="118">
        <v>-5</v>
      </c>
    </row>
    <row r="108" spans="1:20" ht="14.4" thickBot="1" x14ac:dyDescent="0.35">
      <c r="A108" s="117" t="s">
        <v>136</v>
      </c>
      <c r="B108" s="118"/>
    </row>
    <row r="109" spans="1:20" ht="14.4" thickBot="1" x14ac:dyDescent="0.35">
      <c r="A109" s="117" t="s">
        <v>137</v>
      </c>
      <c r="B109" s="118"/>
    </row>
    <row r="110" spans="1:20" ht="14.4" thickBot="1" x14ac:dyDescent="0.35">
      <c r="A110" s="117" t="s">
        <v>138</v>
      </c>
      <c r="B110" s="118">
        <v>0</v>
      </c>
    </row>
    <row r="112" spans="1:20" x14ac:dyDescent="0.3">
      <c r="A112" s="93" t="s">
        <v>139</v>
      </c>
    </row>
    <row r="114" spans="1:1" x14ac:dyDescent="0.3">
      <c r="A114" s="119" t="s">
        <v>294</v>
      </c>
    </row>
    <row r="115" spans="1:1" x14ac:dyDescent="0.3">
      <c r="A115" s="119" t="s">
        <v>351</v>
      </c>
    </row>
  </sheetData>
  <hyperlinks>
    <hyperlink ref="A112" r:id="rId1" display="https://miau.my-x.hu/myx-free/coco/test/948414220230417150932.html" xr:uid="{28816403-AA91-48E9-BA11-0F827719832F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EFB4-91AA-4788-822C-9BAE7FD43970}">
  <sheetPr>
    <tabColor rgb="FFFFFF00"/>
  </sheetPr>
  <dimension ref="A1:T116"/>
  <sheetViews>
    <sheetView topLeftCell="A53" zoomScale="73" workbookViewId="0">
      <selection activeCell="R80" sqref="R80"/>
    </sheetView>
  </sheetViews>
  <sheetFormatPr baseColWidth="10" defaultColWidth="8.88671875" defaultRowHeight="13.8" x14ac:dyDescent="0.3"/>
  <sheetData>
    <row r="1" spans="1:17" ht="18" x14ac:dyDescent="0.3">
      <c r="A1" s="111"/>
    </row>
    <row r="2" spans="1:17" x14ac:dyDescent="0.3">
      <c r="A2" s="112"/>
    </row>
    <row r="5" spans="1:17" ht="15.6" x14ac:dyDescent="0.3">
      <c r="A5" s="113" t="s">
        <v>57</v>
      </c>
      <c r="B5" s="114">
        <v>4528805</v>
      </c>
      <c r="C5" s="113" t="s">
        <v>58</v>
      </c>
      <c r="D5" s="114">
        <v>21</v>
      </c>
      <c r="E5" s="113" t="s">
        <v>59</v>
      </c>
      <c r="F5" s="114">
        <v>15</v>
      </c>
      <c r="G5" s="113" t="s">
        <v>60</v>
      </c>
      <c r="H5" s="114">
        <v>22</v>
      </c>
      <c r="I5" s="113" t="s">
        <v>61</v>
      </c>
      <c r="J5" s="114">
        <v>0</v>
      </c>
      <c r="K5" s="113" t="s">
        <v>62</v>
      </c>
      <c r="L5" s="114" t="s">
        <v>447</v>
      </c>
    </row>
    <row r="6" spans="1:17" ht="18.600000000000001" thickBot="1" x14ac:dyDescent="0.35">
      <c r="A6" s="111"/>
    </row>
    <row r="7" spans="1:17" ht="14.4" thickBot="1" x14ac:dyDescent="0.35">
      <c r="A7" s="115" t="s">
        <v>63</v>
      </c>
      <c r="B7" s="115" t="s">
        <v>64</v>
      </c>
      <c r="C7" s="115" t="s">
        <v>65</v>
      </c>
      <c r="D7" s="115" t="s">
        <v>66</v>
      </c>
      <c r="E7" s="115" t="s">
        <v>67</v>
      </c>
      <c r="F7" s="115" t="s">
        <v>68</v>
      </c>
      <c r="G7" s="115" t="s">
        <v>69</v>
      </c>
      <c r="H7" s="115" t="s">
        <v>70</v>
      </c>
      <c r="I7" s="115" t="s">
        <v>71</v>
      </c>
      <c r="J7" s="115" t="s">
        <v>72</v>
      </c>
      <c r="K7" s="115" t="s">
        <v>73</v>
      </c>
      <c r="L7" s="115" t="s">
        <v>74</v>
      </c>
      <c r="M7" s="115" t="s">
        <v>75</v>
      </c>
      <c r="N7" s="115" t="s">
        <v>76</v>
      </c>
      <c r="O7" s="115" t="s">
        <v>77</v>
      </c>
      <c r="P7" s="115" t="s">
        <v>78</v>
      </c>
      <c r="Q7" s="115" t="s">
        <v>140</v>
      </c>
    </row>
    <row r="8" spans="1:17" ht="14.4" thickBot="1" x14ac:dyDescent="0.35">
      <c r="A8" s="115" t="s">
        <v>79</v>
      </c>
      <c r="B8" s="116">
        <v>14</v>
      </c>
      <c r="C8" s="116">
        <v>17</v>
      </c>
      <c r="D8" s="116">
        <v>20</v>
      </c>
      <c r="E8" s="116">
        <v>16</v>
      </c>
      <c r="F8" s="116">
        <v>6</v>
      </c>
      <c r="G8" s="116">
        <v>21</v>
      </c>
      <c r="H8" s="116">
        <v>11</v>
      </c>
      <c r="I8" s="116">
        <v>14</v>
      </c>
      <c r="J8" s="116">
        <v>19</v>
      </c>
      <c r="K8" s="116">
        <v>21</v>
      </c>
      <c r="L8" s="116">
        <v>19</v>
      </c>
      <c r="M8" s="116">
        <v>19</v>
      </c>
      <c r="N8" s="116">
        <v>22</v>
      </c>
      <c r="O8" s="116">
        <v>22</v>
      </c>
      <c r="P8" s="116">
        <v>18</v>
      </c>
      <c r="Q8" s="116">
        <v>2450</v>
      </c>
    </row>
    <row r="9" spans="1:17" ht="14.4" thickBot="1" x14ac:dyDescent="0.35">
      <c r="A9" s="115" t="s">
        <v>80</v>
      </c>
      <c r="B9" s="116">
        <v>17</v>
      </c>
      <c r="C9" s="116">
        <v>18</v>
      </c>
      <c r="D9" s="116">
        <v>12</v>
      </c>
      <c r="E9" s="116">
        <v>2</v>
      </c>
      <c r="F9" s="116">
        <v>18</v>
      </c>
      <c r="G9" s="116">
        <v>11</v>
      </c>
      <c r="H9" s="116">
        <v>17</v>
      </c>
      <c r="I9" s="116">
        <v>4</v>
      </c>
      <c r="J9" s="116">
        <v>13</v>
      </c>
      <c r="K9" s="116">
        <v>16</v>
      </c>
      <c r="L9" s="116">
        <v>14</v>
      </c>
      <c r="M9" s="116">
        <v>14</v>
      </c>
      <c r="N9" s="116">
        <v>19</v>
      </c>
      <c r="O9" s="116">
        <v>20</v>
      </c>
      <c r="P9" s="116">
        <v>13</v>
      </c>
      <c r="Q9" s="116">
        <v>2160</v>
      </c>
    </row>
    <row r="10" spans="1:17" ht="14.4" thickBot="1" x14ac:dyDescent="0.35">
      <c r="A10" s="115" t="s">
        <v>81</v>
      </c>
      <c r="B10" s="116">
        <v>20</v>
      </c>
      <c r="C10" s="116">
        <v>21</v>
      </c>
      <c r="D10" s="116">
        <v>7</v>
      </c>
      <c r="E10" s="116">
        <v>13</v>
      </c>
      <c r="F10" s="116">
        <v>8</v>
      </c>
      <c r="G10" s="116">
        <v>17</v>
      </c>
      <c r="H10" s="116">
        <v>9</v>
      </c>
      <c r="I10" s="116">
        <v>7</v>
      </c>
      <c r="J10" s="116">
        <v>21</v>
      </c>
      <c r="K10" s="116">
        <v>20</v>
      </c>
      <c r="L10" s="116">
        <v>20</v>
      </c>
      <c r="M10" s="116">
        <v>18</v>
      </c>
      <c r="N10" s="116">
        <v>16</v>
      </c>
      <c r="O10" s="116">
        <v>21</v>
      </c>
      <c r="P10" s="116">
        <v>21</v>
      </c>
      <c r="Q10" s="116">
        <v>1490</v>
      </c>
    </row>
    <row r="11" spans="1:17" ht="14.4" thickBot="1" x14ac:dyDescent="0.35">
      <c r="A11" s="115" t="s">
        <v>82</v>
      </c>
      <c r="B11" s="116">
        <v>21</v>
      </c>
      <c r="C11" s="116">
        <v>16</v>
      </c>
      <c r="D11" s="116">
        <v>22</v>
      </c>
      <c r="E11" s="116">
        <v>9</v>
      </c>
      <c r="F11" s="116">
        <v>18</v>
      </c>
      <c r="G11" s="116">
        <v>20</v>
      </c>
      <c r="H11" s="116">
        <v>22</v>
      </c>
      <c r="I11" s="116">
        <v>21</v>
      </c>
      <c r="J11" s="116">
        <v>22</v>
      </c>
      <c r="K11" s="116">
        <v>22</v>
      </c>
      <c r="L11" s="116">
        <v>22</v>
      </c>
      <c r="M11" s="116">
        <v>21</v>
      </c>
      <c r="N11" s="116">
        <v>15</v>
      </c>
      <c r="O11" s="116">
        <v>19</v>
      </c>
      <c r="P11" s="116">
        <v>14</v>
      </c>
      <c r="Q11" s="116">
        <v>3120</v>
      </c>
    </row>
    <row r="12" spans="1:17" ht="14.4" thickBot="1" x14ac:dyDescent="0.35">
      <c r="A12" s="115" t="s">
        <v>83</v>
      </c>
      <c r="B12" s="116">
        <v>22</v>
      </c>
      <c r="C12" s="116">
        <v>19</v>
      </c>
      <c r="D12" s="116">
        <v>6</v>
      </c>
      <c r="E12" s="116">
        <v>5</v>
      </c>
      <c r="F12" s="116">
        <v>20</v>
      </c>
      <c r="G12" s="116">
        <v>5</v>
      </c>
      <c r="H12" s="116">
        <v>15</v>
      </c>
      <c r="I12" s="116">
        <v>2</v>
      </c>
      <c r="J12" s="116">
        <v>7</v>
      </c>
      <c r="K12" s="116">
        <v>10</v>
      </c>
      <c r="L12" s="116">
        <v>10</v>
      </c>
      <c r="M12" s="116">
        <v>8</v>
      </c>
      <c r="N12" s="116">
        <v>14</v>
      </c>
      <c r="O12" s="116">
        <v>18</v>
      </c>
      <c r="P12" s="116">
        <v>1</v>
      </c>
      <c r="Q12" s="116">
        <v>2520</v>
      </c>
    </row>
    <row r="13" spans="1:17" ht="14.4" thickBot="1" x14ac:dyDescent="0.35">
      <c r="A13" s="115" t="s">
        <v>84</v>
      </c>
      <c r="B13" s="116">
        <v>19</v>
      </c>
      <c r="C13" s="116">
        <v>22</v>
      </c>
      <c r="D13" s="116">
        <v>8</v>
      </c>
      <c r="E13" s="116">
        <v>7</v>
      </c>
      <c r="F13" s="116">
        <v>22</v>
      </c>
      <c r="G13" s="116">
        <v>3</v>
      </c>
      <c r="H13" s="116">
        <v>21</v>
      </c>
      <c r="I13" s="116">
        <v>1</v>
      </c>
      <c r="J13" s="116">
        <v>12</v>
      </c>
      <c r="K13" s="116">
        <v>13</v>
      </c>
      <c r="L13" s="116">
        <v>12</v>
      </c>
      <c r="M13" s="116">
        <v>6</v>
      </c>
      <c r="N13" s="116">
        <v>19</v>
      </c>
      <c r="O13" s="116">
        <v>17</v>
      </c>
      <c r="P13" s="116">
        <v>17</v>
      </c>
      <c r="Q13" s="116">
        <v>2550</v>
      </c>
    </row>
    <row r="14" spans="1:17" ht="14.4" thickBot="1" x14ac:dyDescent="0.35">
      <c r="A14" s="115" t="s">
        <v>85</v>
      </c>
      <c r="B14" s="116">
        <v>15</v>
      </c>
      <c r="C14" s="116">
        <v>20</v>
      </c>
      <c r="D14" s="116">
        <v>14</v>
      </c>
      <c r="E14" s="116">
        <v>10</v>
      </c>
      <c r="F14" s="116">
        <v>17</v>
      </c>
      <c r="G14" s="116">
        <v>15</v>
      </c>
      <c r="H14" s="116">
        <v>16</v>
      </c>
      <c r="I14" s="116">
        <v>11</v>
      </c>
      <c r="J14" s="116">
        <v>15</v>
      </c>
      <c r="K14" s="116">
        <v>14</v>
      </c>
      <c r="L14" s="116">
        <v>13</v>
      </c>
      <c r="M14" s="116">
        <v>9</v>
      </c>
      <c r="N14" s="116">
        <v>12</v>
      </c>
      <c r="O14" s="116">
        <v>16</v>
      </c>
      <c r="P14" s="116">
        <v>7</v>
      </c>
      <c r="Q14" s="116">
        <v>2090</v>
      </c>
    </row>
    <row r="15" spans="1:17" ht="14.4" thickBot="1" x14ac:dyDescent="0.35">
      <c r="A15" s="115" t="s">
        <v>86</v>
      </c>
      <c r="B15" s="116">
        <v>16</v>
      </c>
      <c r="C15" s="116">
        <v>10</v>
      </c>
      <c r="D15" s="116">
        <v>10</v>
      </c>
      <c r="E15" s="116">
        <v>16</v>
      </c>
      <c r="F15" s="116">
        <v>4</v>
      </c>
      <c r="G15" s="116">
        <v>8</v>
      </c>
      <c r="H15" s="116">
        <v>2</v>
      </c>
      <c r="I15" s="116">
        <v>16</v>
      </c>
      <c r="J15" s="116">
        <v>20</v>
      </c>
      <c r="K15" s="116">
        <v>19</v>
      </c>
      <c r="L15" s="116">
        <v>18</v>
      </c>
      <c r="M15" s="116">
        <v>22</v>
      </c>
      <c r="N15" s="116">
        <v>10</v>
      </c>
      <c r="O15" s="116">
        <v>14</v>
      </c>
      <c r="P15" s="116">
        <v>9</v>
      </c>
      <c r="Q15" s="116">
        <v>2970</v>
      </c>
    </row>
    <row r="16" spans="1:17" ht="14.4" thickBot="1" x14ac:dyDescent="0.35">
      <c r="A16" s="115" t="s">
        <v>87</v>
      </c>
      <c r="B16" s="116">
        <v>17</v>
      </c>
      <c r="C16" s="116">
        <v>14</v>
      </c>
      <c r="D16" s="116">
        <v>9</v>
      </c>
      <c r="E16" s="116">
        <v>2</v>
      </c>
      <c r="F16" s="116">
        <v>8</v>
      </c>
      <c r="G16" s="116">
        <v>14</v>
      </c>
      <c r="H16" s="116">
        <v>3</v>
      </c>
      <c r="I16" s="116">
        <v>8</v>
      </c>
      <c r="J16" s="116">
        <v>9</v>
      </c>
      <c r="K16" s="116">
        <v>8</v>
      </c>
      <c r="L16" s="116">
        <v>11</v>
      </c>
      <c r="M16" s="116">
        <v>7</v>
      </c>
      <c r="N16" s="116">
        <v>16</v>
      </c>
      <c r="O16" s="116">
        <v>8</v>
      </c>
      <c r="P16" s="116">
        <v>3</v>
      </c>
      <c r="Q16" s="116">
        <v>2130</v>
      </c>
    </row>
    <row r="17" spans="1:17" ht="14.4" thickBot="1" x14ac:dyDescent="0.35">
      <c r="A17" s="115" t="s">
        <v>88</v>
      </c>
      <c r="B17" s="116">
        <v>11</v>
      </c>
      <c r="C17" s="116">
        <v>15</v>
      </c>
      <c r="D17" s="116">
        <v>3</v>
      </c>
      <c r="E17" s="116">
        <v>7</v>
      </c>
      <c r="F17" s="116">
        <v>10</v>
      </c>
      <c r="G17" s="116">
        <v>10</v>
      </c>
      <c r="H17" s="116">
        <v>6</v>
      </c>
      <c r="I17" s="116">
        <v>9</v>
      </c>
      <c r="J17" s="116">
        <v>16</v>
      </c>
      <c r="K17" s="116">
        <v>18</v>
      </c>
      <c r="L17" s="116">
        <v>21</v>
      </c>
      <c r="M17" s="116">
        <v>13</v>
      </c>
      <c r="N17" s="116">
        <v>21</v>
      </c>
      <c r="O17" s="116">
        <v>13</v>
      </c>
      <c r="P17" s="116">
        <v>22</v>
      </c>
      <c r="Q17" s="116">
        <v>2320</v>
      </c>
    </row>
    <row r="18" spans="1:17" ht="14.4" thickBot="1" x14ac:dyDescent="0.35">
      <c r="A18" s="115" t="s">
        <v>89</v>
      </c>
      <c r="B18" s="116">
        <v>8</v>
      </c>
      <c r="C18" s="116">
        <v>13</v>
      </c>
      <c r="D18" s="116">
        <v>1</v>
      </c>
      <c r="E18" s="116">
        <v>15</v>
      </c>
      <c r="F18" s="116">
        <v>20</v>
      </c>
      <c r="G18" s="116">
        <v>1</v>
      </c>
      <c r="H18" s="116">
        <v>17</v>
      </c>
      <c r="I18" s="116">
        <v>6</v>
      </c>
      <c r="J18" s="116">
        <v>18</v>
      </c>
      <c r="K18" s="116">
        <v>17</v>
      </c>
      <c r="L18" s="116">
        <v>17</v>
      </c>
      <c r="M18" s="116">
        <v>12</v>
      </c>
      <c r="N18" s="116">
        <v>18</v>
      </c>
      <c r="O18" s="116">
        <v>11</v>
      </c>
      <c r="P18" s="116">
        <v>4</v>
      </c>
      <c r="Q18" s="116">
        <v>2410</v>
      </c>
    </row>
    <row r="19" spans="1:17" ht="14.4" thickBot="1" x14ac:dyDescent="0.35">
      <c r="A19" s="115" t="s">
        <v>90</v>
      </c>
      <c r="B19" s="116">
        <v>13</v>
      </c>
      <c r="C19" s="116">
        <v>8</v>
      </c>
      <c r="D19" s="116">
        <v>21</v>
      </c>
      <c r="E19" s="116">
        <v>10</v>
      </c>
      <c r="F19" s="116">
        <v>16</v>
      </c>
      <c r="G19" s="116">
        <v>22</v>
      </c>
      <c r="H19" s="116">
        <v>20</v>
      </c>
      <c r="I19" s="116">
        <v>12</v>
      </c>
      <c r="J19" s="116">
        <v>14</v>
      </c>
      <c r="K19" s="116">
        <v>12</v>
      </c>
      <c r="L19" s="116">
        <v>15</v>
      </c>
      <c r="M19" s="116">
        <v>11</v>
      </c>
      <c r="N19" s="116">
        <v>13</v>
      </c>
      <c r="O19" s="116">
        <v>9</v>
      </c>
      <c r="P19" s="116">
        <v>2</v>
      </c>
      <c r="Q19" s="116">
        <v>2590</v>
      </c>
    </row>
    <row r="20" spans="1:17" ht="14.4" thickBot="1" x14ac:dyDescent="0.35">
      <c r="A20" s="115" t="s">
        <v>91</v>
      </c>
      <c r="B20" s="116">
        <v>12</v>
      </c>
      <c r="C20" s="116">
        <v>2</v>
      </c>
      <c r="D20" s="116">
        <v>18</v>
      </c>
      <c r="E20" s="116">
        <v>21</v>
      </c>
      <c r="F20" s="116">
        <v>10</v>
      </c>
      <c r="G20" s="116">
        <v>19</v>
      </c>
      <c r="H20" s="116">
        <v>14</v>
      </c>
      <c r="I20" s="116">
        <v>21</v>
      </c>
      <c r="J20" s="116">
        <v>17</v>
      </c>
      <c r="K20" s="116">
        <v>15</v>
      </c>
      <c r="L20" s="116">
        <v>16</v>
      </c>
      <c r="M20" s="116">
        <v>20</v>
      </c>
      <c r="N20" s="116">
        <v>11</v>
      </c>
      <c r="O20" s="116">
        <v>6</v>
      </c>
      <c r="P20" s="116">
        <v>20</v>
      </c>
      <c r="Q20" s="116">
        <v>2570</v>
      </c>
    </row>
    <row r="21" spans="1:17" ht="14.4" thickBot="1" x14ac:dyDescent="0.35">
      <c r="A21" s="115" t="s">
        <v>92</v>
      </c>
      <c r="B21" s="116">
        <v>8</v>
      </c>
      <c r="C21" s="116">
        <v>7</v>
      </c>
      <c r="D21" s="116">
        <v>4</v>
      </c>
      <c r="E21" s="116">
        <v>19</v>
      </c>
      <c r="F21" s="116">
        <v>13</v>
      </c>
      <c r="G21" s="116">
        <v>6</v>
      </c>
      <c r="H21" s="116">
        <v>13</v>
      </c>
      <c r="I21" s="116">
        <v>13</v>
      </c>
      <c r="J21" s="116">
        <v>11</v>
      </c>
      <c r="K21" s="116">
        <v>11</v>
      </c>
      <c r="L21" s="116">
        <v>7</v>
      </c>
      <c r="M21" s="116">
        <v>17</v>
      </c>
      <c r="N21" s="116">
        <v>9</v>
      </c>
      <c r="O21" s="116">
        <v>12</v>
      </c>
      <c r="P21" s="116">
        <v>5</v>
      </c>
      <c r="Q21" s="116">
        <v>2670</v>
      </c>
    </row>
    <row r="22" spans="1:17" ht="14.4" thickBot="1" x14ac:dyDescent="0.35">
      <c r="A22" s="115" t="s">
        <v>93</v>
      </c>
      <c r="B22" s="116">
        <v>8</v>
      </c>
      <c r="C22" s="116">
        <v>4</v>
      </c>
      <c r="D22" s="116">
        <v>2</v>
      </c>
      <c r="E22" s="116">
        <v>1</v>
      </c>
      <c r="F22" s="116">
        <v>3</v>
      </c>
      <c r="G22" s="116">
        <v>2</v>
      </c>
      <c r="H22" s="116">
        <v>1</v>
      </c>
      <c r="I22" s="116">
        <v>3</v>
      </c>
      <c r="J22" s="116">
        <v>10</v>
      </c>
      <c r="K22" s="116">
        <v>9</v>
      </c>
      <c r="L22" s="116">
        <v>8</v>
      </c>
      <c r="M22" s="116">
        <v>5</v>
      </c>
      <c r="N22" s="116">
        <v>8</v>
      </c>
      <c r="O22" s="116">
        <v>15</v>
      </c>
      <c r="P22" s="116">
        <v>12</v>
      </c>
      <c r="Q22" s="116">
        <v>2830</v>
      </c>
    </row>
    <row r="23" spans="1:17" ht="14.4" thickBot="1" x14ac:dyDescent="0.35">
      <c r="A23" s="115" t="s">
        <v>94</v>
      </c>
      <c r="B23" s="116">
        <v>7</v>
      </c>
      <c r="C23" s="116">
        <v>9</v>
      </c>
      <c r="D23" s="116">
        <v>17</v>
      </c>
      <c r="E23" s="116">
        <v>22</v>
      </c>
      <c r="F23" s="116">
        <v>4</v>
      </c>
      <c r="G23" s="116">
        <v>16</v>
      </c>
      <c r="H23" s="116">
        <v>7</v>
      </c>
      <c r="I23" s="116">
        <v>20</v>
      </c>
      <c r="J23" s="116">
        <v>6</v>
      </c>
      <c r="K23" s="116">
        <v>6</v>
      </c>
      <c r="L23" s="116">
        <v>9</v>
      </c>
      <c r="M23" s="116">
        <v>16</v>
      </c>
      <c r="N23" s="116">
        <v>7</v>
      </c>
      <c r="O23" s="116">
        <v>10</v>
      </c>
      <c r="P23" s="116">
        <v>19</v>
      </c>
      <c r="Q23" s="116">
        <v>2850</v>
      </c>
    </row>
    <row r="24" spans="1:17" ht="14.4" thickBot="1" x14ac:dyDescent="0.35">
      <c r="A24" s="115" t="s">
        <v>95</v>
      </c>
      <c r="B24" s="116">
        <v>5</v>
      </c>
      <c r="C24" s="116">
        <v>11</v>
      </c>
      <c r="D24" s="116">
        <v>10</v>
      </c>
      <c r="E24" s="116">
        <v>5</v>
      </c>
      <c r="F24" s="116">
        <v>13</v>
      </c>
      <c r="G24" s="116">
        <v>4</v>
      </c>
      <c r="H24" s="116">
        <v>8</v>
      </c>
      <c r="I24" s="116">
        <v>5</v>
      </c>
      <c r="J24" s="116">
        <v>4</v>
      </c>
      <c r="K24" s="116">
        <v>5</v>
      </c>
      <c r="L24" s="116">
        <v>6</v>
      </c>
      <c r="M24" s="116">
        <v>1</v>
      </c>
      <c r="N24" s="116">
        <v>6</v>
      </c>
      <c r="O24" s="116">
        <v>7</v>
      </c>
      <c r="P24" s="116">
        <v>8</v>
      </c>
      <c r="Q24" s="116">
        <v>2540</v>
      </c>
    </row>
    <row r="25" spans="1:17" ht="14.4" thickBot="1" x14ac:dyDescent="0.35">
      <c r="A25" s="115" t="s">
        <v>96</v>
      </c>
      <c r="B25" s="116">
        <v>6</v>
      </c>
      <c r="C25" s="116">
        <v>12</v>
      </c>
      <c r="D25" s="116">
        <v>19</v>
      </c>
      <c r="E25" s="116">
        <v>16</v>
      </c>
      <c r="F25" s="116">
        <v>12</v>
      </c>
      <c r="G25" s="116">
        <v>9</v>
      </c>
      <c r="H25" s="116">
        <v>11</v>
      </c>
      <c r="I25" s="116">
        <v>17</v>
      </c>
      <c r="J25" s="116">
        <v>3</v>
      </c>
      <c r="K25" s="116">
        <v>4</v>
      </c>
      <c r="L25" s="116">
        <v>4</v>
      </c>
      <c r="M25" s="116">
        <v>9</v>
      </c>
      <c r="N25" s="116">
        <v>3</v>
      </c>
      <c r="O25" s="116">
        <v>5</v>
      </c>
      <c r="P25" s="116">
        <v>16</v>
      </c>
      <c r="Q25" s="116">
        <v>2620</v>
      </c>
    </row>
    <row r="26" spans="1:17" ht="14.4" thickBot="1" x14ac:dyDescent="0.35">
      <c r="A26" s="115" t="s">
        <v>97</v>
      </c>
      <c r="B26" s="116">
        <v>2</v>
      </c>
      <c r="C26" s="116">
        <v>6</v>
      </c>
      <c r="D26" s="116">
        <v>5</v>
      </c>
      <c r="E26" s="116">
        <v>10</v>
      </c>
      <c r="F26" s="116">
        <v>2</v>
      </c>
      <c r="G26" s="116">
        <v>13</v>
      </c>
      <c r="H26" s="116">
        <v>10</v>
      </c>
      <c r="I26" s="116">
        <v>15</v>
      </c>
      <c r="J26" s="116">
        <v>7</v>
      </c>
      <c r="K26" s="116">
        <v>7</v>
      </c>
      <c r="L26" s="116">
        <v>2</v>
      </c>
      <c r="M26" s="116">
        <v>3</v>
      </c>
      <c r="N26" s="116">
        <v>4</v>
      </c>
      <c r="O26" s="116">
        <v>4</v>
      </c>
      <c r="P26" s="116">
        <v>15</v>
      </c>
      <c r="Q26" s="116">
        <v>3230</v>
      </c>
    </row>
    <row r="27" spans="1:17" ht="14.4" thickBot="1" x14ac:dyDescent="0.35">
      <c r="A27" s="115" t="s">
        <v>98</v>
      </c>
      <c r="B27" s="116">
        <v>1</v>
      </c>
      <c r="C27" s="116">
        <v>3</v>
      </c>
      <c r="D27" s="116">
        <v>12</v>
      </c>
      <c r="E27" s="116">
        <v>13</v>
      </c>
      <c r="F27" s="116">
        <v>1</v>
      </c>
      <c r="G27" s="116">
        <v>7</v>
      </c>
      <c r="H27" s="116">
        <v>3</v>
      </c>
      <c r="I27" s="116">
        <v>18</v>
      </c>
      <c r="J27" s="116">
        <v>5</v>
      </c>
      <c r="K27" s="116">
        <v>3</v>
      </c>
      <c r="L27" s="116">
        <v>1</v>
      </c>
      <c r="M27" s="116">
        <v>4</v>
      </c>
      <c r="N27" s="116">
        <v>5</v>
      </c>
      <c r="O27" s="116">
        <v>3</v>
      </c>
      <c r="P27" s="116">
        <v>11</v>
      </c>
      <c r="Q27" s="116">
        <v>2990</v>
      </c>
    </row>
    <row r="28" spans="1:17" ht="14.4" thickBot="1" x14ac:dyDescent="0.35">
      <c r="A28" s="115" t="s">
        <v>99</v>
      </c>
      <c r="B28" s="116">
        <v>4</v>
      </c>
      <c r="C28" s="116">
        <v>5</v>
      </c>
      <c r="D28" s="116">
        <v>14</v>
      </c>
      <c r="E28" s="116">
        <v>2</v>
      </c>
      <c r="F28" s="116">
        <v>6</v>
      </c>
      <c r="G28" s="116">
        <v>12</v>
      </c>
      <c r="H28" s="116">
        <v>3</v>
      </c>
      <c r="I28" s="116">
        <v>10</v>
      </c>
      <c r="J28" s="116">
        <v>2</v>
      </c>
      <c r="K28" s="116">
        <v>2</v>
      </c>
      <c r="L28" s="116">
        <v>5</v>
      </c>
      <c r="M28" s="116">
        <v>2</v>
      </c>
      <c r="N28" s="116">
        <v>1</v>
      </c>
      <c r="O28" s="116">
        <v>2</v>
      </c>
      <c r="P28" s="116">
        <v>10</v>
      </c>
      <c r="Q28" s="116">
        <v>3060</v>
      </c>
    </row>
    <row r="29" spans="1:17" ht="18.600000000000001" thickBot="1" x14ac:dyDescent="0.35">
      <c r="A29" s="111"/>
    </row>
    <row r="30" spans="1:17" ht="14.4" thickBot="1" x14ac:dyDescent="0.35">
      <c r="A30" s="115" t="s">
        <v>101</v>
      </c>
      <c r="B30" s="115" t="s">
        <v>64</v>
      </c>
      <c r="C30" s="115" t="s">
        <v>65</v>
      </c>
      <c r="D30" s="115" t="s">
        <v>66</v>
      </c>
      <c r="E30" s="115" t="s">
        <v>67</v>
      </c>
      <c r="F30" s="115" t="s">
        <v>68</v>
      </c>
      <c r="G30" s="115" t="s">
        <v>69</v>
      </c>
      <c r="H30" s="115" t="s">
        <v>70</v>
      </c>
      <c r="I30" s="115" t="s">
        <v>71</v>
      </c>
      <c r="J30" s="115" t="s">
        <v>72</v>
      </c>
      <c r="K30" s="115" t="s">
        <v>73</v>
      </c>
      <c r="L30" s="115" t="s">
        <v>74</v>
      </c>
      <c r="M30" s="115" t="s">
        <v>75</v>
      </c>
      <c r="N30" s="115" t="s">
        <v>76</v>
      </c>
      <c r="O30" s="115" t="s">
        <v>77</v>
      </c>
      <c r="P30" s="115" t="s">
        <v>78</v>
      </c>
    </row>
    <row r="31" spans="1:17" ht="14.4" thickBot="1" x14ac:dyDescent="0.35">
      <c r="A31" s="115" t="s">
        <v>102</v>
      </c>
      <c r="B31" s="116" t="s">
        <v>448</v>
      </c>
      <c r="C31" s="116" t="s">
        <v>449</v>
      </c>
      <c r="D31" s="116" t="s">
        <v>450</v>
      </c>
      <c r="E31" s="116" t="s">
        <v>451</v>
      </c>
      <c r="F31" s="116" t="s">
        <v>452</v>
      </c>
      <c r="G31" s="116" t="s">
        <v>453</v>
      </c>
      <c r="H31" s="116" t="s">
        <v>141</v>
      </c>
      <c r="I31" s="116" t="s">
        <v>454</v>
      </c>
      <c r="J31" s="116" t="s">
        <v>141</v>
      </c>
      <c r="K31" s="116" t="s">
        <v>141</v>
      </c>
      <c r="L31" s="116" t="s">
        <v>141</v>
      </c>
      <c r="M31" s="116" t="s">
        <v>455</v>
      </c>
      <c r="N31" s="116" t="s">
        <v>456</v>
      </c>
      <c r="O31" s="116" t="s">
        <v>457</v>
      </c>
      <c r="P31" s="116" t="s">
        <v>458</v>
      </c>
    </row>
    <row r="32" spans="1:17" ht="14.4" thickBot="1" x14ac:dyDescent="0.35">
      <c r="A32" s="115" t="s">
        <v>104</v>
      </c>
      <c r="B32" s="116" t="s">
        <v>448</v>
      </c>
      <c r="C32" s="116" t="s">
        <v>449</v>
      </c>
      <c r="D32" s="116" t="s">
        <v>450</v>
      </c>
      <c r="E32" s="116" t="s">
        <v>451</v>
      </c>
      <c r="F32" s="116" t="s">
        <v>452</v>
      </c>
      <c r="G32" s="116" t="s">
        <v>459</v>
      </c>
      <c r="H32" s="116" t="s">
        <v>141</v>
      </c>
      <c r="I32" s="116" t="s">
        <v>141</v>
      </c>
      <c r="J32" s="116" t="s">
        <v>141</v>
      </c>
      <c r="K32" s="116" t="s">
        <v>141</v>
      </c>
      <c r="L32" s="116" t="s">
        <v>141</v>
      </c>
      <c r="M32" s="116" t="s">
        <v>455</v>
      </c>
      <c r="N32" s="116" t="s">
        <v>456</v>
      </c>
      <c r="O32" s="116" t="s">
        <v>457</v>
      </c>
      <c r="P32" s="116" t="s">
        <v>460</v>
      </c>
    </row>
    <row r="33" spans="1:16" ht="14.4" thickBot="1" x14ac:dyDescent="0.35">
      <c r="A33" s="115" t="s">
        <v>105</v>
      </c>
      <c r="B33" s="116" t="s">
        <v>461</v>
      </c>
      <c r="C33" s="116" t="s">
        <v>449</v>
      </c>
      <c r="D33" s="116" t="s">
        <v>450</v>
      </c>
      <c r="E33" s="116" t="s">
        <v>451</v>
      </c>
      <c r="F33" s="116" t="s">
        <v>452</v>
      </c>
      <c r="G33" s="116" t="s">
        <v>459</v>
      </c>
      <c r="H33" s="116" t="s">
        <v>141</v>
      </c>
      <c r="I33" s="116" t="s">
        <v>141</v>
      </c>
      <c r="J33" s="116" t="s">
        <v>141</v>
      </c>
      <c r="K33" s="116" t="s">
        <v>141</v>
      </c>
      <c r="L33" s="116" t="s">
        <v>141</v>
      </c>
      <c r="M33" s="116" t="s">
        <v>455</v>
      </c>
      <c r="N33" s="116" t="s">
        <v>456</v>
      </c>
      <c r="O33" s="116" t="s">
        <v>457</v>
      </c>
      <c r="P33" s="116" t="s">
        <v>460</v>
      </c>
    </row>
    <row r="34" spans="1:16" ht="14.4" thickBot="1" x14ac:dyDescent="0.35">
      <c r="A34" s="115" t="s">
        <v>106</v>
      </c>
      <c r="B34" s="116" t="s">
        <v>461</v>
      </c>
      <c r="C34" s="116" t="s">
        <v>449</v>
      </c>
      <c r="D34" s="116" t="s">
        <v>450</v>
      </c>
      <c r="E34" s="116" t="s">
        <v>451</v>
      </c>
      <c r="F34" s="116" t="s">
        <v>452</v>
      </c>
      <c r="G34" s="116" t="s">
        <v>459</v>
      </c>
      <c r="H34" s="116" t="s">
        <v>141</v>
      </c>
      <c r="I34" s="116" t="s">
        <v>141</v>
      </c>
      <c r="J34" s="116" t="s">
        <v>141</v>
      </c>
      <c r="K34" s="116" t="s">
        <v>141</v>
      </c>
      <c r="L34" s="116" t="s">
        <v>141</v>
      </c>
      <c r="M34" s="116" t="s">
        <v>141</v>
      </c>
      <c r="N34" s="116" t="s">
        <v>456</v>
      </c>
      <c r="O34" s="116" t="s">
        <v>457</v>
      </c>
      <c r="P34" s="116" t="s">
        <v>460</v>
      </c>
    </row>
    <row r="35" spans="1:16" ht="14.4" thickBot="1" x14ac:dyDescent="0.35">
      <c r="A35" s="115" t="s">
        <v>107</v>
      </c>
      <c r="B35" s="116" t="s">
        <v>461</v>
      </c>
      <c r="C35" s="116" t="s">
        <v>449</v>
      </c>
      <c r="D35" s="116" t="s">
        <v>450</v>
      </c>
      <c r="E35" s="116" t="s">
        <v>451</v>
      </c>
      <c r="F35" s="116" t="s">
        <v>462</v>
      </c>
      <c r="G35" s="116" t="s">
        <v>459</v>
      </c>
      <c r="H35" s="116" t="s">
        <v>141</v>
      </c>
      <c r="I35" s="116" t="s">
        <v>141</v>
      </c>
      <c r="J35" s="116" t="s">
        <v>141</v>
      </c>
      <c r="K35" s="116" t="s">
        <v>141</v>
      </c>
      <c r="L35" s="116" t="s">
        <v>141</v>
      </c>
      <c r="M35" s="116" t="s">
        <v>141</v>
      </c>
      <c r="N35" s="116" t="s">
        <v>463</v>
      </c>
      <c r="O35" s="116" t="s">
        <v>457</v>
      </c>
      <c r="P35" s="116" t="s">
        <v>460</v>
      </c>
    </row>
    <row r="36" spans="1:16" ht="14.4" thickBot="1" x14ac:dyDescent="0.35">
      <c r="A36" s="115" t="s">
        <v>108</v>
      </c>
      <c r="B36" s="116" t="s">
        <v>461</v>
      </c>
      <c r="C36" s="116" t="s">
        <v>449</v>
      </c>
      <c r="D36" s="116" t="s">
        <v>141</v>
      </c>
      <c r="E36" s="116" t="s">
        <v>451</v>
      </c>
      <c r="F36" s="116" t="s">
        <v>462</v>
      </c>
      <c r="G36" s="116" t="s">
        <v>459</v>
      </c>
      <c r="H36" s="116" t="s">
        <v>141</v>
      </c>
      <c r="I36" s="116" t="s">
        <v>141</v>
      </c>
      <c r="J36" s="116" t="s">
        <v>141</v>
      </c>
      <c r="K36" s="116" t="s">
        <v>141</v>
      </c>
      <c r="L36" s="116" t="s">
        <v>141</v>
      </c>
      <c r="M36" s="116" t="s">
        <v>141</v>
      </c>
      <c r="N36" s="116" t="s">
        <v>463</v>
      </c>
      <c r="O36" s="116" t="s">
        <v>457</v>
      </c>
      <c r="P36" s="116" t="s">
        <v>460</v>
      </c>
    </row>
    <row r="37" spans="1:16" ht="14.4" thickBot="1" x14ac:dyDescent="0.35">
      <c r="A37" s="115" t="s">
        <v>109</v>
      </c>
      <c r="B37" s="116" t="s">
        <v>461</v>
      </c>
      <c r="C37" s="116" t="s">
        <v>449</v>
      </c>
      <c r="D37" s="116" t="s">
        <v>141</v>
      </c>
      <c r="E37" s="116" t="s">
        <v>451</v>
      </c>
      <c r="F37" s="116" t="s">
        <v>464</v>
      </c>
      <c r="G37" s="116" t="s">
        <v>459</v>
      </c>
      <c r="H37" s="116" t="s">
        <v>141</v>
      </c>
      <c r="I37" s="116" t="s">
        <v>141</v>
      </c>
      <c r="J37" s="116" t="s">
        <v>141</v>
      </c>
      <c r="K37" s="116" t="s">
        <v>141</v>
      </c>
      <c r="L37" s="116" t="s">
        <v>141</v>
      </c>
      <c r="M37" s="116" t="s">
        <v>141</v>
      </c>
      <c r="N37" s="116" t="s">
        <v>463</v>
      </c>
      <c r="O37" s="116" t="s">
        <v>457</v>
      </c>
      <c r="P37" s="116" t="s">
        <v>460</v>
      </c>
    </row>
    <row r="38" spans="1:16" ht="14.4" thickBot="1" x14ac:dyDescent="0.35">
      <c r="A38" s="115" t="s">
        <v>110</v>
      </c>
      <c r="B38" s="116" t="s">
        <v>461</v>
      </c>
      <c r="C38" s="116" t="s">
        <v>449</v>
      </c>
      <c r="D38" s="116" t="s">
        <v>141</v>
      </c>
      <c r="E38" s="116" t="s">
        <v>451</v>
      </c>
      <c r="F38" s="116" t="s">
        <v>464</v>
      </c>
      <c r="G38" s="116" t="s">
        <v>459</v>
      </c>
      <c r="H38" s="116" t="s">
        <v>141</v>
      </c>
      <c r="I38" s="116" t="s">
        <v>141</v>
      </c>
      <c r="J38" s="116" t="s">
        <v>141</v>
      </c>
      <c r="K38" s="116" t="s">
        <v>141</v>
      </c>
      <c r="L38" s="116" t="s">
        <v>141</v>
      </c>
      <c r="M38" s="116" t="s">
        <v>141</v>
      </c>
      <c r="N38" s="116" t="s">
        <v>463</v>
      </c>
      <c r="O38" s="116" t="s">
        <v>457</v>
      </c>
      <c r="P38" s="116" t="s">
        <v>460</v>
      </c>
    </row>
    <row r="39" spans="1:16" ht="14.4" thickBot="1" x14ac:dyDescent="0.35">
      <c r="A39" s="115" t="s">
        <v>111</v>
      </c>
      <c r="B39" s="116" t="s">
        <v>461</v>
      </c>
      <c r="C39" s="116" t="s">
        <v>449</v>
      </c>
      <c r="D39" s="116" t="s">
        <v>141</v>
      </c>
      <c r="E39" s="116" t="s">
        <v>451</v>
      </c>
      <c r="F39" s="116" t="s">
        <v>464</v>
      </c>
      <c r="G39" s="116" t="s">
        <v>459</v>
      </c>
      <c r="H39" s="116" t="s">
        <v>141</v>
      </c>
      <c r="I39" s="116" t="s">
        <v>141</v>
      </c>
      <c r="J39" s="116" t="s">
        <v>141</v>
      </c>
      <c r="K39" s="116" t="s">
        <v>141</v>
      </c>
      <c r="L39" s="116" t="s">
        <v>141</v>
      </c>
      <c r="M39" s="116" t="s">
        <v>141</v>
      </c>
      <c r="N39" s="116" t="s">
        <v>463</v>
      </c>
      <c r="O39" s="116" t="s">
        <v>457</v>
      </c>
      <c r="P39" s="116" t="s">
        <v>460</v>
      </c>
    </row>
    <row r="40" spans="1:16" ht="14.4" thickBot="1" x14ac:dyDescent="0.35">
      <c r="A40" s="115" t="s">
        <v>112</v>
      </c>
      <c r="B40" s="116" t="s">
        <v>461</v>
      </c>
      <c r="C40" s="116" t="s">
        <v>449</v>
      </c>
      <c r="D40" s="116" t="s">
        <v>141</v>
      </c>
      <c r="E40" s="116" t="s">
        <v>465</v>
      </c>
      <c r="F40" s="116" t="s">
        <v>464</v>
      </c>
      <c r="G40" s="116" t="s">
        <v>459</v>
      </c>
      <c r="H40" s="116" t="s">
        <v>141</v>
      </c>
      <c r="I40" s="116" t="s">
        <v>141</v>
      </c>
      <c r="J40" s="116" t="s">
        <v>141</v>
      </c>
      <c r="K40" s="116" t="s">
        <v>141</v>
      </c>
      <c r="L40" s="116" t="s">
        <v>141</v>
      </c>
      <c r="M40" s="116" t="s">
        <v>141</v>
      </c>
      <c r="N40" s="116" t="s">
        <v>463</v>
      </c>
      <c r="O40" s="116" t="s">
        <v>457</v>
      </c>
      <c r="P40" s="116" t="s">
        <v>460</v>
      </c>
    </row>
    <row r="41" spans="1:16" ht="14.4" thickBot="1" x14ac:dyDescent="0.35">
      <c r="A41" s="115" t="s">
        <v>113</v>
      </c>
      <c r="B41" s="116" t="s">
        <v>461</v>
      </c>
      <c r="C41" s="116" t="s">
        <v>466</v>
      </c>
      <c r="D41" s="116" t="s">
        <v>141</v>
      </c>
      <c r="E41" s="116" t="s">
        <v>465</v>
      </c>
      <c r="F41" s="116" t="s">
        <v>464</v>
      </c>
      <c r="G41" s="116" t="s">
        <v>459</v>
      </c>
      <c r="H41" s="116" t="s">
        <v>141</v>
      </c>
      <c r="I41" s="116" t="s">
        <v>141</v>
      </c>
      <c r="J41" s="116" t="s">
        <v>141</v>
      </c>
      <c r="K41" s="116" t="s">
        <v>141</v>
      </c>
      <c r="L41" s="116" t="s">
        <v>141</v>
      </c>
      <c r="M41" s="116" t="s">
        <v>141</v>
      </c>
      <c r="N41" s="116" t="s">
        <v>463</v>
      </c>
      <c r="O41" s="116" t="s">
        <v>457</v>
      </c>
      <c r="P41" s="116" t="s">
        <v>460</v>
      </c>
    </row>
    <row r="42" spans="1:16" ht="14.4" thickBot="1" x14ac:dyDescent="0.35">
      <c r="A42" s="115" t="s">
        <v>114</v>
      </c>
      <c r="B42" s="116" t="s">
        <v>461</v>
      </c>
      <c r="C42" s="116" t="s">
        <v>466</v>
      </c>
      <c r="D42" s="116" t="s">
        <v>141</v>
      </c>
      <c r="E42" s="116" t="s">
        <v>465</v>
      </c>
      <c r="F42" s="116" t="s">
        <v>464</v>
      </c>
      <c r="G42" s="116" t="s">
        <v>459</v>
      </c>
      <c r="H42" s="116" t="s">
        <v>141</v>
      </c>
      <c r="I42" s="116" t="s">
        <v>141</v>
      </c>
      <c r="J42" s="116" t="s">
        <v>141</v>
      </c>
      <c r="K42" s="116" t="s">
        <v>141</v>
      </c>
      <c r="L42" s="116" t="s">
        <v>141</v>
      </c>
      <c r="M42" s="116" t="s">
        <v>141</v>
      </c>
      <c r="N42" s="116" t="s">
        <v>463</v>
      </c>
      <c r="O42" s="116" t="s">
        <v>457</v>
      </c>
      <c r="P42" s="116" t="s">
        <v>460</v>
      </c>
    </row>
    <row r="43" spans="1:16" ht="14.4" thickBot="1" x14ac:dyDescent="0.35">
      <c r="A43" s="115" t="s">
        <v>115</v>
      </c>
      <c r="B43" s="116" t="s">
        <v>461</v>
      </c>
      <c r="C43" s="116" t="s">
        <v>466</v>
      </c>
      <c r="D43" s="116" t="s">
        <v>141</v>
      </c>
      <c r="E43" s="116" t="s">
        <v>467</v>
      </c>
      <c r="F43" s="116" t="s">
        <v>464</v>
      </c>
      <c r="G43" s="116" t="s">
        <v>459</v>
      </c>
      <c r="H43" s="116" t="s">
        <v>141</v>
      </c>
      <c r="I43" s="116" t="s">
        <v>141</v>
      </c>
      <c r="J43" s="116" t="s">
        <v>141</v>
      </c>
      <c r="K43" s="116" t="s">
        <v>141</v>
      </c>
      <c r="L43" s="116" t="s">
        <v>141</v>
      </c>
      <c r="M43" s="116" t="s">
        <v>141</v>
      </c>
      <c r="N43" s="116" t="s">
        <v>463</v>
      </c>
      <c r="O43" s="116" t="s">
        <v>457</v>
      </c>
      <c r="P43" s="116" t="s">
        <v>460</v>
      </c>
    </row>
    <row r="44" spans="1:16" ht="14.4" thickBot="1" x14ac:dyDescent="0.35">
      <c r="A44" s="115" t="s">
        <v>116</v>
      </c>
      <c r="B44" s="116" t="s">
        <v>461</v>
      </c>
      <c r="C44" s="116" t="s">
        <v>466</v>
      </c>
      <c r="D44" s="116" t="s">
        <v>141</v>
      </c>
      <c r="E44" s="116" t="s">
        <v>467</v>
      </c>
      <c r="F44" s="116" t="s">
        <v>464</v>
      </c>
      <c r="G44" s="116" t="s">
        <v>468</v>
      </c>
      <c r="H44" s="116" t="s">
        <v>141</v>
      </c>
      <c r="I44" s="116" t="s">
        <v>141</v>
      </c>
      <c r="J44" s="116" t="s">
        <v>141</v>
      </c>
      <c r="K44" s="116" t="s">
        <v>141</v>
      </c>
      <c r="L44" s="116" t="s">
        <v>141</v>
      </c>
      <c r="M44" s="116" t="s">
        <v>141</v>
      </c>
      <c r="N44" s="116" t="s">
        <v>463</v>
      </c>
      <c r="O44" s="116" t="s">
        <v>457</v>
      </c>
      <c r="P44" s="116" t="s">
        <v>460</v>
      </c>
    </row>
    <row r="45" spans="1:16" ht="14.4" thickBot="1" x14ac:dyDescent="0.35">
      <c r="A45" s="115" t="s">
        <v>117</v>
      </c>
      <c r="B45" s="116" t="s">
        <v>461</v>
      </c>
      <c r="C45" s="116" t="s">
        <v>466</v>
      </c>
      <c r="D45" s="116" t="s">
        <v>141</v>
      </c>
      <c r="E45" s="116" t="s">
        <v>469</v>
      </c>
      <c r="F45" s="116" t="s">
        <v>464</v>
      </c>
      <c r="G45" s="116" t="s">
        <v>468</v>
      </c>
      <c r="H45" s="116" t="s">
        <v>141</v>
      </c>
      <c r="I45" s="116" t="s">
        <v>141</v>
      </c>
      <c r="J45" s="116" t="s">
        <v>141</v>
      </c>
      <c r="K45" s="116" t="s">
        <v>141</v>
      </c>
      <c r="L45" s="116" t="s">
        <v>141</v>
      </c>
      <c r="M45" s="116" t="s">
        <v>141</v>
      </c>
      <c r="N45" s="116" t="s">
        <v>463</v>
      </c>
      <c r="O45" s="116" t="s">
        <v>141</v>
      </c>
      <c r="P45" s="116" t="s">
        <v>460</v>
      </c>
    </row>
    <row r="46" spans="1:16" ht="14.4" thickBot="1" x14ac:dyDescent="0.35">
      <c r="A46" s="115" t="s">
        <v>118</v>
      </c>
      <c r="B46" s="116" t="s">
        <v>461</v>
      </c>
      <c r="C46" s="116" t="s">
        <v>466</v>
      </c>
      <c r="D46" s="116" t="s">
        <v>141</v>
      </c>
      <c r="E46" s="116" t="s">
        <v>469</v>
      </c>
      <c r="F46" s="116" t="s">
        <v>464</v>
      </c>
      <c r="G46" s="116" t="s">
        <v>468</v>
      </c>
      <c r="H46" s="116" t="s">
        <v>141</v>
      </c>
      <c r="I46" s="116" t="s">
        <v>141</v>
      </c>
      <c r="J46" s="116" t="s">
        <v>141</v>
      </c>
      <c r="K46" s="116" t="s">
        <v>141</v>
      </c>
      <c r="L46" s="116" t="s">
        <v>141</v>
      </c>
      <c r="M46" s="116" t="s">
        <v>141</v>
      </c>
      <c r="N46" s="116" t="s">
        <v>141</v>
      </c>
      <c r="O46" s="116" t="s">
        <v>141</v>
      </c>
      <c r="P46" s="116" t="s">
        <v>470</v>
      </c>
    </row>
    <row r="47" spans="1:16" ht="14.4" thickBot="1" x14ac:dyDescent="0.35">
      <c r="A47" s="115" t="s">
        <v>119</v>
      </c>
      <c r="B47" s="116" t="s">
        <v>471</v>
      </c>
      <c r="C47" s="116" t="s">
        <v>466</v>
      </c>
      <c r="D47" s="116" t="s">
        <v>141</v>
      </c>
      <c r="E47" s="116" t="s">
        <v>469</v>
      </c>
      <c r="F47" s="116" t="s">
        <v>464</v>
      </c>
      <c r="G47" s="116" t="s">
        <v>468</v>
      </c>
      <c r="H47" s="116" t="s">
        <v>141</v>
      </c>
      <c r="I47" s="116" t="s">
        <v>141</v>
      </c>
      <c r="J47" s="116" t="s">
        <v>141</v>
      </c>
      <c r="K47" s="116" t="s">
        <v>141</v>
      </c>
      <c r="L47" s="116" t="s">
        <v>141</v>
      </c>
      <c r="M47" s="116" t="s">
        <v>141</v>
      </c>
      <c r="N47" s="116" t="s">
        <v>141</v>
      </c>
      <c r="O47" s="116" t="s">
        <v>141</v>
      </c>
      <c r="P47" s="116" t="s">
        <v>470</v>
      </c>
    </row>
    <row r="48" spans="1:16" ht="14.4" thickBot="1" x14ac:dyDescent="0.35">
      <c r="A48" s="115" t="s">
        <v>120</v>
      </c>
      <c r="B48" s="116" t="s">
        <v>471</v>
      </c>
      <c r="C48" s="116" t="s">
        <v>472</v>
      </c>
      <c r="D48" s="116" t="s">
        <v>141</v>
      </c>
      <c r="E48" s="116" t="s">
        <v>469</v>
      </c>
      <c r="F48" s="116" t="s">
        <v>464</v>
      </c>
      <c r="G48" s="116" t="s">
        <v>468</v>
      </c>
      <c r="H48" s="116" t="s">
        <v>141</v>
      </c>
      <c r="I48" s="116" t="s">
        <v>141</v>
      </c>
      <c r="J48" s="116" t="s">
        <v>141</v>
      </c>
      <c r="K48" s="116" t="s">
        <v>141</v>
      </c>
      <c r="L48" s="116" t="s">
        <v>141</v>
      </c>
      <c r="M48" s="116" t="s">
        <v>141</v>
      </c>
      <c r="N48" s="116" t="s">
        <v>141</v>
      </c>
      <c r="O48" s="116" t="s">
        <v>141</v>
      </c>
      <c r="P48" s="116" t="s">
        <v>470</v>
      </c>
    </row>
    <row r="49" spans="1:17" ht="14.4" thickBot="1" x14ac:dyDescent="0.35">
      <c r="A49" s="115" t="s">
        <v>121</v>
      </c>
      <c r="B49" s="116" t="s">
        <v>471</v>
      </c>
      <c r="C49" s="116" t="s">
        <v>473</v>
      </c>
      <c r="D49" s="116" t="s">
        <v>141</v>
      </c>
      <c r="E49" s="116" t="s">
        <v>474</v>
      </c>
      <c r="F49" s="116" t="s">
        <v>141</v>
      </c>
      <c r="G49" s="116" t="s">
        <v>468</v>
      </c>
      <c r="H49" s="116" t="s">
        <v>141</v>
      </c>
      <c r="I49" s="116" t="s">
        <v>141</v>
      </c>
      <c r="J49" s="116" t="s">
        <v>141</v>
      </c>
      <c r="K49" s="116" t="s">
        <v>141</v>
      </c>
      <c r="L49" s="116" t="s">
        <v>141</v>
      </c>
      <c r="M49" s="116" t="s">
        <v>141</v>
      </c>
      <c r="N49" s="116" t="s">
        <v>141</v>
      </c>
      <c r="O49" s="116" t="s">
        <v>141</v>
      </c>
      <c r="P49" s="116" t="s">
        <v>470</v>
      </c>
    </row>
    <row r="50" spans="1:17" ht="14.4" thickBot="1" x14ac:dyDescent="0.35">
      <c r="A50" s="115" t="s">
        <v>122</v>
      </c>
      <c r="B50" s="116" t="s">
        <v>471</v>
      </c>
      <c r="C50" s="116" t="s">
        <v>473</v>
      </c>
      <c r="D50" s="116" t="s">
        <v>141</v>
      </c>
      <c r="E50" s="116" t="s">
        <v>474</v>
      </c>
      <c r="F50" s="116" t="s">
        <v>141</v>
      </c>
      <c r="G50" s="116" t="s">
        <v>468</v>
      </c>
      <c r="H50" s="116" t="s">
        <v>141</v>
      </c>
      <c r="I50" s="116" t="s">
        <v>141</v>
      </c>
      <c r="J50" s="116" t="s">
        <v>141</v>
      </c>
      <c r="K50" s="116" t="s">
        <v>141</v>
      </c>
      <c r="L50" s="116" t="s">
        <v>141</v>
      </c>
      <c r="M50" s="116" t="s">
        <v>141</v>
      </c>
      <c r="N50" s="116" t="s">
        <v>141</v>
      </c>
      <c r="O50" s="116" t="s">
        <v>141</v>
      </c>
      <c r="P50" s="116" t="s">
        <v>475</v>
      </c>
    </row>
    <row r="51" spans="1:17" ht="14.4" thickBot="1" x14ac:dyDescent="0.35">
      <c r="A51" s="115" t="s">
        <v>123</v>
      </c>
      <c r="B51" s="116" t="s">
        <v>471</v>
      </c>
      <c r="C51" s="116" t="s">
        <v>141</v>
      </c>
      <c r="D51" s="116" t="s">
        <v>141</v>
      </c>
      <c r="E51" s="116" t="s">
        <v>474</v>
      </c>
      <c r="F51" s="116" t="s">
        <v>141</v>
      </c>
      <c r="G51" s="116" t="s">
        <v>468</v>
      </c>
      <c r="H51" s="116" t="s">
        <v>141</v>
      </c>
      <c r="I51" s="116" t="s">
        <v>141</v>
      </c>
      <c r="J51" s="116" t="s">
        <v>141</v>
      </c>
      <c r="K51" s="116" t="s">
        <v>141</v>
      </c>
      <c r="L51" s="116" t="s">
        <v>141</v>
      </c>
      <c r="M51" s="116" t="s">
        <v>141</v>
      </c>
      <c r="N51" s="116" t="s">
        <v>141</v>
      </c>
      <c r="O51" s="116" t="s">
        <v>141</v>
      </c>
      <c r="P51" s="116" t="s">
        <v>475</v>
      </c>
    </row>
    <row r="52" spans="1:17" ht="14.4" thickBot="1" x14ac:dyDescent="0.35">
      <c r="A52" s="115" t="s">
        <v>124</v>
      </c>
      <c r="B52" s="116" t="s">
        <v>141</v>
      </c>
      <c r="C52" s="116" t="s">
        <v>141</v>
      </c>
      <c r="D52" s="116" t="s">
        <v>141</v>
      </c>
      <c r="E52" s="116" t="s">
        <v>474</v>
      </c>
      <c r="F52" s="116" t="s">
        <v>141</v>
      </c>
      <c r="G52" s="116" t="s">
        <v>141</v>
      </c>
      <c r="H52" s="116" t="s">
        <v>141</v>
      </c>
      <c r="I52" s="116" t="s">
        <v>141</v>
      </c>
      <c r="J52" s="116" t="s">
        <v>141</v>
      </c>
      <c r="K52" s="116" t="s">
        <v>141</v>
      </c>
      <c r="L52" s="116" t="s">
        <v>141</v>
      </c>
      <c r="M52" s="116" t="s">
        <v>141</v>
      </c>
      <c r="N52" s="116" t="s">
        <v>141</v>
      </c>
      <c r="O52" s="116" t="s">
        <v>141</v>
      </c>
      <c r="P52" s="116" t="s">
        <v>141</v>
      </c>
    </row>
    <row r="53" spans="1:17" ht="14.4" thickBot="1" x14ac:dyDescent="0.3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54" spans="1:17" ht="14.4" thickBot="1" x14ac:dyDescent="0.35">
      <c r="A54" s="120"/>
      <c r="B54" s="116">
        <f>VLOOKUP(B55,$A$57:$P$78,B79,0)</f>
        <v>799.2</v>
      </c>
      <c r="C54" s="116">
        <f t="shared" ref="C54:P54" si="0">VLOOKUP(C55,$A$57:$P$78,C79,0)</f>
        <v>827.6</v>
      </c>
      <c r="D54" s="116">
        <f t="shared" si="0"/>
        <v>0</v>
      </c>
      <c r="E54" s="116">
        <f t="shared" si="0"/>
        <v>220</v>
      </c>
      <c r="F54" s="116">
        <f t="shared" si="0"/>
        <v>39.1</v>
      </c>
      <c r="G54" s="116">
        <f t="shared" si="0"/>
        <v>212.6</v>
      </c>
      <c r="H54" s="116">
        <f t="shared" si="0"/>
        <v>0</v>
      </c>
      <c r="I54" s="116">
        <f t="shared" si="0"/>
        <v>0</v>
      </c>
      <c r="J54" s="116">
        <f t="shared" si="0"/>
        <v>0</v>
      </c>
      <c r="K54" s="116">
        <f t="shared" si="0"/>
        <v>0</v>
      </c>
      <c r="L54" s="116">
        <f t="shared" si="0"/>
        <v>0</v>
      </c>
      <c r="M54" s="116">
        <f t="shared" si="0"/>
        <v>35.700000000000003</v>
      </c>
      <c r="N54" s="116">
        <f t="shared" si="0"/>
        <v>264</v>
      </c>
      <c r="O54" s="116">
        <f t="shared" si="0"/>
        <v>9.8000000000000007</v>
      </c>
      <c r="P54" s="116">
        <f t="shared" si="0"/>
        <v>281.10000000000002</v>
      </c>
      <c r="Q54" s="129">
        <f>SUM(B54:P54)</f>
        <v>2689.1</v>
      </c>
    </row>
    <row r="55" spans="1:17" ht="18.600000000000001" thickBot="1" x14ac:dyDescent="0.35">
      <c r="A55" s="111"/>
      <c r="B55" s="116">
        <f>'K 22'!B29</f>
        <v>6</v>
      </c>
      <c r="C55" s="116">
        <f>'K 22'!C29</f>
        <v>1</v>
      </c>
      <c r="D55" s="116">
        <f>'K 22'!D29</f>
        <v>16</v>
      </c>
      <c r="E55" s="116">
        <f>'K 22'!E29</f>
        <v>20</v>
      </c>
      <c r="F55" s="116">
        <f>'K 22'!F29</f>
        <v>15</v>
      </c>
      <c r="G55" s="116">
        <f>'K 22'!G29</f>
        <v>18</v>
      </c>
      <c r="H55" s="116">
        <f>'K 22'!H29</f>
        <v>17</v>
      </c>
      <c r="I55" s="116">
        <f>'K 22'!I29</f>
        <v>18</v>
      </c>
      <c r="J55" s="116">
        <f>'K 22'!J29</f>
        <v>1</v>
      </c>
      <c r="K55" s="116">
        <f>'K 22'!K29</f>
        <v>1</v>
      </c>
      <c r="L55" s="116">
        <f>'K 22'!L29</f>
        <v>3</v>
      </c>
      <c r="M55" s="116">
        <f>'K 22'!M29</f>
        <v>3</v>
      </c>
      <c r="N55" s="116">
        <f>'K 22'!N29</f>
        <v>2</v>
      </c>
      <c r="O55" s="116">
        <f>'K 22'!O29</f>
        <v>1</v>
      </c>
      <c r="P55" s="116">
        <f>'K 22'!P29</f>
        <v>6</v>
      </c>
    </row>
    <row r="56" spans="1:17" ht="14.4" thickBot="1" x14ac:dyDescent="0.35">
      <c r="A56" s="115" t="s">
        <v>125</v>
      </c>
      <c r="B56" s="115" t="s">
        <v>64</v>
      </c>
      <c r="C56" s="115" t="s">
        <v>65</v>
      </c>
      <c r="D56" s="115" t="s">
        <v>66</v>
      </c>
      <c r="E56" s="115" t="s">
        <v>67</v>
      </c>
      <c r="F56" s="115" t="s">
        <v>68</v>
      </c>
      <c r="G56" s="115" t="s">
        <v>69</v>
      </c>
      <c r="H56" s="115" t="s">
        <v>70</v>
      </c>
      <c r="I56" s="115" t="s">
        <v>71</v>
      </c>
      <c r="J56" s="115" t="s">
        <v>72</v>
      </c>
      <c r="K56" s="115" t="s">
        <v>73</v>
      </c>
      <c r="L56" s="115" t="s">
        <v>74</v>
      </c>
      <c r="M56" s="115" t="s">
        <v>75</v>
      </c>
      <c r="N56" s="115" t="s">
        <v>76</v>
      </c>
      <c r="O56" s="115" t="s">
        <v>77</v>
      </c>
      <c r="P56" s="115" t="s">
        <v>78</v>
      </c>
    </row>
    <row r="57" spans="1:17" ht="14.4" thickBot="1" x14ac:dyDescent="0.35">
      <c r="A57" s="115">
        <v>1</v>
      </c>
      <c r="B57" s="116">
        <v>875</v>
      </c>
      <c r="C57" s="116">
        <v>827.6</v>
      </c>
      <c r="D57" s="116">
        <v>7.3</v>
      </c>
      <c r="E57" s="116">
        <v>439.9</v>
      </c>
      <c r="F57" s="116">
        <v>234.6</v>
      </c>
      <c r="G57" s="116">
        <v>264</v>
      </c>
      <c r="H57" s="116">
        <v>0</v>
      </c>
      <c r="I57" s="116">
        <v>833.4</v>
      </c>
      <c r="J57" s="116">
        <v>0</v>
      </c>
      <c r="K57" s="116">
        <v>0</v>
      </c>
      <c r="L57" s="116">
        <v>0</v>
      </c>
      <c r="M57" s="116">
        <v>35.700000000000003</v>
      </c>
      <c r="N57" s="116">
        <v>264</v>
      </c>
      <c r="O57" s="116">
        <v>9.8000000000000007</v>
      </c>
      <c r="P57" s="116">
        <v>1461.6</v>
      </c>
    </row>
    <row r="58" spans="1:17" ht="14.4" thickBot="1" x14ac:dyDescent="0.35">
      <c r="A58" s="115">
        <v>2</v>
      </c>
      <c r="B58" s="116">
        <v>875</v>
      </c>
      <c r="C58" s="116">
        <v>827.6</v>
      </c>
      <c r="D58" s="116">
        <v>7.3</v>
      </c>
      <c r="E58" s="116">
        <v>439.9</v>
      </c>
      <c r="F58" s="116">
        <v>234.6</v>
      </c>
      <c r="G58" s="116">
        <v>237.1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35.700000000000003</v>
      </c>
      <c r="N58" s="116">
        <v>264</v>
      </c>
      <c r="O58" s="116">
        <v>9.8000000000000007</v>
      </c>
      <c r="P58" s="116">
        <v>281.10000000000002</v>
      </c>
    </row>
    <row r="59" spans="1:17" ht="14.4" thickBot="1" x14ac:dyDescent="0.35">
      <c r="A59" s="115">
        <v>3</v>
      </c>
      <c r="B59" s="116">
        <v>799.2</v>
      </c>
      <c r="C59" s="116">
        <v>827.6</v>
      </c>
      <c r="D59" s="116">
        <v>7.3</v>
      </c>
      <c r="E59" s="116">
        <v>439.9</v>
      </c>
      <c r="F59" s="116">
        <v>234.6</v>
      </c>
      <c r="G59" s="116">
        <v>237.1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35.700000000000003</v>
      </c>
      <c r="N59" s="116">
        <v>264</v>
      </c>
      <c r="O59" s="116">
        <v>9.8000000000000007</v>
      </c>
      <c r="P59" s="116">
        <v>281.10000000000002</v>
      </c>
    </row>
    <row r="60" spans="1:17" ht="14.4" thickBot="1" x14ac:dyDescent="0.35">
      <c r="A60" s="115">
        <v>4</v>
      </c>
      <c r="B60" s="116">
        <v>799.2</v>
      </c>
      <c r="C60" s="116">
        <v>827.6</v>
      </c>
      <c r="D60" s="116">
        <v>7.3</v>
      </c>
      <c r="E60" s="116">
        <v>439.9</v>
      </c>
      <c r="F60" s="116">
        <v>234.6</v>
      </c>
      <c r="G60" s="116">
        <v>237.1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264</v>
      </c>
      <c r="O60" s="116">
        <v>9.8000000000000007</v>
      </c>
      <c r="P60" s="116">
        <v>281.10000000000002</v>
      </c>
    </row>
    <row r="61" spans="1:17" ht="14.4" thickBot="1" x14ac:dyDescent="0.35">
      <c r="A61" s="115">
        <v>5</v>
      </c>
      <c r="B61" s="116">
        <v>799.2</v>
      </c>
      <c r="C61" s="116">
        <v>827.6</v>
      </c>
      <c r="D61" s="116">
        <v>7.3</v>
      </c>
      <c r="E61" s="116">
        <v>439.9</v>
      </c>
      <c r="F61" s="116">
        <v>127.1</v>
      </c>
      <c r="G61" s="116">
        <v>237.1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189.7</v>
      </c>
      <c r="O61" s="116">
        <v>9.8000000000000007</v>
      </c>
      <c r="P61" s="116">
        <v>281.10000000000002</v>
      </c>
    </row>
    <row r="62" spans="1:17" ht="14.4" thickBot="1" x14ac:dyDescent="0.35">
      <c r="A62" s="115">
        <v>6</v>
      </c>
      <c r="B62" s="116">
        <v>799.2</v>
      </c>
      <c r="C62" s="116">
        <v>827.6</v>
      </c>
      <c r="D62" s="116">
        <v>0</v>
      </c>
      <c r="E62" s="116">
        <v>439.9</v>
      </c>
      <c r="F62" s="116">
        <v>127.1</v>
      </c>
      <c r="G62" s="116">
        <v>237.1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6">
        <v>189.7</v>
      </c>
      <c r="O62" s="116">
        <v>9.8000000000000007</v>
      </c>
      <c r="P62" s="116">
        <v>281.10000000000002</v>
      </c>
    </row>
    <row r="63" spans="1:17" ht="14.4" thickBot="1" x14ac:dyDescent="0.35">
      <c r="A63" s="115">
        <v>7</v>
      </c>
      <c r="B63" s="116">
        <v>799.2</v>
      </c>
      <c r="C63" s="116">
        <v>827.6</v>
      </c>
      <c r="D63" s="116">
        <v>0</v>
      </c>
      <c r="E63" s="116">
        <v>439.9</v>
      </c>
      <c r="F63" s="116">
        <v>39.1</v>
      </c>
      <c r="G63" s="116">
        <v>237.1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189.7</v>
      </c>
      <c r="O63" s="116">
        <v>9.8000000000000007</v>
      </c>
      <c r="P63" s="116">
        <v>281.10000000000002</v>
      </c>
    </row>
    <row r="64" spans="1:17" ht="14.4" thickBot="1" x14ac:dyDescent="0.35">
      <c r="A64" s="115">
        <v>8</v>
      </c>
      <c r="B64" s="116">
        <v>799.2</v>
      </c>
      <c r="C64" s="116">
        <v>827.6</v>
      </c>
      <c r="D64" s="116">
        <v>0</v>
      </c>
      <c r="E64" s="116">
        <v>439.9</v>
      </c>
      <c r="F64" s="116">
        <v>39.1</v>
      </c>
      <c r="G64" s="116">
        <v>237.1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189.7</v>
      </c>
      <c r="O64" s="116">
        <v>9.8000000000000007</v>
      </c>
      <c r="P64" s="116">
        <v>281.10000000000002</v>
      </c>
    </row>
    <row r="65" spans="1:18" ht="14.4" thickBot="1" x14ac:dyDescent="0.35">
      <c r="A65" s="115">
        <v>9</v>
      </c>
      <c r="B65" s="116">
        <v>799.2</v>
      </c>
      <c r="C65" s="116">
        <v>827.6</v>
      </c>
      <c r="D65" s="116">
        <v>0</v>
      </c>
      <c r="E65" s="116">
        <v>439.9</v>
      </c>
      <c r="F65" s="116">
        <v>39.1</v>
      </c>
      <c r="G65" s="116">
        <v>237.1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189.7</v>
      </c>
      <c r="O65" s="116">
        <v>9.8000000000000007</v>
      </c>
      <c r="P65" s="116">
        <v>281.10000000000002</v>
      </c>
    </row>
    <row r="66" spans="1:18" ht="14.4" thickBot="1" x14ac:dyDescent="0.35">
      <c r="A66" s="115">
        <v>10</v>
      </c>
      <c r="B66" s="116">
        <v>799.2</v>
      </c>
      <c r="C66" s="116">
        <v>827.6</v>
      </c>
      <c r="D66" s="116">
        <v>0</v>
      </c>
      <c r="E66" s="116">
        <v>386.2</v>
      </c>
      <c r="F66" s="116">
        <v>39.1</v>
      </c>
      <c r="G66" s="116">
        <v>237.1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189.7</v>
      </c>
      <c r="O66" s="116">
        <v>9.8000000000000007</v>
      </c>
      <c r="P66" s="116">
        <v>281.10000000000002</v>
      </c>
    </row>
    <row r="67" spans="1:18" ht="14.4" thickBot="1" x14ac:dyDescent="0.35">
      <c r="A67" s="115">
        <v>11</v>
      </c>
      <c r="B67" s="116">
        <v>799.2</v>
      </c>
      <c r="C67" s="116">
        <v>735.7</v>
      </c>
      <c r="D67" s="116">
        <v>0</v>
      </c>
      <c r="E67" s="116">
        <v>386.2</v>
      </c>
      <c r="F67" s="116">
        <v>39.1</v>
      </c>
      <c r="G67" s="116">
        <v>237.1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189.7</v>
      </c>
      <c r="O67" s="116">
        <v>9.8000000000000007</v>
      </c>
      <c r="P67" s="116">
        <v>281.10000000000002</v>
      </c>
    </row>
    <row r="68" spans="1:18" ht="14.4" thickBot="1" x14ac:dyDescent="0.35">
      <c r="A68" s="115">
        <v>12</v>
      </c>
      <c r="B68" s="116">
        <v>799.2</v>
      </c>
      <c r="C68" s="116">
        <v>735.7</v>
      </c>
      <c r="D68" s="116">
        <v>0</v>
      </c>
      <c r="E68" s="116">
        <v>386.2</v>
      </c>
      <c r="F68" s="116">
        <v>39.1</v>
      </c>
      <c r="G68" s="116">
        <v>237.1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189.7</v>
      </c>
      <c r="O68" s="116">
        <v>9.8000000000000007</v>
      </c>
      <c r="P68" s="116">
        <v>281.10000000000002</v>
      </c>
    </row>
    <row r="69" spans="1:18" ht="14.4" thickBot="1" x14ac:dyDescent="0.35">
      <c r="A69" s="115">
        <v>13</v>
      </c>
      <c r="B69" s="116">
        <v>799.2</v>
      </c>
      <c r="C69" s="116">
        <v>735.7</v>
      </c>
      <c r="D69" s="116">
        <v>0</v>
      </c>
      <c r="E69" s="116">
        <v>268.89999999999998</v>
      </c>
      <c r="F69" s="116">
        <v>39.1</v>
      </c>
      <c r="G69" s="116">
        <v>237.1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189.7</v>
      </c>
      <c r="O69" s="116">
        <v>9.8000000000000007</v>
      </c>
      <c r="P69" s="116">
        <v>281.10000000000002</v>
      </c>
    </row>
    <row r="70" spans="1:18" ht="14.4" thickBot="1" x14ac:dyDescent="0.35">
      <c r="A70" s="115">
        <v>14</v>
      </c>
      <c r="B70" s="116">
        <v>799.2</v>
      </c>
      <c r="C70" s="116">
        <v>735.7</v>
      </c>
      <c r="D70" s="116">
        <v>0</v>
      </c>
      <c r="E70" s="116">
        <v>268.89999999999998</v>
      </c>
      <c r="F70" s="116">
        <v>39.1</v>
      </c>
      <c r="G70" s="116">
        <v>212.6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189.7</v>
      </c>
      <c r="O70" s="116">
        <v>9.8000000000000007</v>
      </c>
      <c r="P70" s="116">
        <v>281.10000000000002</v>
      </c>
    </row>
    <row r="71" spans="1:18" ht="14.4" thickBot="1" x14ac:dyDescent="0.35">
      <c r="A71" s="115">
        <v>15</v>
      </c>
      <c r="B71" s="116">
        <v>799.2</v>
      </c>
      <c r="C71" s="116">
        <v>735.7</v>
      </c>
      <c r="D71" s="116">
        <v>0</v>
      </c>
      <c r="E71" s="116">
        <v>259.10000000000002</v>
      </c>
      <c r="F71" s="116">
        <v>39.1</v>
      </c>
      <c r="G71" s="116">
        <v>212.6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189.7</v>
      </c>
      <c r="O71" s="116">
        <v>0</v>
      </c>
      <c r="P71" s="116">
        <v>281.10000000000002</v>
      </c>
    </row>
    <row r="72" spans="1:18" ht="14.4" thickBot="1" x14ac:dyDescent="0.35">
      <c r="A72" s="115">
        <v>16</v>
      </c>
      <c r="B72" s="116">
        <v>799.2</v>
      </c>
      <c r="C72" s="116">
        <v>735.7</v>
      </c>
      <c r="D72" s="116">
        <v>0</v>
      </c>
      <c r="E72" s="116">
        <v>259.10000000000002</v>
      </c>
      <c r="F72" s="116">
        <v>39.1</v>
      </c>
      <c r="G72" s="116">
        <v>212.6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261.5</v>
      </c>
    </row>
    <row r="73" spans="1:18" ht="14.4" thickBot="1" x14ac:dyDescent="0.35">
      <c r="A73" s="115">
        <v>17</v>
      </c>
      <c r="B73" s="116">
        <v>721</v>
      </c>
      <c r="C73" s="116">
        <v>735.7</v>
      </c>
      <c r="D73" s="116">
        <v>0</v>
      </c>
      <c r="E73" s="116">
        <v>259.10000000000002</v>
      </c>
      <c r="F73" s="116">
        <v>39.1</v>
      </c>
      <c r="G73" s="116">
        <v>212.6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261.5</v>
      </c>
    </row>
    <row r="74" spans="1:18" ht="14.4" thickBot="1" x14ac:dyDescent="0.35">
      <c r="A74" s="115">
        <v>18</v>
      </c>
      <c r="B74" s="116">
        <v>721</v>
      </c>
      <c r="C74" s="116">
        <v>393.5</v>
      </c>
      <c r="D74" s="116">
        <v>0</v>
      </c>
      <c r="E74" s="116">
        <v>259.10000000000002</v>
      </c>
      <c r="F74" s="116">
        <v>39.1</v>
      </c>
      <c r="G74" s="116">
        <v>212.6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261.5</v>
      </c>
    </row>
    <row r="75" spans="1:18" ht="14.4" thickBot="1" x14ac:dyDescent="0.35">
      <c r="A75" s="115">
        <v>19</v>
      </c>
      <c r="B75" s="116">
        <v>721</v>
      </c>
      <c r="C75" s="116">
        <v>135.9</v>
      </c>
      <c r="D75" s="116">
        <v>0</v>
      </c>
      <c r="E75" s="116">
        <v>220</v>
      </c>
      <c r="F75" s="116">
        <v>0</v>
      </c>
      <c r="G75" s="116">
        <v>212.6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261.5</v>
      </c>
    </row>
    <row r="76" spans="1:18" ht="14.4" thickBot="1" x14ac:dyDescent="0.35">
      <c r="A76" s="115">
        <v>20</v>
      </c>
      <c r="B76" s="116">
        <v>721</v>
      </c>
      <c r="C76" s="116">
        <v>135.9</v>
      </c>
      <c r="D76" s="116">
        <v>0</v>
      </c>
      <c r="E76" s="116">
        <v>220</v>
      </c>
      <c r="F76" s="116">
        <v>0</v>
      </c>
      <c r="G76" s="116">
        <v>212.6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v>0</v>
      </c>
      <c r="P76" s="116">
        <v>215.1</v>
      </c>
    </row>
    <row r="77" spans="1:18" ht="14.4" thickBot="1" x14ac:dyDescent="0.35">
      <c r="A77" s="115">
        <v>21</v>
      </c>
      <c r="B77" s="116">
        <v>721</v>
      </c>
      <c r="C77" s="116">
        <v>0</v>
      </c>
      <c r="D77" s="116">
        <v>0</v>
      </c>
      <c r="E77" s="116">
        <v>220</v>
      </c>
      <c r="F77" s="116">
        <v>0</v>
      </c>
      <c r="G77" s="116">
        <v>212.6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215.1</v>
      </c>
    </row>
    <row r="78" spans="1:18" ht="14.4" thickBot="1" x14ac:dyDescent="0.35">
      <c r="A78" s="115">
        <v>22</v>
      </c>
      <c r="B78" s="116">
        <v>0</v>
      </c>
      <c r="C78" s="116">
        <v>0</v>
      </c>
      <c r="D78" s="116">
        <v>0</v>
      </c>
      <c r="E78" s="116">
        <v>220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</row>
    <row r="79" spans="1:18" x14ac:dyDescent="0.3">
      <c r="A79" s="44">
        <v>1</v>
      </c>
      <c r="B79" s="45">
        <v>2</v>
      </c>
      <c r="C79" s="44">
        <v>3</v>
      </c>
      <c r="D79" s="45">
        <v>4</v>
      </c>
      <c r="E79" s="44">
        <v>5</v>
      </c>
      <c r="F79" s="45">
        <v>6</v>
      </c>
      <c r="G79" s="44">
        <v>7</v>
      </c>
      <c r="H79" s="45">
        <v>8</v>
      </c>
      <c r="I79" s="44">
        <v>9</v>
      </c>
      <c r="J79" s="45">
        <v>10</v>
      </c>
      <c r="K79" s="44">
        <v>11</v>
      </c>
      <c r="L79" s="45">
        <v>12</v>
      </c>
      <c r="M79" s="44">
        <v>13</v>
      </c>
      <c r="N79" s="45">
        <v>14</v>
      </c>
      <c r="O79" s="44">
        <v>15</v>
      </c>
      <c r="P79" s="45">
        <v>16</v>
      </c>
      <c r="R79" s="124" t="s">
        <v>54</v>
      </c>
    </row>
    <row r="80" spans="1:18" ht="18.600000000000001" thickBot="1" x14ac:dyDescent="0.35">
      <c r="A80" s="111"/>
      <c r="R80" s="130">
        <f>CORREL(R82:R102,Q82:Q102)</f>
        <v>0.92651569670210554</v>
      </c>
    </row>
    <row r="81" spans="1:20" ht="14.4" thickBot="1" x14ac:dyDescent="0.35">
      <c r="A81" s="115" t="s">
        <v>126</v>
      </c>
      <c r="B81" s="115" t="s">
        <v>64</v>
      </c>
      <c r="C81" s="115" t="s">
        <v>65</v>
      </c>
      <c r="D81" s="115" t="s">
        <v>66</v>
      </c>
      <c r="E81" s="115" t="s">
        <v>67</v>
      </c>
      <c r="F81" s="115" t="s">
        <v>68</v>
      </c>
      <c r="G81" s="115" t="s">
        <v>69</v>
      </c>
      <c r="H81" s="115" t="s">
        <v>70</v>
      </c>
      <c r="I81" s="115" t="s">
        <v>71</v>
      </c>
      <c r="J81" s="115" t="s">
        <v>72</v>
      </c>
      <c r="K81" s="115" t="s">
        <v>73</v>
      </c>
      <c r="L81" s="115" t="s">
        <v>74</v>
      </c>
      <c r="M81" s="115" t="s">
        <v>75</v>
      </c>
      <c r="N81" s="115" t="s">
        <v>76</v>
      </c>
      <c r="O81" s="115" t="s">
        <v>77</v>
      </c>
      <c r="P81" s="115" t="s">
        <v>78</v>
      </c>
      <c r="Q81" s="115" t="s">
        <v>127</v>
      </c>
      <c r="R81" s="115" t="s">
        <v>128</v>
      </c>
      <c r="S81" s="115" t="s">
        <v>129</v>
      </c>
      <c r="T81" s="115" t="s">
        <v>130</v>
      </c>
    </row>
    <row r="82" spans="1:20" ht="14.4" thickBot="1" x14ac:dyDescent="0.35">
      <c r="A82" s="115" t="s">
        <v>79</v>
      </c>
      <c r="B82" s="116">
        <v>799.2</v>
      </c>
      <c r="C82" s="116">
        <v>735.7</v>
      </c>
      <c r="D82" s="116">
        <v>0</v>
      </c>
      <c r="E82" s="116">
        <v>259.10000000000002</v>
      </c>
      <c r="F82" s="116">
        <v>127.1</v>
      </c>
      <c r="G82" s="116">
        <v>212.6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16">
        <v>261.5</v>
      </c>
      <c r="Q82" s="116">
        <v>2395.1999999999998</v>
      </c>
      <c r="R82" s="116">
        <v>2450</v>
      </c>
      <c r="S82" s="116">
        <v>54.8</v>
      </c>
      <c r="T82" s="116">
        <v>2.2400000000000002</v>
      </c>
    </row>
    <row r="83" spans="1:20" ht="14.4" thickBot="1" x14ac:dyDescent="0.35">
      <c r="A83" s="115" t="s">
        <v>80</v>
      </c>
      <c r="B83" s="116">
        <v>721</v>
      </c>
      <c r="C83" s="116">
        <v>393.5</v>
      </c>
      <c r="D83" s="116">
        <v>0</v>
      </c>
      <c r="E83" s="116">
        <v>439.9</v>
      </c>
      <c r="F83" s="116">
        <v>39.1</v>
      </c>
      <c r="G83" s="116">
        <v>237.1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281.10000000000002</v>
      </c>
      <c r="Q83" s="116">
        <v>2111.6999999999998</v>
      </c>
      <c r="R83" s="116">
        <v>2160</v>
      </c>
      <c r="S83" s="116">
        <v>48.3</v>
      </c>
      <c r="T83" s="116">
        <v>2.2400000000000002</v>
      </c>
    </row>
    <row r="84" spans="1:20" ht="14.4" thickBot="1" x14ac:dyDescent="0.35">
      <c r="A84" s="115" t="s">
        <v>81</v>
      </c>
      <c r="B84" s="116">
        <v>721</v>
      </c>
      <c r="C84" s="116">
        <v>0</v>
      </c>
      <c r="D84" s="116">
        <v>0</v>
      </c>
      <c r="E84" s="116">
        <v>268.89999999999998</v>
      </c>
      <c r="F84" s="116">
        <v>39.1</v>
      </c>
      <c r="G84" s="116">
        <v>212.6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215.1</v>
      </c>
      <c r="Q84" s="116">
        <v>1456.7</v>
      </c>
      <c r="R84" s="116">
        <v>1490</v>
      </c>
      <c r="S84" s="116">
        <v>33.299999999999997</v>
      </c>
      <c r="T84" s="116">
        <v>2.23</v>
      </c>
    </row>
    <row r="85" spans="1:20" ht="14.4" thickBot="1" x14ac:dyDescent="0.35">
      <c r="A85" s="115" t="s">
        <v>82</v>
      </c>
      <c r="B85" s="116">
        <v>721</v>
      </c>
      <c r="C85" s="116">
        <v>735.7</v>
      </c>
      <c r="D85" s="116">
        <v>0</v>
      </c>
      <c r="E85" s="116">
        <v>439.9</v>
      </c>
      <c r="F85" s="116">
        <v>39.1</v>
      </c>
      <c r="G85" s="116">
        <v>212.6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189.7</v>
      </c>
      <c r="O85" s="116">
        <v>0</v>
      </c>
      <c r="P85" s="116">
        <v>281.10000000000002</v>
      </c>
      <c r="Q85" s="116">
        <v>2619.1</v>
      </c>
      <c r="R85" s="116">
        <v>3120</v>
      </c>
      <c r="S85" s="116">
        <v>500.9</v>
      </c>
      <c r="T85" s="116">
        <v>16.05</v>
      </c>
    </row>
    <row r="86" spans="1:20" ht="14.4" thickBot="1" x14ac:dyDescent="0.35">
      <c r="A86" s="115" t="s">
        <v>83</v>
      </c>
      <c r="B86" s="116">
        <v>0</v>
      </c>
      <c r="C86" s="116">
        <v>135.9</v>
      </c>
      <c r="D86" s="116">
        <v>0</v>
      </c>
      <c r="E86" s="116">
        <v>439.9</v>
      </c>
      <c r="F86" s="116">
        <v>0</v>
      </c>
      <c r="G86" s="116">
        <v>237.1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189.7</v>
      </c>
      <c r="O86" s="116">
        <v>0</v>
      </c>
      <c r="P86" s="116">
        <v>1461.6</v>
      </c>
      <c r="Q86" s="116">
        <v>2464.1999999999998</v>
      </c>
      <c r="R86" s="116">
        <v>2520</v>
      </c>
      <c r="S86" s="116">
        <v>55.8</v>
      </c>
      <c r="T86" s="116">
        <v>2.21</v>
      </c>
    </row>
    <row r="87" spans="1:20" ht="14.4" thickBot="1" x14ac:dyDescent="0.35">
      <c r="A87" s="115" t="s">
        <v>84</v>
      </c>
      <c r="B87" s="116">
        <v>721</v>
      </c>
      <c r="C87" s="116">
        <v>0</v>
      </c>
      <c r="D87" s="116">
        <v>0</v>
      </c>
      <c r="E87" s="116">
        <v>439.9</v>
      </c>
      <c r="F87" s="116">
        <v>0</v>
      </c>
      <c r="G87" s="116">
        <v>237.1</v>
      </c>
      <c r="H87" s="116">
        <v>0</v>
      </c>
      <c r="I87" s="116">
        <v>833.4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261.5</v>
      </c>
      <c r="Q87" s="116">
        <v>2493</v>
      </c>
      <c r="R87" s="116">
        <v>2550</v>
      </c>
      <c r="S87" s="116">
        <v>57</v>
      </c>
      <c r="T87" s="116">
        <v>2.2400000000000002</v>
      </c>
    </row>
    <row r="88" spans="1:20" ht="14.4" thickBot="1" x14ac:dyDescent="0.35">
      <c r="A88" s="115" t="s">
        <v>85</v>
      </c>
      <c r="B88" s="116">
        <v>799.2</v>
      </c>
      <c r="C88" s="116">
        <v>135.9</v>
      </c>
      <c r="D88" s="116">
        <v>0</v>
      </c>
      <c r="E88" s="116">
        <v>386.2</v>
      </c>
      <c r="F88" s="116">
        <v>39.1</v>
      </c>
      <c r="G88" s="116">
        <v>212.6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189.7</v>
      </c>
      <c r="O88" s="116">
        <v>0</v>
      </c>
      <c r="P88" s="116">
        <v>281.10000000000002</v>
      </c>
      <c r="Q88" s="116">
        <v>2043.8</v>
      </c>
      <c r="R88" s="116">
        <v>2090</v>
      </c>
      <c r="S88" s="116">
        <v>46.2</v>
      </c>
      <c r="T88" s="116">
        <v>2.21</v>
      </c>
    </row>
    <row r="89" spans="1:20" ht="14.4" thickBot="1" x14ac:dyDescent="0.35">
      <c r="A89" s="115" t="s">
        <v>86</v>
      </c>
      <c r="B89" s="116">
        <v>799.2</v>
      </c>
      <c r="C89" s="116">
        <v>827.6</v>
      </c>
      <c r="D89" s="116">
        <v>0</v>
      </c>
      <c r="E89" s="116">
        <v>259.10000000000002</v>
      </c>
      <c r="F89" s="116">
        <v>234.6</v>
      </c>
      <c r="G89" s="116">
        <v>237.1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189.7</v>
      </c>
      <c r="O89" s="116">
        <v>9.8000000000000007</v>
      </c>
      <c r="P89" s="116">
        <v>281.10000000000002</v>
      </c>
      <c r="Q89" s="116">
        <v>2838.1</v>
      </c>
      <c r="R89" s="116">
        <v>2970</v>
      </c>
      <c r="S89" s="116">
        <v>131.9</v>
      </c>
      <c r="T89" s="116">
        <v>4.4400000000000004</v>
      </c>
    </row>
    <row r="90" spans="1:20" ht="14.4" thickBot="1" x14ac:dyDescent="0.35">
      <c r="A90" s="115" t="s">
        <v>87</v>
      </c>
      <c r="B90" s="116">
        <v>721</v>
      </c>
      <c r="C90" s="116">
        <v>735.7</v>
      </c>
      <c r="D90" s="116">
        <v>0</v>
      </c>
      <c r="E90" s="116">
        <v>439.9</v>
      </c>
      <c r="F90" s="116">
        <v>39.1</v>
      </c>
      <c r="G90" s="116">
        <v>212.6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  <c r="N90" s="116">
        <v>0</v>
      </c>
      <c r="O90" s="116">
        <v>9.8000000000000007</v>
      </c>
      <c r="P90" s="116">
        <v>281.10000000000002</v>
      </c>
      <c r="Q90" s="116">
        <v>2439.1999999999998</v>
      </c>
      <c r="R90" s="116">
        <v>2130</v>
      </c>
      <c r="S90" s="116">
        <v>-309.2</v>
      </c>
      <c r="T90" s="116">
        <v>-14.52</v>
      </c>
    </row>
    <row r="91" spans="1:20" ht="14.4" thickBot="1" x14ac:dyDescent="0.35">
      <c r="A91" s="115" t="s">
        <v>88</v>
      </c>
      <c r="B91" s="116">
        <v>799.2</v>
      </c>
      <c r="C91" s="116">
        <v>735.7</v>
      </c>
      <c r="D91" s="116">
        <v>7.3</v>
      </c>
      <c r="E91" s="116">
        <v>439.9</v>
      </c>
      <c r="F91" s="116">
        <v>39.1</v>
      </c>
      <c r="G91" s="116">
        <v>237.1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9.8000000000000007</v>
      </c>
      <c r="P91" s="116">
        <v>0</v>
      </c>
      <c r="Q91" s="116">
        <v>2268.1</v>
      </c>
      <c r="R91" s="116">
        <v>2320</v>
      </c>
      <c r="S91" s="116">
        <v>51.9</v>
      </c>
      <c r="T91" s="116">
        <v>2.2400000000000002</v>
      </c>
    </row>
    <row r="92" spans="1:20" ht="14.4" thickBot="1" x14ac:dyDescent="0.35">
      <c r="A92" s="115" t="s">
        <v>89</v>
      </c>
      <c r="B92" s="116">
        <v>799.2</v>
      </c>
      <c r="C92" s="116">
        <v>735.7</v>
      </c>
      <c r="D92" s="116">
        <v>7.3</v>
      </c>
      <c r="E92" s="116">
        <v>259.10000000000002</v>
      </c>
      <c r="F92" s="116">
        <v>0</v>
      </c>
      <c r="G92" s="116">
        <v>264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9.8000000000000007</v>
      </c>
      <c r="P92" s="116">
        <v>281.10000000000002</v>
      </c>
      <c r="Q92" s="116">
        <v>2356.1</v>
      </c>
      <c r="R92" s="116">
        <v>2410</v>
      </c>
      <c r="S92" s="116">
        <v>53.9</v>
      </c>
      <c r="T92" s="116">
        <v>2.2400000000000002</v>
      </c>
    </row>
    <row r="93" spans="1:20" ht="14.4" thickBot="1" x14ac:dyDescent="0.35">
      <c r="A93" s="115" t="s">
        <v>90</v>
      </c>
      <c r="B93" s="116">
        <v>799.2</v>
      </c>
      <c r="C93" s="116">
        <v>827.6</v>
      </c>
      <c r="D93" s="116">
        <v>0</v>
      </c>
      <c r="E93" s="116">
        <v>386.2</v>
      </c>
      <c r="F93" s="116">
        <v>39.1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  <c r="N93" s="116">
        <v>189.7</v>
      </c>
      <c r="O93" s="116">
        <v>9.8000000000000007</v>
      </c>
      <c r="P93" s="116">
        <v>281.10000000000002</v>
      </c>
      <c r="Q93" s="116">
        <v>2532.6</v>
      </c>
      <c r="R93" s="116">
        <v>2590</v>
      </c>
      <c r="S93" s="116">
        <v>57.4</v>
      </c>
      <c r="T93" s="116">
        <v>2.2200000000000002</v>
      </c>
    </row>
    <row r="94" spans="1:20" ht="14.4" thickBot="1" x14ac:dyDescent="0.35">
      <c r="A94" s="115" t="s">
        <v>91</v>
      </c>
      <c r="B94" s="116">
        <v>799.2</v>
      </c>
      <c r="C94" s="116">
        <v>827.6</v>
      </c>
      <c r="D94" s="116">
        <v>0</v>
      </c>
      <c r="E94" s="116">
        <v>220</v>
      </c>
      <c r="F94" s="116">
        <v>39.1</v>
      </c>
      <c r="G94" s="116">
        <v>212.6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189.7</v>
      </c>
      <c r="O94" s="116">
        <v>9.8000000000000007</v>
      </c>
      <c r="P94" s="116">
        <v>215.1</v>
      </c>
      <c r="Q94" s="116">
        <v>2513</v>
      </c>
      <c r="R94" s="116">
        <v>2570</v>
      </c>
      <c r="S94" s="116">
        <v>57</v>
      </c>
      <c r="T94" s="116">
        <v>2.2200000000000002</v>
      </c>
    </row>
    <row r="95" spans="1:20" ht="14.4" thickBot="1" x14ac:dyDescent="0.35">
      <c r="A95" s="115" t="s">
        <v>92</v>
      </c>
      <c r="B95" s="116">
        <v>799.2</v>
      </c>
      <c r="C95" s="116">
        <v>827.6</v>
      </c>
      <c r="D95" s="116">
        <v>7.3</v>
      </c>
      <c r="E95" s="116">
        <v>220</v>
      </c>
      <c r="F95" s="116">
        <v>39.1</v>
      </c>
      <c r="G95" s="116">
        <v>237.1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189.7</v>
      </c>
      <c r="O95" s="116">
        <v>9.8000000000000007</v>
      </c>
      <c r="P95" s="116">
        <v>281.10000000000002</v>
      </c>
      <c r="Q95" s="116">
        <v>2610.8000000000002</v>
      </c>
      <c r="R95" s="116">
        <v>2670</v>
      </c>
      <c r="S95" s="116">
        <v>59.2</v>
      </c>
      <c r="T95" s="116">
        <v>2.2200000000000002</v>
      </c>
    </row>
    <row r="96" spans="1:20" ht="14.4" thickBot="1" x14ac:dyDescent="0.35">
      <c r="A96" s="115" t="s">
        <v>93</v>
      </c>
      <c r="B96" s="116">
        <v>799.2</v>
      </c>
      <c r="C96" s="116">
        <v>827.6</v>
      </c>
      <c r="D96" s="116">
        <v>7.3</v>
      </c>
      <c r="E96" s="116">
        <v>439.9</v>
      </c>
      <c r="F96" s="116">
        <v>234.6</v>
      </c>
      <c r="G96" s="116">
        <v>237.1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189.7</v>
      </c>
      <c r="O96" s="116">
        <v>0</v>
      </c>
      <c r="P96" s="116">
        <v>281.10000000000002</v>
      </c>
      <c r="Q96" s="116">
        <v>3016.5</v>
      </c>
      <c r="R96" s="116">
        <v>2830</v>
      </c>
      <c r="S96" s="116">
        <v>-186.5</v>
      </c>
      <c r="T96" s="116">
        <v>-6.59</v>
      </c>
    </row>
    <row r="97" spans="1:20" ht="14.4" thickBot="1" x14ac:dyDescent="0.35">
      <c r="A97" s="115" t="s">
        <v>94</v>
      </c>
      <c r="B97" s="116">
        <v>799.2</v>
      </c>
      <c r="C97" s="116">
        <v>827.6</v>
      </c>
      <c r="D97" s="116">
        <v>0</v>
      </c>
      <c r="E97" s="116">
        <v>220</v>
      </c>
      <c r="F97" s="116">
        <v>234.6</v>
      </c>
      <c r="G97" s="116">
        <v>212.6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189.7</v>
      </c>
      <c r="O97" s="116">
        <v>9.8000000000000007</v>
      </c>
      <c r="P97" s="116">
        <v>261.5</v>
      </c>
      <c r="Q97" s="116">
        <v>2755</v>
      </c>
      <c r="R97" s="116">
        <v>2850</v>
      </c>
      <c r="S97" s="116">
        <v>95</v>
      </c>
      <c r="T97" s="116">
        <v>3.33</v>
      </c>
    </row>
    <row r="98" spans="1:20" ht="14.4" thickBot="1" x14ac:dyDescent="0.35">
      <c r="A98" s="115" t="s">
        <v>95</v>
      </c>
      <c r="B98" s="116">
        <v>799.2</v>
      </c>
      <c r="C98" s="116">
        <v>735.7</v>
      </c>
      <c r="D98" s="116">
        <v>0</v>
      </c>
      <c r="E98" s="116">
        <v>439.9</v>
      </c>
      <c r="F98" s="116">
        <v>39.1</v>
      </c>
      <c r="G98" s="116">
        <v>237.1</v>
      </c>
      <c r="H98" s="116">
        <v>0</v>
      </c>
      <c r="I98" s="116">
        <v>0</v>
      </c>
      <c r="J98" s="116">
        <v>0</v>
      </c>
      <c r="K98" s="116">
        <v>0</v>
      </c>
      <c r="L98" s="116">
        <v>0</v>
      </c>
      <c r="M98" s="116">
        <v>35.700000000000003</v>
      </c>
      <c r="N98" s="116">
        <v>189.7</v>
      </c>
      <c r="O98" s="116">
        <v>9.8000000000000007</v>
      </c>
      <c r="P98" s="116">
        <v>281.10000000000002</v>
      </c>
      <c r="Q98" s="116">
        <v>2767.2</v>
      </c>
      <c r="R98" s="116">
        <v>2540</v>
      </c>
      <c r="S98" s="116">
        <v>-227.2</v>
      </c>
      <c r="T98" s="116">
        <v>-8.94</v>
      </c>
    </row>
    <row r="99" spans="1:20" ht="14.4" thickBot="1" x14ac:dyDescent="0.35">
      <c r="A99" s="115" t="s">
        <v>96</v>
      </c>
      <c r="B99" s="116">
        <v>799.2</v>
      </c>
      <c r="C99" s="116">
        <v>735.7</v>
      </c>
      <c r="D99" s="116">
        <v>0</v>
      </c>
      <c r="E99" s="116">
        <v>259.10000000000002</v>
      </c>
      <c r="F99" s="116">
        <v>39.1</v>
      </c>
      <c r="G99" s="116">
        <v>237.1</v>
      </c>
      <c r="H99" s="116">
        <v>0</v>
      </c>
      <c r="I99" s="116">
        <v>0</v>
      </c>
      <c r="J99" s="116">
        <v>0</v>
      </c>
      <c r="K99" s="116">
        <v>0</v>
      </c>
      <c r="L99" s="116">
        <v>0</v>
      </c>
      <c r="M99" s="116">
        <v>0</v>
      </c>
      <c r="N99" s="116">
        <v>264</v>
      </c>
      <c r="O99" s="116">
        <v>9.8000000000000007</v>
      </c>
      <c r="P99" s="116">
        <v>261.5</v>
      </c>
      <c r="Q99" s="116">
        <v>2605.4</v>
      </c>
      <c r="R99" s="116">
        <v>2620</v>
      </c>
      <c r="S99" s="116">
        <v>14.6</v>
      </c>
      <c r="T99" s="116">
        <v>0.56000000000000005</v>
      </c>
    </row>
    <row r="100" spans="1:20" ht="14.4" thickBot="1" x14ac:dyDescent="0.35">
      <c r="A100" s="115" t="s">
        <v>97</v>
      </c>
      <c r="B100" s="116">
        <v>875</v>
      </c>
      <c r="C100" s="116">
        <v>827.6</v>
      </c>
      <c r="D100" s="116">
        <v>7.3</v>
      </c>
      <c r="E100" s="116">
        <v>386.2</v>
      </c>
      <c r="F100" s="116">
        <v>234.6</v>
      </c>
      <c r="G100" s="116">
        <v>237.1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35.700000000000003</v>
      </c>
      <c r="N100" s="116">
        <v>264</v>
      </c>
      <c r="O100" s="116">
        <v>9.8000000000000007</v>
      </c>
      <c r="P100" s="116">
        <v>281.10000000000002</v>
      </c>
      <c r="Q100" s="116">
        <v>3158.3</v>
      </c>
      <c r="R100" s="116">
        <v>3230</v>
      </c>
      <c r="S100" s="116">
        <v>71.7</v>
      </c>
      <c r="T100" s="116">
        <v>2.2200000000000002</v>
      </c>
    </row>
    <row r="101" spans="1:20" ht="14.4" thickBot="1" x14ac:dyDescent="0.35">
      <c r="A101" s="115" t="s">
        <v>98</v>
      </c>
      <c r="B101" s="116">
        <v>875</v>
      </c>
      <c r="C101" s="116">
        <v>827.6</v>
      </c>
      <c r="D101" s="116">
        <v>0</v>
      </c>
      <c r="E101" s="116">
        <v>268.89999999999998</v>
      </c>
      <c r="F101" s="116">
        <v>234.6</v>
      </c>
      <c r="G101" s="116">
        <v>237.1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189.7</v>
      </c>
      <c r="O101" s="116">
        <v>9.8000000000000007</v>
      </c>
      <c r="P101" s="116">
        <v>281.10000000000002</v>
      </c>
      <c r="Q101" s="116">
        <v>2923.6</v>
      </c>
      <c r="R101" s="116">
        <v>2990</v>
      </c>
      <c r="S101" s="116">
        <v>66.400000000000006</v>
      </c>
      <c r="T101" s="116">
        <v>2.2200000000000002</v>
      </c>
    </row>
    <row r="102" spans="1:20" ht="14.4" thickBot="1" x14ac:dyDescent="0.35">
      <c r="A102" s="115" t="s">
        <v>99</v>
      </c>
      <c r="B102" s="116">
        <v>799.2</v>
      </c>
      <c r="C102" s="116">
        <v>827.6</v>
      </c>
      <c r="D102" s="116">
        <v>0</v>
      </c>
      <c r="E102" s="116">
        <v>439.9</v>
      </c>
      <c r="F102" s="116">
        <v>127.1</v>
      </c>
      <c r="G102" s="116">
        <v>237.1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35.700000000000003</v>
      </c>
      <c r="N102" s="116">
        <v>264</v>
      </c>
      <c r="O102" s="116">
        <v>9.8000000000000007</v>
      </c>
      <c r="P102" s="116">
        <v>281.10000000000002</v>
      </c>
      <c r="Q102" s="116">
        <v>3021.4</v>
      </c>
      <c r="R102" s="116">
        <v>3060</v>
      </c>
      <c r="S102" s="116">
        <v>38.6</v>
      </c>
      <c r="T102" s="116">
        <v>1.26</v>
      </c>
    </row>
    <row r="103" spans="1:20" ht="14.4" thickBot="1" x14ac:dyDescent="0.35"/>
    <row r="104" spans="1:20" ht="14.4" thickBot="1" x14ac:dyDescent="0.35">
      <c r="A104" s="117" t="s">
        <v>131</v>
      </c>
      <c r="B104" s="118">
        <v>5252.9</v>
      </c>
      <c r="C104">
        <f>'Z 22'!B103</f>
        <v>4507</v>
      </c>
      <c r="D104" s="122">
        <f>C104-B104</f>
        <v>-745.89999999999964</v>
      </c>
    </row>
    <row r="105" spans="1:20" ht="14.4" thickBot="1" x14ac:dyDescent="0.35">
      <c r="A105" s="117" t="s">
        <v>132</v>
      </c>
      <c r="B105" s="118">
        <v>220</v>
      </c>
    </row>
    <row r="106" spans="1:20" ht="14.4" thickBot="1" x14ac:dyDescent="0.35">
      <c r="A106" s="117" t="s">
        <v>133</v>
      </c>
      <c r="B106" s="118">
        <v>53389</v>
      </c>
    </row>
    <row r="107" spans="1:20" ht="14.4" thickBot="1" x14ac:dyDescent="0.35">
      <c r="A107" s="117" t="s">
        <v>134</v>
      </c>
      <c r="B107" s="118">
        <v>54160</v>
      </c>
    </row>
    <row r="108" spans="1:20" ht="14.4" thickBot="1" x14ac:dyDescent="0.35">
      <c r="A108" s="117" t="s">
        <v>135</v>
      </c>
      <c r="B108" s="118">
        <v>-771</v>
      </c>
    </row>
    <row r="109" spans="1:20" ht="14.4" thickBot="1" x14ac:dyDescent="0.35">
      <c r="A109" s="117" t="s">
        <v>136</v>
      </c>
      <c r="B109" s="118"/>
    </row>
    <row r="110" spans="1:20" ht="14.4" thickBot="1" x14ac:dyDescent="0.35">
      <c r="A110" s="117" t="s">
        <v>137</v>
      </c>
      <c r="B110" s="118"/>
    </row>
    <row r="111" spans="1:20" ht="14.4" thickBot="1" x14ac:dyDescent="0.35">
      <c r="A111" s="117" t="s">
        <v>138</v>
      </c>
      <c r="B111" s="118">
        <v>0</v>
      </c>
    </row>
    <row r="113" spans="1:1" x14ac:dyDescent="0.3">
      <c r="A113" s="93" t="s">
        <v>139</v>
      </c>
    </row>
    <row r="115" spans="1:1" x14ac:dyDescent="0.3">
      <c r="A115" s="119" t="s">
        <v>294</v>
      </c>
    </row>
    <row r="116" spans="1:1" x14ac:dyDescent="0.3">
      <c r="A116" s="119" t="s">
        <v>295</v>
      </c>
    </row>
  </sheetData>
  <hyperlinks>
    <hyperlink ref="A113" r:id="rId1" display="https://miau.my-x.hu/myx-free/coco/test/452880520230417151014.html" xr:uid="{A8B5CE28-B2C8-4C3C-BE50-74020713FF94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0"/>
  <sheetViews>
    <sheetView workbookViewId="0"/>
  </sheetViews>
  <sheetFormatPr baseColWidth="10" defaultColWidth="14.44140625" defaultRowHeight="15" customHeight="1" x14ac:dyDescent="0.25"/>
  <cols>
    <col min="1" max="1" width="8.6640625" style="100" customWidth="1"/>
    <col min="2" max="5" width="13.88671875" style="100" customWidth="1"/>
    <col min="6" max="6" width="8.6640625" style="100" customWidth="1"/>
    <col min="7" max="11" width="15.6640625" style="100" customWidth="1"/>
    <col min="12" max="26" width="8.6640625" style="100" customWidth="1"/>
    <col min="27" max="16384" width="14.44140625" style="100"/>
  </cols>
  <sheetData>
    <row r="1" spans="1:11" ht="12" customHeight="1" x14ac:dyDescent="0.25">
      <c r="A1" s="99" t="s">
        <v>249</v>
      </c>
      <c r="B1" s="99"/>
      <c r="C1" s="99"/>
      <c r="D1" s="99"/>
      <c r="E1" s="99"/>
    </row>
    <row r="2" spans="1:11" ht="12" customHeight="1" x14ac:dyDescent="0.25">
      <c r="A2" s="101" t="s">
        <v>239</v>
      </c>
      <c r="B2" s="102" t="s">
        <v>250</v>
      </c>
      <c r="C2" s="102" t="s">
        <v>251</v>
      </c>
      <c r="D2" s="102" t="s">
        <v>252</v>
      </c>
      <c r="E2" s="102" t="s">
        <v>253</v>
      </c>
      <c r="G2" s="101" t="s">
        <v>239</v>
      </c>
      <c r="H2" s="102" t="s">
        <v>250</v>
      </c>
      <c r="I2" s="102" t="s">
        <v>251</v>
      </c>
      <c r="J2" s="102" t="s">
        <v>252</v>
      </c>
      <c r="K2" s="102" t="s">
        <v>253</v>
      </c>
    </row>
    <row r="3" spans="1:11" ht="12" customHeight="1" x14ac:dyDescent="0.25">
      <c r="A3" s="103">
        <v>2000</v>
      </c>
      <c r="B3" s="104">
        <v>3600</v>
      </c>
      <c r="C3" s="104">
        <v>2770</v>
      </c>
      <c r="D3" s="104">
        <v>2000</v>
      </c>
      <c r="E3" s="104">
        <v>1670</v>
      </c>
      <c r="G3" s="103">
        <v>2022</v>
      </c>
      <c r="H3" s="132">
        <v>4400</v>
      </c>
      <c r="I3" s="132">
        <v>4800</v>
      </c>
      <c r="J3" s="132">
        <v>3010</v>
      </c>
      <c r="K3" s="132">
        <v>2380</v>
      </c>
    </row>
    <row r="4" spans="1:11" ht="12" customHeight="1" x14ac:dyDescent="0.25">
      <c r="A4" s="103">
        <v>2001</v>
      </c>
      <c r="B4" s="104">
        <v>4310</v>
      </c>
      <c r="C4" s="104">
        <v>3530</v>
      </c>
      <c r="D4" s="104">
        <v>2370</v>
      </c>
      <c r="E4" s="104">
        <v>2450</v>
      </c>
      <c r="G4" s="103">
        <v>2021</v>
      </c>
      <c r="H4" s="104">
        <v>5930</v>
      </c>
      <c r="I4" s="104">
        <v>6370</v>
      </c>
      <c r="J4" s="104">
        <v>3310</v>
      </c>
      <c r="K4" s="104">
        <v>3060</v>
      </c>
    </row>
    <row r="5" spans="1:11" ht="12" customHeight="1" x14ac:dyDescent="0.25">
      <c r="A5" s="103">
        <v>2002</v>
      </c>
      <c r="B5" s="104">
        <v>3510</v>
      </c>
      <c r="C5" s="104">
        <v>2820</v>
      </c>
      <c r="D5" s="104">
        <v>1960</v>
      </c>
      <c r="E5" s="104">
        <v>2160</v>
      </c>
      <c r="G5" s="103">
        <v>2020</v>
      </c>
      <c r="H5" s="104">
        <v>5470</v>
      </c>
      <c r="I5" s="104">
        <v>5680</v>
      </c>
      <c r="J5" s="104">
        <v>3200</v>
      </c>
      <c r="K5" s="104">
        <v>2990</v>
      </c>
    </row>
    <row r="6" spans="1:11" ht="12" customHeight="1" x14ac:dyDescent="0.25">
      <c r="A6" s="103">
        <v>2003</v>
      </c>
      <c r="B6" s="104">
        <v>2640</v>
      </c>
      <c r="C6" s="104">
        <v>2380</v>
      </c>
      <c r="D6" s="104">
        <v>1460</v>
      </c>
      <c r="E6" s="104">
        <v>1490</v>
      </c>
      <c r="G6" s="103">
        <v>2019</v>
      </c>
      <c r="H6" s="104">
        <v>5290</v>
      </c>
      <c r="I6" s="104">
        <v>5590</v>
      </c>
      <c r="J6" s="104">
        <v>3490</v>
      </c>
      <c r="K6" s="104">
        <v>3230</v>
      </c>
    </row>
    <row r="7" spans="1:11" ht="12" customHeight="1" x14ac:dyDescent="0.25">
      <c r="A7" s="103">
        <v>2004</v>
      </c>
      <c r="B7" s="104">
        <v>5120</v>
      </c>
      <c r="C7" s="104">
        <v>4270</v>
      </c>
      <c r="D7" s="104">
        <v>2750</v>
      </c>
      <c r="E7" s="104">
        <v>3120</v>
      </c>
      <c r="G7" s="103">
        <v>2018</v>
      </c>
      <c r="H7" s="104">
        <v>5120</v>
      </c>
      <c r="I7" s="104">
        <v>4690</v>
      </c>
      <c r="J7" s="104">
        <v>3370</v>
      </c>
      <c r="K7" s="104">
        <v>2620</v>
      </c>
    </row>
    <row r="8" spans="1:11" ht="12" customHeight="1" x14ac:dyDescent="0.25">
      <c r="A8" s="103">
        <v>2005</v>
      </c>
      <c r="B8" s="104">
        <v>4500</v>
      </c>
      <c r="C8" s="104">
        <v>3750</v>
      </c>
      <c r="D8" s="104">
        <v>2570</v>
      </c>
      <c r="E8" s="104">
        <v>2520</v>
      </c>
      <c r="G8" s="103">
        <v>2017</v>
      </c>
      <c r="H8" s="104">
        <v>5430</v>
      </c>
      <c r="I8" s="104">
        <v>5280</v>
      </c>
      <c r="J8" s="104">
        <v>3290</v>
      </c>
      <c r="K8" s="104">
        <v>2540</v>
      </c>
    </row>
    <row r="9" spans="1:11" ht="12" customHeight="1" x14ac:dyDescent="0.25">
      <c r="A9" s="103">
        <v>2006</v>
      </c>
      <c r="B9" s="104">
        <v>4070</v>
      </c>
      <c r="C9" s="104">
        <v>3670</v>
      </c>
      <c r="D9" s="104">
        <v>2540</v>
      </c>
      <c r="E9" s="104">
        <v>2550</v>
      </c>
      <c r="G9" s="103">
        <v>2016</v>
      </c>
      <c r="H9" s="104">
        <v>5370</v>
      </c>
      <c r="I9" s="104">
        <v>5090</v>
      </c>
      <c r="J9" s="104">
        <v>3090</v>
      </c>
      <c r="K9" s="104">
        <v>2850</v>
      </c>
    </row>
    <row r="10" spans="1:11" ht="12" customHeight="1" x14ac:dyDescent="0.25">
      <c r="A10" s="103">
        <v>2007</v>
      </c>
      <c r="B10" s="104">
        <v>3590</v>
      </c>
      <c r="C10" s="104">
        <v>3170</v>
      </c>
      <c r="D10" s="104">
        <v>2040</v>
      </c>
      <c r="E10" s="104">
        <v>2090</v>
      </c>
      <c r="G10" s="103">
        <v>2015</v>
      </c>
      <c r="H10" s="104">
        <v>5180</v>
      </c>
      <c r="I10" s="104">
        <v>4760</v>
      </c>
      <c r="J10" s="104">
        <v>2760</v>
      </c>
      <c r="K10" s="104">
        <v>2830</v>
      </c>
    </row>
    <row r="11" spans="1:11" ht="12" customHeight="1" x14ac:dyDescent="0.25">
      <c r="A11" s="103">
        <v>2008</v>
      </c>
      <c r="B11" s="104">
        <v>4980</v>
      </c>
      <c r="C11" s="104">
        <v>4450</v>
      </c>
      <c r="D11" s="104">
        <v>2580</v>
      </c>
      <c r="E11" s="104">
        <v>2970</v>
      </c>
      <c r="G11" s="103">
        <v>2014</v>
      </c>
      <c r="H11" s="104">
        <v>4730</v>
      </c>
      <c r="I11" s="104">
        <v>4420</v>
      </c>
      <c r="J11" s="104">
        <v>2860</v>
      </c>
      <c r="K11" s="104">
        <v>2670</v>
      </c>
    </row>
    <row r="12" spans="1:11" ht="12" customHeight="1" x14ac:dyDescent="0.25">
      <c r="A12" s="103">
        <v>2009</v>
      </c>
      <c r="B12" s="104">
        <v>3850</v>
      </c>
      <c r="C12" s="104">
        <v>3320</v>
      </c>
      <c r="D12" s="104">
        <v>1810</v>
      </c>
      <c r="E12" s="104">
        <v>2130</v>
      </c>
      <c r="G12" s="103">
        <v>2013</v>
      </c>
      <c r="H12" s="104">
        <v>4640</v>
      </c>
      <c r="I12" s="104">
        <v>4050</v>
      </c>
      <c r="J12" s="104">
        <v>3070</v>
      </c>
      <c r="K12" s="104">
        <v>2570</v>
      </c>
    </row>
    <row r="13" spans="1:11" ht="12" customHeight="1" x14ac:dyDescent="0.25">
      <c r="A13" s="103">
        <v>2010</v>
      </c>
      <c r="B13" s="104">
        <v>3710</v>
      </c>
      <c r="C13" s="104">
        <v>3360</v>
      </c>
      <c r="D13" s="104">
        <v>2110</v>
      </c>
      <c r="E13" s="104">
        <v>2320</v>
      </c>
      <c r="G13" s="103">
        <v>2012</v>
      </c>
      <c r="H13" s="104">
        <v>3750</v>
      </c>
      <c r="I13" s="104">
        <v>3620</v>
      </c>
      <c r="J13" s="104">
        <v>2240</v>
      </c>
      <c r="K13" s="104">
        <v>2590</v>
      </c>
    </row>
    <row r="14" spans="1:11" ht="12" customHeight="1" x14ac:dyDescent="0.25">
      <c r="A14" s="103">
        <v>2011</v>
      </c>
      <c r="B14" s="104">
        <v>4200</v>
      </c>
      <c r="C14" s="104">
        <v>3780</v>
      </c>
      <c r="D14" s="104">
        <v>2300</v>
      </c>
      <c r="E14" s="104">
        <v>2410</v>
      </c>
      <c r="G14" s="103">
        <v>2011</v>
      </c>
      <c r="H14" s="104">
        <v>4200</v>
      </c>
      <c r="I14" s="104">
        <v>3780</v>
      </c>
      <c r="J14" s="104">
        <v>2300</v>
      </c>
      <c r="K14" s="104">
        <v>2410</v>
      </c>
    </row>
    <row r="15" spans="1:11" ht="12" customHeight="1" x14ac:dyDescent="0.25">
      <c r="A15" s="103">
        <v>2012</v>
      </c>
      <c r="B15" s="104">
        <v>3750</v>
      </c>
      <c r="C15" s="104">
        <v>3620</v>
      </c>
      <c r="D15" s="104">
        <v>2240</v>
      </c>
      <c r="E15" s="104">
        <v>2590</v>
      </c>
      <c r="G15" s="103">
        <v>2010</v>
      </c>
      <c r="H15" s="104">
        <v>3710</v>
      </c>
      <c r="I15" s="104">
        <v>3360</v>
      </c>
      <c r="J15" s="104">
        <v>2110</v>
      </c>
      <c r="K15" s="104">
        <v>2320</v>
      </c>
    </row>
    <row r="16" spans="1:11" ht="12" customHeight="1" x14ac:dyDescent="0.25">
      <c r="A16" s="103">
        <v>2013</v>
      </c>
      <c r="B16" s="104">
        <v>4640</v>
      </c>
      <c r="C16" s="104">
        <v>4050</v>
      </c>
      <c r="D16" s="104">
        <v>3070</v>
      </c>
      <c r="E16" s="104">
        <v>2570</v>
      </c>
      <c r="G16" s="103">
        <v>2009</v>
      </c>
      <c r="H16" s="104">
        <v>3850</v>
      </c>
      <c r="I16" s="104">
        <v>3320</v>
      </c>
      <c r="J16" s="104">
        <v>1810</v>
      </c>
      <c r="K16" s="104">
        <v>2130</v>
      </c>
    </row>
    <row r="17" spans="1:11" ht="12" customHeight="1" x14ac:dyDescent="0.25">
      <c r="A17" s="103">
        <v>2014</v>
      </c>
      <c r="B17" s="104">
        <v>4730</v>
      </c>
      <c r="C17" s="104">
        <v>4420</v>
      </c>
      <c r="D17" s="104">
        <v>2860</v>
      </c>
      <c r="E17" s="104">
        <v>2670</v>
      </c>
      <c r="G17" s="103">
        <v>2008</v>
      </c>
      <c r="H17" s="104">
        <v>4980</v>
      </c>
      <c r="I17" s="104">
        <v>4450</v>
      </c>
      <c r="J17" s="104">
        <v>2580</v>
      </c>
      <c r="K17" s="104">
        <v>2970</v>
      </c>
    </row>
    <row r="18" spans="1:11" ht="12" customHeight="1" x14ac:dyDescent="0.25">
      <c r="A18" s="103">
        <v>2015</v>
      </c>
      <c r="B18" s="104">
        <v>5180</v>
      </c>
      <c r="C18" s="104">
        <v>4760</v>
      </c>
      <c r="D18" s="104">
        <v>2760</v>
      </c>
      <c r="E18" s="104">
        <v>2830</v>
      </c>
      <c r="G18" s="103">
        <v>2007</v>
      </c>
      <c r="H18" s="104">
        <v>3590</v>
      </c>
      <c r="I18" s="104">
        <v>3170</v>
      </c>
      <c r="J18" s="104">
        <v>2040</v>
      </c>
      <c r="K18" s="104">
        <v>2090</v>
      </c>
    </row>
    <row r="19" spans="1:11" ht="12" customHeight="1" x14ac:dyDescent="0.25">
      <c r="A19" s="103">
        <v>2016</v>
      </c>
      <c r="B19" s="104">
        <v>5370</v>
      </c>
      <c r="C19" s="104">
        <v>5090</v>
      </c>
      <c r="D19" s="104">
        <v>3090</v>
      </c>
      <c r="E19" s="104">
        <v>2850</v>
      </c>
      <c r="G19" s="103">
        <v>2006</v>
      </c>
      <c r="H19" s="104">
        <v>4070</v>
      </c>
      <c r="I19" s="104">
        <v>3670</v>
      </c>
      <c r="J19" s="104">
        <v>2540</v>
      </c>
      <c r="K19" s="104">
        <v>2550</v>
      </c>
    </row>
    <row r="20" spans="1:11" ht="12" customHeight="1" x14ac:dyDescent="0.25">
      <c r="A20" s="103">
        <v>2017</v>
      </c>
      <c r="B20" s="104">
        <v>5430</v>
      </c>
      <c r="C20" s="104">
        <v>5280</v>
      </c>
      <c r="D20" s="104">
        <v>3290</v>
      </c>
      <c r="E20" s="104">
        <v>2540</v>
      </c>
      <c r="G20" s="103">
        <v>2005</v>
      </c>
      <c r="H20" s="104">
        <v>4500</v>
      </c>
      <c r="I20" s="104">
        <v>3750</v>
      </c>
      <c r="J20" s="104">
        <v>2570</v>
      </c>
      <c r="K20" s="104">
        <v>2520</v>
      </c>
    </row>
    <row r="21" spans="1:11" ht="12" customHeight="1" x14ac:dyDescent="0.25">
      <c r="A21" s="103">
        <v>2018</v>
      </c>
      <c r="B21" s="104">
        <v>5120</v>
      </c>
      <c r="C21" s="104">
        <v>4690</v>
      </c>
      <c r="D21" s="104">
        <v>3370</v>
      </c>
      <c r="E21" s="104">
        <v>2620</v>
      </c>
      <c r="G21" s="103">
        <v>2004</v>
      </c>
      <c r="H21" s="104">
        <v>5120</v>
      </c>
      <c r="I21" s="104">
        <v>4270</v>
      </c>
      <c r="J21" s="104">
        <v>2750</v>
      </c>
      <c r="K21" s="104">
        <v>3120</v>
      </c>
    </row>
    <row r="22" spans="1:11" ht="12" customHeight="1" x14ac:dyDescent="0.25">
      <c r="A22" s="103">
        <v>2019</v>
      </c>
      <c r="B22" s="104">
        <v>5290</v>
      </c>
      <c r="C22" s="104">
        <v>5590</v>
      </c>
      <c r="D22" s="104">
        <v>3490</v>
      </c>
      <c r="E22" s="104">
        <v>3230</v>
      </c>
      <c r="G22" s="103">
        <v>2003</v>
      </c>
      <c r="H22" s="104">
        <v>2640</v>
      </c>
      <c r="I22" s="104">
        <v>2380</v>
      </c>
      <c r="J22" s="104">
        <v>1460</v>
      </c>
      <c r="K22" s="104">
        <v>1490</v>
      </c>
    </row>
    <row r="23" spans="1:11" ht="12" customHeight="1" x14ac:dyDescent="0.25">
      <c r="A23" s="103">
        <v>2020</v>
      </c>
      <c r="B23" s="104">
        <v>5470</v>
      </c>
      <c r="C23" s="104">
        <v>5680</v>
      </c>
      <c r="D23" s="104">
        <v>3200</v>
      </c>
      <c r="E23" s="104">
        <v>2990</v>
      </c>
      <c r="G23" s="103">
        <v>2002</v>
      </c>
      <c r="H23" s="104">
        <v>3510</v>
      </c>
      <c r="I23" s="104">
        <v>2820</v>
      </c>
      <c r="J23" s="104">
        <v>1960</v>
      </c>
      <c r="K23" s="104">
        <v>2160</v>
      </c>
    </row>
    <row r="24" spans="1:11" ht="12" customHeight="1" x14ac:dyDescent="0.25">
      <c r="A24" s="103">
        <v>2021</v>
      </c>
      <c r="B24" s="104">
        <v>5930</v>
      </c>
      <c r="C24" s="104">
        <v>6370</v>
      </c>
      <c r="D24" s="104">
        <v>3310</v>
      </c>
      <c r="E24" s="104">
        <v>3060</v>
      </c>
      <c r="G24" s="103">
        <v>2001</v>
      </c>
      <c r="H24" s="104">
        <v>4310</v>
      </c>
      <c r="I24" s="104">
        <v>3530</v>
      </c>
      <c r="J24" s="104">
        <v>2370</v>
      </c>
      <c r="K24" s="104">
        <v>2450</v>
      </c>
    </row>
    <row r="25" spans="1:11" ht="12" customHeight="1" x14ac:dyDescent="0.25">
      <c r="A25" s="103">
        <v>2022</v>
      </c>
      <c r="B25" s="132">
        <v>4400</v>
      </c>
      <c r="C25" s="132">
        <v>4800</v>
      </c>
      <c r="D25" s="132">
        <v>3010</v>
      </c>
      <c r="E25" s="132">
        <v>2380</v>
      </c>
      <c r="G25" s="103">
        <v>2000</v>
      </c>
      <c r="H25" s="104">
        <v>3600</v>
      </c>
      <c r="I25" s="104">
        <v>2770</v>
      </c>
      <c r="J25" s="104">
        <v>2000</v>
      </c>
      <c r="K25" s="104">
        <v>1670</v>
      </c>
    </row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sortState xmlns:xlrd2="http://schemas.microsoft.com/office/spreadsheetml/2017/richdata2" ref="G3:K25">
    <sortCondition descending="1" ref="G3:G25"/>
  </sortState>
  <pageMargins left="0.7" right="0.7" top="0.75" bottom="0.75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B3F1-BD75-4566-817B-ED58A7BC75EE}">
  <dimension ref="A1:E26"/>
  <sheetViews>
    <sheetView workbookViewId="0"/>
  </sheetViews>
  <sheetFormatPr baseColWidth="10" defaultColWidth="8.88671875" defaultRowHeight="13.8" x14ac:dyDescent="0.3"/>
  <sheetData>
    <row r="1" spans="1:5" x14ac:dyDescent="0.3">
      <c r="A1" s="94" t="s">
        <v>261</v>
      </c>
      <c r="B1" s="94"/>
      <c r="C1" s="94"/>
      <c r="D1" s="94"/>
      <c r="E1" s="94"/>
    </row>
    <row r="2" spans="1:5" x14ac:dyDescent="0.3">
      <c r="A2" s="95" t="s">
        <v>239</v>
      </c>
      <c r="B2" s="95" t="s">
        <v>250</v>
      </c>
      <c r="C2" s="95" t="s">
        <v>262</v>
      </c>
      <c r="D2" s="95" t="s">
        <v>252</v>
      </c>
      <c r="E2" s="95" t="s">
        <v>253</v>
      </c>
    </row>
    <row r="3" spans="1:5" x14ac:dyDescent="0.3">
      <c r="A3" s="96">
        <v>2000</v>
      </c>
      <c r="B3" s="97">
        <v>1024</v>
      </c>
      <c r="C3" s="97">
        <v>325</v>
      </c>
      <c r="D3" s="97">
        <v>43</v>
      </c>
      <c r="E3" s="97">
        <v>58</v>
      </c>
    </row>
    <row r="4" spans="1:5" x14ac:dyDescent="0.3">
      <c r="A4" s="96">
        <v>2001</v>
      </c>
      <c r="B4" s="97">
        <v>1206</v>
      </c>
      <c r="C4" s="97">
        <v>367</v>
      </c>
      <c r="D4" s="97">
        <v>51</v>
      </c>
      <c r="E4" s="97">
        <v>61</v>
      </c>
    </row>
    <row r="5" spans="1:5" x14ac:dyDescent="0.3">
      <c r="A5" s="96">
        <v>2002</v>
      </c>
      <c r="B5" s="97">
        <v>1110</v>
      </c>
      <c r="C5" s="97">
        <v>370</v>
      </c>
      <c r="D5" s="97">
        <v>49</v>
      </c>
      <c r="E5" s="97">
        <v>64</v>
      </c>
    </row>
    <row r="6" spans="1:5" x14ac:dyDescent="0.3">
      <c r="A6" s="96">
        <v>2003</v>
      </c>
      <c r="B6" s="97">
        <v>1114</v>
      </c>
      <c r="C6" s="97">
        <v>341</v>
      </c>
      <c r="D6" s="97">
        <v>46</v>
      </c>
      <c r="E6" s="97">
        <v>68</v>
      </c>
    </row>
    <row r="7" spans="1:5" x14ac:dyDescent="0.3">
      <c r="A7" s="96">
        <v>2004</v>
      </c>
      <c r="B7" s="97">
        <v>1174</v>
      </c>
      <c r="C7" s="97">
        <v>331</v>
      </c>
      <c r="D7" s="97">
        <v>45</v>
      </c>
      <c r="E7" s="97">
        <v>70</v>
      </c>
    </row>
    <row r="8" spans="1:5" x14ac:dyDescent="0.3">
      <c r="A8" s="96">
        <v>2005</v>
      </c>
      <c r="B8" s="97">
        <v>1131</v>
      </c>
      <c r="C8" s="97">
        <v>317</v>
      </c>
      <c r="D8" s="97">
        <v>42</v>
      </c>
      <c r="E8" s="97">
        <v>62</v>
      </c>
    </row>
    <row r="9" spans="1:5" x14ac:dyDescent="0.3">
      <c r="A9" s="96">
        <v>2006</v>
      </c>
      <c r="B9" s="97">
        <v>1075</v>
      </c>
      <c r="C9" s="97">
        <v>293</v>
      </c>
      <c r="D9" s="97">
        <v>39</v>
      </c>
      <c r="E9" s="97">
        <v>59</v>
      </c>
    </row>
    <row r="10" spans="1:5" x14ac:dyDescent="0.3">
      <c r="A10" s="96">
        <v>2007</v>
      </c>
      <c r="B10" s="97">
        <v>1111</v>
      </c>
      <c r="C10" s="97">
        <v>321</v>
      </c>
      <c r="D10" s="97">
        <v>40</v>
      </c>
      <c r="E10" s="97">
        <v>60</v>
      </c>
    </row>
    <row r="11" spans="1:5" x14ac:dyDescent="0.3">
      <c r="A11" s="96">
        <v>2008</v>
      </c>
      <c r="B11" s="97">
        <v>1130</v>
      </c>
      <c r="C11" s="97">
        <v>330</v>
      </c>
      <c r="D11" s="97">
        <v>44</v>
      </c>
      <c r="E11" s="97">
        <v>61</v>
      </c>
    </row>
    <row r="12" spans="1:5" x14ac:dyDescent="0.3">
      <c r="A12" s="96">
        <v>2009</v>
      </c>
      <c r="B12" s="97">
        <v>1146</v>
      </c>
      <c r="C12" s="97">
        <v>321</v>
      </c>
      <c r="D12" s="97">
        <v>40</v>
      </c>
      <c r="E12" s="97">
        <v>52</v>
      </c>
    </row>
    <row r="13" spans="1:5" x14ac:dyDescent="0.3">
      <c r="A13" s="96">
        <v>2010</v>
      </c>
      <c r="B13" s="97">
        <v>1011</v>
      </c>
      <c r="C13" s="97">
        <v>281</v>
      </c>
      <c r="D13" s="97">
        <v>37</v>
      </c>
      <c r="E13" s="97">
        <v>51</v>
      </c>
    </row>
    <row r="14" spans="1:5" x14ac:dyDescent="0.3">
      <c r="A14" s="96">
        <v>2011</v>
      </c>
      <c r="B14" s="97">
        <v>978</v>
      </c>
      <c r="C14" s="97">
        <v>261</v>
      </c>
      <c r="D14" s="97">
        <v>33</v>
      </c>
      <c r="E14" s="97">
        <v>54</v>
      </c>
    </row>
    <row r="15" spans="1:5" x14ac:dyDescent="0.3">
      <c r="A15" s="96">
        <v>2012</v>
      </c>
      <c r="B15" s="97">
        <v>1070</v>
      </c>
      <c r="C15" s="97">
        <v>275</v>
      </c>
      <c r="D15" s="97">
        <v>35</v>
      </c>
      <c r="E15" s="97">
        <v>53</v>
      </c>
    </row>
    <row r="16" spans="1:5" x14ac:dyDescent="0.3">
      <c r="A16" s="96">
        <v>2013</v>
      </c>
      <c r="B16" s="97">
        <v>1090</v>
      </c>
      <c r="C16" s="97">
        <v>262</v>
      </c>
      <c r="D16" s="97">
        <v>35</v>
      </c>
      <c r="E16" s="97">
        <v>51</v>
      </c>
    </row>
    <row r="17" spans="1:5" x14ac:dyDescent="0.3">
      <c r="A17" s="96">
        <v>2014</v>
      </c>
      <c r="B17" s="97">
        <v>1113</v>
      </c>
      <c r="C17" s="97">
        <v>288</v>
      </c>
      <c r="D17" s="97">
        <v>34</v>
      </c>
      <c r="E17" s="97">
        <v>51</v>
      </c>
    </row>
    <row r="18" spans="1:5" x14ac:dyDescent="0.3">
      <c r="A18" s="96">
        <v>2015</v>
      </c>
      <c r="B18" s="97">
        <v>1029</v>
      </c>
      <c r="C18" s="97">
        <v>296</v>
      </c>
      <c r="D18" s="97">
        <v>38</v>
      </c>
      <c r="E18" s="97">
        <v>45</v>
      </c>
    </row>
    <row r="19" spans="1:5" x14ac:dyDescent="0.3">
      <c r="A19" s="96">
        <v>2016</v>
      </c>
      <c r="B19" s="97">
        <v>1044</v>
      </c>
      <c r="C19" s="97">
        <v>313</v>
      </c>
      <c r="D19" s="97">
        <v>27</v>
      </c>
      <c r="E19" s="97">
        <v>36</v>
      </c>
    </row>
    <row r="20" spans="1:5" x14ac:dyDescent="0.3">
      <c r="A20" s="98">
        <v>2017</v>
      </c>
      <c r="B20" s="97">
        <v>966</v>
      </c>
      <c r="C20" s="97">
        <v>268</v>
      </c>
      <c r="D20" s="97">
        <v>26</v>
      </c>
      <c r="E20" s="97">
        <v>37</v>
      </c>
    </row>
    <row r="21" spans="1:5" x14ac:dyDescent="0.3">
      <c r="A21" s="98">
        <v>2018</v>
      </c>
      <c r="B21" s="97">
        <v>1026</v>
      </c>
      <c r="C21" s="97">
        <v>244</v>
      </c>
      <c r="D21" s="97">
        <v>26</v>
      </c>
      <c r="E21" s="97">
        <v>23</v>
      </c>
    </row>
    <row r="22" spans="1:5" x14ac:dyDescent="0.3">
      <c r="A22" s="98">
        <v>2019</v>
      </c>
      <c r="B22" s="97">
        <v>1016</v>
      </c>
      <c r="C22" s="97">
        <v>247</v>
      </c>
      <c r="D22" s="97">
        <v>26</v>
      </c>
      <c r="E22" s="97">
        <v>22</v>
      </c>
    </row>
    <row r="23" spans="1:5" x14ac:dyDescent="0.3">
      <c r="A23" s="98">
        <v>2020</v>
      </c>
      <c r="B23" s="97">
        <v>937</v>
      </c>
      <c r="C23" s="97">
        <v>261</v>
      </c>
      <c r="D23" s="97">
        <v>26</v>
      </c>
      <c r="E23" s="97">
        <v>26</v>
      </c>
    </row>
    <row r="24" spans="1:5" x14ac:dyDescent="0.3">
      <c r="A24" s="98">
        <v>2021</v>
      </c>
      <c r="B24" s="97">
        <v>893</v>
      </c>
      <c r="C24" s="97">
        <v>269</v>
      </c>
      <c r="D24" s="97">
        <v>26</v>
      </c>
      <c r="E24" s="97">
        <v>25</v>
      </c>
    </row>
    <row r="26" spans="1:5" x14ac:dyDescent="0.3">
      <c r="A26" s="9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/>
  </sheetViews>
  <sheetFormatPr baseColWidth="10" defaultColWidth="14.44140625" defaultRowHeight="15" customHeight="1" x14ac:dyDescent="0.3"/>
  <cols>
    <col min="1" max="1" width="9.88671875" customWidth="1"/>
    <col min="2" max="10" width="10.88671875" customWidth="1"/>
  </cols>
  <sheetData>
    <row r="1" spans="1:10" ht="19.5" customHeight="1" x14ac:dyDescent="0.3">
      <c r="A1" s="47" t="s">
        <v>241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.75" customHeight="1" x14ac:dyDescent="0.3">
      <c r="A2" s="49" t="s">
        <v>239</v>
      </c>
      <c r="B2" s="110" t="s">
        <v>250</v>
      </c>
      <c r="C2" s="50" t="s">
        <v>242</v>
      </c>
      <c r="D2" s="50" t="s">
        <v>243</v>
      </c>
      <c r="E2" s="110" t="s">
        <v>262</v>
      </c>
      <c r="F2" s="110" t="s">
        <v>252</v>
      </c>
      <c r="G2" s="110" t="s">
        <v>253</v>
      </c>
      <c r="H2" s="50" t="s">
        <v>244</v>
      </c>
      <c r="I2" s="50" t="s">
        <v>245</v>
      </c>
      <c r="J2" s="51" t="s">
        <v>246</v>
      </c>
    </row>
    <row r="3" spans="1:10" ht="11.25" customHeight="1" x14ac:dyDescent="0.3">
      <c r="A3" s="87">
        <v>2000</v>
      </c>
      <c r="B3" s="63">
        <v>27777.758755900155</v>
      </c>
      <c r="C3" s="63">
        <v>25354.969347468363</v>
      </c>
      <c r="D3" s="63">
        <v>75703.44690963834</v>
      </c>
      <c r="E3" s="63">
        <v>27881.702625777714</v>
      </c>
      <c r="F3" s="63">
        <v>26177.69381495671</v>
      </c>
      <c r="G3" s="63">
        <v>24938.618355346964</v>
      </c>
      <c r="H3" s="63">
        <v>33044.232168286086</v>
      </c>
      <c r="I3" s="63">
        <v>23312.412992683719</v>
      </c>
      <c r="J3" s="63">
        <v>50127.884476721782</v>
      </c>
    </row>
    <row r="4" spans="1:10" ht="11.25" customHeight="1" x14ac:dyDescent="0.3">
      <c r="A4" s="87">
        <v>2001</v>
      </c>
      <c r="B4" s="63">
        <v>22927</v>
      </c>
      <c r="C4" s="63">
        <v>19610.801940347417</v>
      </c>
      <c r="D4" s="63">
        <v>51875.178220000824</v>
      </c>
      <c r="E4" s="63">
        <v>25745.707253588458</v>
      </c>
      <c r="F4" s="63">
        <v>20334.65181545871</v>
      </c>
      <c r="G4" s="63">
        <v>24468.464056425197</v>
      </c>
      <c r="H4" s="63">
        <v>43633.168094809545</v>
      </c>
      <c r="I4" s="63">
        <v>41115.312474770195</v>
      </c>
      <c r="J4" s="63">
        <v>76868.873884257686</v>
      </c>
    </row>
    <row r="5" spans="1:10" ht="11.25" customHeight="1" x14ac:dyDescent="0.3">
      <c r="A5" s="87">
        <v>2002</v>
      </c>
      <c r="B5" s="63">
        <v>22815.239127825182</v>
      </c>
      <c r="C5" s="63">
        <v>21324.796701006446</v>
      </c>
      <c r="D5" s="63">
        <v>52862.176361537655</v>
      </c>
      <c r="E5" s="63">
        <v>25259.920015609514</v>
      </c>
      <c r="F5" s="63">
        <v>20242.884279257494</v>
      </c>
      <c r="G5" s="63">
        <v>21377.207207072173</v>
      </c>
      <c r="H5" s="63">
        <v>26820.33037736404</v>
      </c>
      <c r="I5" s="63">
        <v>30465.721070338186</v>
      </c>
      <c r="J5" s="63">
        <v>101646.37512327825</v>
      </c>
    </row>
    <row r="6" spans="1:10" ht="11.25" customHeight="1" x14ac:dyDescent="0.3">
      <c r="A6" s="87">
        <v>2003</v>
      </c>
      <c r="B6" s="63">
        <v>30200</v>
      </c>
      <c r="C6" s="63">
        <v>30005</v>
      </c>
      <c r="D6" s="63">
        <v>54118.740994629901</v>
      </c>
      <c r="E6" s="63">
        <v>26913</v>
      </c>
      <c r="F6" s="63">
        <v>26112</v>
      </c>
      <c r="G6" s="63">
        <v>25477</v>
      </c>
      <c r="H6" s="63">
        <v>38324</v>
      </c>
      <c r="I6" s="63">
        <v>38841</v>
      </c>
      <c r="J6" s="63">
        <v>85061</v>
      </c>
    </row>
    <row r="7" spans="1:10" ht="11.25" customHeight="1" x14ac:dyDescent="0.3">
      <c r="A7" s="87">
        <v>2004</v>
      </c>
      <c r="B7" s="63">
        <v>23424</v>
      </c>
      <c r="C7" s="63">
        <v>23494</v>
      </c>
      <c r="D7" s="63">
        <v>43389</v>
      </c>
      <c r="E7" s="63">
        <v>23992</v>
      </c>
      <c r="F7" s="63">
        <v>22309</v>
      </c>
      <c r="G7" s="63">
        <v>23531</v>
      </c>
      <c r="H7" s="63">
        <v>36100</v>
      </c>
      <c r="I7" s="63">
        <v>44400</v>
      </c>
      <c r="J7" s="63">
        <v>65200</v>
      </c>
    </row>
    <row r="8" spans="1:10" ht="11.25" customHeight="1" x14ac:dyDescent="0.3">
      <c r="A8" s="87">
        <v>2005</v>
      </c>
      <c r="B8" s="63">
        <v>20458</v>
      </c>
      <c r="C8" s="63">
        <v>21662</v>
      </c>
      <c r="D8" s="63">
        <v>55975</v>
      </c>
      <c r="E8" s="63">
        <v>21272</v>
      </c>
      <c r="F8" s="63">
        <v>17433</v>
      </c>
      <c r="G8" s="63">
        <v>18139</v>
      </c>
      <c r="H8" s="63">
        <v>24659</v>
      </c>
      <c r="I8" s="63">
        <v>32899</v>
      </c>
      <c r="J8" s="63">
        <v>54698</v>
      </c>
    </row>
    <row r="9" spans="1:10" ht="11.25" customHeight="1" x14ac:dyDescent="0.3">
      <c r="A9" s="87">
        <v>2006</v>
      </c>
      <c r="B9" s="63">
        <v>26319</v>
      </c>
      <c r="C9" s="63">
        <v>26204</v>
      </c>
      <c r="D9" s="63">
        <v>49546</v>
      </c>
      <c r="E9" s="63">
        <v>25233</v>
      </c>
      <c r="F9" s="63">
        <v>20118</v>
      </c>
      <c r="G9" s="63">
        <v>22049</v>
      </c>
      <c r="H9" s="63">
        <v>33147</v>
      </c>
      <c r="I9" s="63">
        <v>27702</v>
      </c>
      <c r="J9" s="63">
        <v>59389</v>
      </c>
    </row>
    <row r="10" spans="1:10" ht="11.25" customHeight="1" x14ac:dyDescent="0.3">
      <c r="A10" s="87">
        <v>2007</v>
      </c>
      <c r="B10" s="63">
        <v>43745</v>
      </c>
      <c r="C10" s="63">
        <v>45753</v>
      </c>
      <c r="D10" s="63">
        <v>62722</v>
      </c>
      <c r="E10" s="63">
        <v>37872</v>
      </c>
      <c r="F10" s="63">
        <v>41071</v>
      </c>
      <c r="G10" s="63">
        <v>41177</v>
      </c>
      <c r="H10" s="63">
        <v>54119</v>
      </c>
      <c r="I10" s="63">
        <v>36915</v>
      </c>
      <c r="J10" s="63">
        <v>80464</v>
      </c>
    </row>
    <row r="11" spans="1:10" ht="11.25" customHeight="1" x14ac:dyDescent="0.3">
      <c r="A11" s="87">
        <v>2008</v>
      </c>
      <c r="B11" s="86">
        <v>40095</v>
      </c>
      <c r="C11" s="86">
        <v>29953</v>
      </c>
      <c r="D11" s="86">
        <v>76720</v>
      </c>
      <c r="E11" s="86">
        <v>36052</v>
      </c>
      <c r="F11" s="86">
        <v>30624</v>
      </c>
      <c r="G11" s="86">
        <v>33861</v>
      </c>
      <c r="H11" s="86">
        <v>62496</v>
      </c>
      <c r="I11" s="86">
        <v>40915</v>
      </c>
      <c r="J11" s="86">
        <v>113967</v>
      </c>
    </row>
    <row r="12" spans="1:10" ht="11.25" customHeight="1" x14ac:dyDescent="0.3">
      <c r="A12" s="87">
        <v>2009</v>
      </c>
      <c r="B12" s="86">
        <v>29872</v>
      </c>
      <c r="C12" s="86">
        <v>29179</v>
      </c>
      <c r="D12" s="86" t="s">
        <v>247</v>
      </c>
      <c r="E12" s="86">
        <v>26715</v>
      </c>
      <c r="F12" s="86">
        <v>24098</v>
      </c>
      <c r="G12" s="86">
        <v>26953</v>
      </c>
      <c r="H12" s="86">
        <v>44465</v>
      </c>
      <c r="I12" s="86">
        <v>32305</v>
      </c>
      <c r="J12" s="86">
        <v>98165</v>
      </c>
    </row>
    <row r="13" spans="1:10" ht="11.25" customHeight="1" x14ac:dyDescent="0.3">
      <c r="A13" s="87">
        <v>2010</v>
      </c>
      <c r="B13" s="86">
        <v>39241</v>
      </c>
      <c r="C13" s="86">
        <v>37591</v>
      </c>
      <c r="D13" s="86" t="s">
        <v>247</v>
      </c>
      <c r="E13" s="86">
        <v>29316</v>
      </c>
      <c r="F13" s="86">
        <v>30636</v>
      </c>
      <c r="G13" s="86">
        <v>34242</v>
      </c>
      <c r="H13" s="86">
        <v>57984</v>
      </c>
      <c r="I13" s="86">
        <v>36897</v>
      </c>
      <c r="J13" s="86">
        <v>91925</v>
      </c>
    </row>
    <row r="14" spans="1:10" ht="11.25" customHeight="1" x14ac:dyDescent="0.3">
      <c r="A14" s="87">
        <v>2011</v>
      </c>
      <c r="B14" s="86">
        <v>51168</v>
      </c>
      <c r="C14" s="86">
        <v>48964</v>
      </c>
      <c r="D14" s="63">
        <v>62328</v>
      </c>
      <c r="E14" s="86">
        <v>49781</v>
      </c>
      <c r="F14" s="86">
        <v>46014</v>
      </c>
      <c r="G14" s="86">
        <v>46555</v>
      </c>
      <c r="H14" s="86">
        <v>74944</v>
      </c>
      <c r="I14" s="86">
        <v>50194</v>
      </c>
      <c r="J14" s="86">
        <v>141199</v>
      </c>
    </row>
    <row r="15" spans="1:10" ht="11.25" customHeight="1" x14ac:dyDescent="0.3">
      <c r="A15" s="87">
        <v>2012</v>
      </c>
      <c r="B15" s="86">
        <v>60425</v>
      </c>
      <c r="C15" s="86">
        <v>56697</v>
      </c>
      <c r="D15" s="63">
        <v>67501</v>
      </c>
      <c r="E15" s="86">
        <v>54762</v>
      </c>
      <c r="F15" s="86">
        <v>56453</v>
      </c>
      <c r="G15" s="86">
        <v>55587</v>
      </c>
      <c r="H15" s="86">
        <v>97188</v>
      </c>
      <c r="I15" s="86">
        <v>56420</v>
      </c>
      <c r="J15" s="86">
        <v>149011</v>
      </c>
    </row>
    <row r="16" spans="1:10" ht="11.25" customHeight="1" x14ac:dyDescent="0.3">
      <c r="A16" s="87">
        <v>2013</v>
      </c>
      <c r="B16" s="86">
        <v>47752</v>
      </c>
      <c r="C16" s="86">
        <v>48792</v>
      </c>
      <c r="D16" s="63">
        <v>63786</v>
      </c>
      <c r="E16" s="86">
        <v>46559</v>
      </c>
      <c r="F16" s="86">
        <v>40315</v>
      </c>
      <c r="G16" s="86">
        <v>47690</v>
      </c>
      <c r="H16" s="86">
        <v>85241</v>
      </c>
      <c r="I16" s="86">
        <v>63206</v>
      </c>
      <c r="J16" s="86">
        <v>146959</v>
      </c>
    </row>
    <row r="17" spans="1:10" ht="11.25" customHeight="1" x14ac:dyDescent="0.3">
      <c r="A17" s="87">
        <v>2014</v>
      </c>
      <c r="B17" s="86">
        <v>48389</v>
      </c>
      <c r="C17" s="86">
        <v>41498</v>
      </c>
      <c r="D17" s="63" t="s">
        <v>248</v>
      </c>
      <c r="E17" s="86">
        <v>43167</v>
      </c>
      <c r="F17" s="86">
        <v>39796</v>
      </c>
      <c r="G17" s="86">
        <v>51411</v>
      </c>
      <c r="H17" s="86">
        <v>99418</v>
      </c>
      <c r="I17" s="86">
        <v>43993</v>
      </c>
      <c r="J17" s="86">
        <v>139281</v>
      </c>
    </row>
    <row r="18" spans="1:10" ht="11.25" customHeight="1" x14ac:dyDescent="0.3">
      <c r="A18" s="87">
        <v>2015</v>
      </c>
      <c r="B18" s="86">
        <v>48652</v>
      </c>
      <c r="C18" s="86">
        <v>42494</v>
      </c>
      <c r="D18" s="63">
        <v>75329</v>
      </c>
      <c r="E18" s="86">
        <v>41891</v>
      </c>
      <c r="F18" s="86">
        <v>39080</v>
      </c>
      <c r="G18" s="86">
        <v>42744</v>
      </c>
      <c r="H18" s="86">
        <v>78772</v>
      </c>
      <c r="I18" s="86">
        <v>39151</v>
      </c>
      <c r="J18" s="86">
        <v>149317</v>
      </c>
    </row>
    <row r="19" spans="1:10" ht="11.25" customHeight="1" x14ac:dyDescent="0.3">
      <c r="A19" s="87">
        <v>2016</v>
      </c>
      <c r="B19" s="86">
        <v>39958</v>
      </c>
      <c r="C19" s="86">
        <v>41677</v>
      </c>
      <c r="D19" s="63" t="s">
        <v>248</v>
      </c>
      <c r="E19" s="86">
        <v>36731</v>
      </c>
      <c r="F19" s="86">
        <v>35678</v>
      </c>
      <c r="G19" s="86">
        <v>40265</v>
      </c>
      <c r="H19" s="86">
        <v>76525</v>
      </c>
      <c r="I19" s="86">
        <v>39342</v>
      </c>
      <c r="J19" s="86">
        <v>138790</v>
      </c>
    </row>
    <row r="20" spans="1:10" ht="11.25" customHeight="1" x14ac:dyDescent="0.3">
      <c r="A20" s="87">
        <v>2017</v>
      </c>
      <c r="B20" s="86">
        <v>43650</v>
      </c>
      <c r="C20" s="86">
        <v>43662</v>
      </c>
      <c r="D20" s="63" t="s">
        <v>248</v>
      </c>
      <c r="E20" s="86">
        <v>36142</v>
      </c>
      <c r="F20" s="86">
        <v>37043</v>
      </c>
      <c r="G20" s="86">
        <v>39802</v>
      </c>
      <c r="H20" s="86">
        <v>72177</v>
      </c>
      <c r="I20" s="86">
        <v>39234</v>
      </c>
      <c r="J20" s="86">
        <v>114765</v>
      </c>
    </row>
    <row r="21" spans="1:10" ht="11.25" customHeight="1" x14ac:dyDescent="0.3">
      <c r="A21" s="87">
        <v>2018</v>
      </c>
      <c r="B21" s="86">
        <v>48971</v>
      </c>
      <c r="C21" s="86">
        <v>46111</v>
      </c>
      <c r="D21" s="86" t="s">
        <v>248</v>
      </c>
      <c r="E21" s="86">
        <v>43199</v>
      </c>
      <c r="F21" s="86">
        <v>46100</v>
      </c>
      <c r="G21" s="86">
        <v>48834</v>
      </c>
      <c r="H21" s="86">
        <v>79914</v>
      </c>
      <c r="I21" s="86">
        <v>43600</v>
      </c>
      <c r="J21" s="86">
        <v>116456</v>
      </c>
    </row>
    <row r="22" spans="1:10" ht="11.25" customHeight="1" x14ac:dyDescent="0.3">
      <c r="A22" s="87">
        <v>2019</v>
      </c>
      <c r="B22" s="86">
        <v>50733</v>
      </c>
      <c r="C22" s="86">
        <v>43823</v>
      </c>
      <c r="D22" s="63" t="s">
        <v>248</v>
      </c>
      <c r="E22" s="86">
        <v>44142</v>
      </c>
      <c r="F22" s="86">
        <v>46564</v>
      </c>
      <c r="G22" s="86">
        <v>52508</v>
      </c>
      <c r="H22" s="86">
        <v>95919</v>
      </c>
      <c r="I22" s="86">
        <v>40943</v>
      </c>
      <c r="J22" s="86">
        <v>146121</v>
      </c>
    </row>
    <row r="23" spans="1:10" ht="11.25" customHeight="1" x14ac:dyDescent="0.3">
      <c r="A23" s="87">
        <v>2020</v>
      </c>
      <c r="B23" s="86">
        <v>54802</v>
      </c>
      <c r="C23" s="86">
        <v>49808</v>
      </c>
      <c r="D23" s="63" t="s">
        <v>248</v>
      </c>
      <c r="E23" s="86">
        <v>44544</v>
      </c>
      <c r="F23" s="86">
        <v>43738</v>
      </c>
      <c r="G23" s="86">
        <v>49487</v>
      </c>
      <c r="H23" s="86">
        <v>77727</v>
      </c>
      <c r="I23" s="86">
        <v>45476</v>
      </c>
      <c r="J23" s="86">
        <v>164441</v>
      </c>
    </row>
    <row r="24" spans="1:10" ht="11.25" customHeight="1" x14ac:dyDescent="0.3">
      <c r="A24" s="87">
        <v>2021</v>
      </c>
      <c r="B24" s="86">
        <v>72548</v>
      </c>
      <c r="C24" s="86">
        <v>72823</v>
      </c>
      <c r="D24" s="63" t="s">
        <v>248</v>
      </c>
      <c r="E24" s="86">
        <v>59039</v>
      </c>
      <c r="F24" s="86">
        <v>57973</v>
      </c>
      <c r="G24" s="86">
        <v>59098</v>
      </c>
      <c r="H24" s="86">
        <v>114681</v>
      </c>
      <c r="I24" s="86">
        <v>69000</v>
      </c>
      <c r="J24" s="86">
        <v>218989</v>
      </c>
    </row>
    <row r="25" spans="1:10" ht="12" customHeight="1" x14ac:dyDescent="0.3"/>
    <row r="26" spans="1:10" ht="12" customHeight="1" x14ac:dyDescent="0.3"/>
    <row r="27" spans="1:10" ht="12" customHeight="1" x14ac:dyDescent="0.3"/>
    <row r="28" spans="1:10" ht="12" customHeight="1" x14ac:dyDescent="0.3"/>
    <row r="29" spans="1:10" ht="12" customHeight="1" x14ac:dyDescent="0.3"/>
    <row r="30" spans="1:10" ht="12" customHeight="1" x14ac:dyDescent="0.3"/>
    <row r="31" spans="1:10" ht="12" customHeight="1" x14ac:dyDescent="0.3"/>
    <row r="32" spans="1:10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pageMargins left="0.7" right="0.7" top="0.75" bottom="0.75" header="0" footer="0"/>
  <pageSetup orientation="landscape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21.5546875" customWidth="1"/>
    <col min="2" max="2" width="14" customWidth="1"/>
    <col min="3" max="26" width="8.6640625" customWidth="1"/>
  </cols>
  <sheetData>
    <row r="1" spans="1:25" ht="19.5" customHeight="1" x14ac:dyDescent="0.3">
      <c r="A1" s="47" t="s">
        <v>196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133"/>
    </row>
    <row r="2" spans="1:25" ht="22.5" customHeight="1" x14ac:dyDescent="0.3">
      <c r="A2" s="49" t="s">
        <v>197</v>
      </c>
      <c r="B2" s="50" t="s">
        <v>198</v>
      </c>
      <c r="C2" s="50">
        <v>2000</v>
      </c>
      <c r="D2" s="50">
        <v>2001</v>
      </c>
      <c r="E2" s="50">
        <v>2002</v>
      </c>
      <c r="F2" s="50">
        <v>2003</v>
      </c>
      <c r="G2" s="50">
        <v>2004</v>
      </c>
      <c r="H2" s="50">
        <v>2005</v>
      </c>
      <c r="I2" s="50">
        <v>2006</v>
      </c>
      <c r="J2" s="50">
        <v>2007</v>
      </c>
      <c r="K2" s="50">
        <v>2008</v>
      </c>
      <c r="L2" s="50">
        <v>2009</v>
      </c>
      <c r="M2" s="50">
        <v>2010</v>
      </c>
      <c r="N2" s="50">
        <v>2011</v>
      </c>
      <c r="O2" s="50">
        <v>2012</v>
      </c>
      <c r="P2" s="50">
        <v>2013</v>
      </c>
      <c r="Q2" s="50">
        <v>2014</v>
      </c>
      <c r="R2" s="50">
        <v>2015</v>
      </c>
      <c r="S2" s="50">
        <v>2016</v>
      </c>
      <c r="T2" s="50">
        <v>2017</v>
      </c>
      <c r="U2" s="50">
        <v>2018</v>
      </c>
      <c r="V2" s="50">
        <v>2019</v>
      </c>
      <c r="W2" s="50">
        <v>2020</v>
      </c>
      <c r="X2" s="51">
        <v>2021</v>
      </c>
      <c r="Y2" s="134">
        <v>2022</v>
      </c>
    </row>
    <row r="3" spans="1:25" ht="11.25" customHeight="1" x14ac:dyDescent="0.3">
      <c r="A3" s="176" t="s">
        <v>199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  <c r="Y3" s="142"/>
    </row>
    <row r="4" spans="1:25" ht="11.25" customHeight="1" x14ac:dyDescent="0.3">
      <c r="A4" s="52" t="s">
        <v>200</v>
      </c>
      <c r="B4" s="53" t="s">
        <v>201</v>
      </c>
      <c r="C4" s="54">
        <v>6105</v>
      </c>
      <c r="D4" s="54">
        <v>7497</v>
      </c>
      <c r="E4" s="54">
        <v>6270</v>
      </c>
      <c r="F4" s="54">
        <v>6290</v>
      </c>
      <c r="G4" s="54">
        <v>6500</v>
      </c>
      <c r="H4" s="54">
        <v>6838</v>
      </c>
      <c r="I4" s="54">
        <v>6012</v>
      </c>
      <c r="J4" s="54">
        <v>8249</v>
      </c>
      <c r="K4" s="54">
        <v>8535</v>
      </c>
      <c r="L4" s="54">
        <v>8652</v>
      </c>
      <c r="M4" s="54">
        <v>8294</v>
      </c>
      <c r="N4" s="54">
        <v>8632</v>
      </c>
      <c r="O4" s="54">
        <v>10063</v>
      </c>
      <c r="P4" s="54">
        <v>9850</v>
      </c>
      <c r="Q4" s="54">
        <v>8606</v>
      </c>
      <c r="R4" s="54">
        <v>7630</v>
      </c>
      <c r="S4" s="54">
        <v>7263</v>
      </c>
      <c r="T4" s="54">
        <v>5435</v>
      </c>
      <c r="U4" s="54">
        <v>6863</v>
      </c>
      <c r="V4" s="54">
        <v>6771</v>
      </c>
      <c r="W4" s="55">
        <v>295</v>
      </c>
      <c r="X4" s="54">
        <v>290</v>
      </c>
      <c r="Y4" s="135">
        <v>78.454700000000003</v>
      </c>
    </row>
    <row r="5" spans="1:25" ht="11.25" customHeight="1" x14ac:dyDescent="0.3">
      <c r="A5" s="53" t="s">
        <v>202</v>
      </c>
      <c r="B5" s="53" t="s">
        <v>203</v>
      </c>
      <c r="C5" s="54">
        <v>50089</v>
      </c>
      <c r="D5" s="54">
        <v>51143</v>
      </c>
      <c r="E5" s="54">
        <v>48727</v>
      </c>
      <c r="F5" s="54">
        <v>42900</v>
      </c>
      <c r="G5" s="54">
        <v>42288</v>
      </c>
      <c r="H5" s="54">
        <v>42717</v>
      </c>
      <c r="I5" s="56">
        <v>50866</v>
      </c>
      <c r="J5" s="54">
        <v>41447</v>
      </c>
      <c r="K5" s="54">
        <v>51332</v>
      </c>
      <c r="L5" s="54">
        <v>50135</v>
      </c>
      <c r="M5" s="54">
        <v>48859</v>
      </c>
      <c r="N5" s="54">
        <v>50961</v>
      </c>
      <c r="O5" s="54">
        <v>50930</v>
      </c>
      <c r="P5" s="54">
        <v>51133</v>
      </c>
      <c r="Q5" s="54">
        <v>54169</v>
      </c>
      <c r="R5" s="54">
        <v>58578</v>
      </c>
      <c r="S5" s="54">
        <v>51287</v>
      </c>
      <c r="T5" s="54">
        <v>56861</v>
      </c>
      <c r="U5" s="54">
        <v>54174</v>
      </c>
      <c r="V5" s="54">
        <v>58807</v>
      </c>
      <c r="W5" s="55">
        <v>47666</v>
      </c>
      <c r="X5" s="54">
        <v>55034</v>
      </c>
      <c r="Y5" s="135">
        <v>34008.636500000001</v>
      </c>
    </row>
    <row r="6" spans="1:25" ht="11.25" customHeight="1" x14ac:dyDescent="0.3">
      <c r="A6" s="57" t="s">
        <v>204</v>
      </c>
      <c r="B6" s="53" t="s">
        <v>205</v>
      </c>
      <c r="C6" s="58">
        <v>56194</v>
      </c>
      <c r="D6" s="58">
        <v>58640</v>
      </c>
      <c r="E6" s="58">
        <v>54997</v>
      </c>
      <c r="F6" s="58">
        <v>49190</v>
      </c>
      <c r="G6" s="58">
        <v>48788</v>
      </c>
      <c r="H6" s="58">
        <v>49555</v>
      </c>
      <c r="I6" s="58">
        <v>56878</v>
      </c>
      <c r="J6" s="59">
        <v>49696</v>
      </c>
      <c r="K6" s="59">
        <v>59867</v>
      </c>
      <c r="L6" s="59">
        <v>58787</v>
      </c>
      <c r="M6" s="59">
        <v>57153</v>
      </c>
      <c r="N6" s="59">
        <v>59593</v>
      </c>
      <c r="O6" s="59">
        <v>60993</v>
      </c>
      <c r="P6" s="59">
        <v>60983</v>
      </c>
      <c r="Q6" s="59">
        <v>62775</v>
      </c>
      <c r="R6" s="59">
        <v>66208</v>
      </c>
      <c r="S6" s="59">
        <v>58550</v>
      </c>
      <c r="T6" s="59">
        <v>62296</v>
      </c>
      <c r="U6" s="59">
        <v>61037</v>
      </c>
      <c r="V6" s="59">
        <v>65578</v>
      </c>
      <c r="W6" s="60">
        <v>47961</v>
      </c>
      <c r="X6" s="59">
        <v>55324</v>
      </c>
      <c r="Y6" s="136">
        <v>34087.091200000003</v>
      </c>
    </row>
    <row r="7" spans="1:25" ht="11.25" customHeight="1" x14ac:dyDescent="0.3">
      <c r="A7" s="61" t="s">
        <v>206</v>
      </c>
      <c r="B7" s="61" t="s">
        <v>207</v>
      </c>
      <c r="C7" s="62">
        <v>77982</v>
      </c>
      <c r="D7" s="62">
        <v>85297</v>
      </c>
      <c r="E7" s="62">
        <v>79273</v>
      </c>
      <c r="F7" s="62">
        <v>79484</v>
      </c>
      <c r="G7" s="62">
        <v>78976</v>
      </c>
      <c r="H7" s="62">
        <v>84003</v>
      </c>
      <c r="I7" s="62">
        <v>84600</v>
      </c>
      <c r="J7" s="63">
        <v>76613</v>
      </c>
      <c r="K7" s="63">
        <v>85915</v>
      </c>
      <c r="L7" s="63">
        <v>87210</v>
      </c>
      <c r="M7" s="63">
        <v>86010</v>
      </c>
      <c r="N7" s="63">
        <v>95702</v>
      </c>
      <c r="O7" s="63">
        <v>87725</v>
      </c>
      <c r="P7" s="63">
        <v>90529</v>
      </c>
      <c r="Q7" s="63">
        <v>88827</v>
      </c>
      <c r="R7" s="63">
        <v>89615</v>
      </c>
      <c r="S7" s="63">
        <v>79623</v>
      </c>
      <c r="T7" s="63">
        <v>70627</v>
      </c>
      <c r="U7" s="63">
        <v>76145</v>
      </c>
      <c r="V7" s="63">
        <v>80350</v>
      </c>
      <c r="W7" s="64">
        <v>80602</v>
      </c>
      <c r="X7" s="63">
        <v>79331</v>
      </c>
      <c r="Y7" s="137">
        <v>71712.303199999995</v>
      </c>
    </row>
    <row r="8" spans="1:25" ht="11.25" customHeight="1" x14ac:dyDescent="0.3">
      <c r="A8" s="61" t="s">
        <v>208</v>
      </c>
      <c r="B8" s="61" t="s">
        <v>207</v>
      </c>
      <c r="C8" s="62">
        <v>29700</v>
      </c>
      <c r="D8" s="62">
        <v>28209</v>
      </c>
      <c r="E8" s="62">
        <v>28693</v>
      </c>
      <c r="F8" s="62">
        <v>27311</v>
      </c>
      <c r="G8" s="62">
        <v>28117</v>
      </c>
      <c r="H8" s="62">
        <v>32834</v>
      </c>
      <c r="I8" s="62">
        <v>31300</v>
      </c>
      <c r="J8" s="63">
        <v>35816</v>
      </c>
      <c r="K8" s="63">
        <v>34782</v>
      </c>
      <c r="L8" s="63">
        <v>33960</v>
      </c>
      <c r="M8" s="63">
        <v>35554</v>
      </c>
      <c r="N8" s="63">
        <v>35151</v>
      </c>
      <c r="O8" s="63">
        <v>33886</v>
      </c>
      <c r="P8" s="63">
        <v>33158</v>
      </c>
      <c r="Q8" s="63">
        <v>35015</v>
      </c>
      <c r="R8" s="63">
        <v>35540</v>
      </c>
      <c r="S8" s="63">
        <v>33912</v>
      </c>
      <c r="T8" s="63">
        <v>33702</v>
      </c>
      <c r="U8" s="63">
        <v>32137</v>
      </c>
      <c r="V8" s="63">
        <v>31969</v>
      </c>
      <c r="W8" s="64">
        <v>31355</v>
      </c>
      <c r="X8" s="63">
        <v>31110</v>
      </c>
      <c r="Y8" s="137">
        <v>29719.524099999999</v>
      </c>
    </row>
    <row r="9" spans="1:25" ht="11.25" customHeight="1" x14ac:dyDescent="0.3">
      <c r="A9" s="61" t="s">
        <v>209</v>
      </c>
      <c r="B9" s="61" t="s">
        <v>207</v>
      </c>
      <c r="C9" s="62">
        <v>32374</v>
      </c>
      <c r="D9" s="62">
        <v>27926</v>
      </c>
      <c r="E9" s="62">
        <v>26322</v>
      </c>
      <c r="F9" s="62">
        <v>26320</v>
      </c>
      <c r="G9" s="62">
        <v>24410</v>
      </c>
      <c r="H9" s="62">
        <v>26817</v>
      </c>
      <c r="I9" s="62">
        <v>25763</v>
      </c>
      <c r="J9" s="63">
        <v>19192</v>
      </c>
      <c r="K9" s="63">
        <v>25177</v>
      </c>
      <c r="L9" s="63">
        <v>23991</v>
      </c>
      <c r="M9" s="63">
        <v>24712</v>
      </c>
      <c r="N9" s="63">
        <v>26335</v>
      </c>
      <c r="O9" s="63">
        <v>24085</v>
      </c>
      <c r="P9" s="63">
        <v>27990</v>
      </c>
      <c r="Q9" s="63">
        <v>28171</v>
      </c>
      <c r="R9" s="63">
        <v>28458</v>
      </c>
      <c r="S9" s="63">
        <v>24983</v>
      </c>
      <c r="T9" s="63">
        <v>25384</v>
      </c>
      <c r="U9" s="63">
        <v>21454</v>
      </c>
      <c r="V9" s="63">
        <v>22319</v>
      </c>
      <c r="W9" s="64">
        <v>21696</v>
      </c>
      <c r="X9" s="63">
        <v>20662</v>
      </c>
      <c r="Y9" s="137">
        <v>19402.964400000001</v>
      </c>
    </row>
    <row r="10" spans="1:25" ht="11.25" customHeight="1" x14ac:dyDescent="0.3">
      <c r="A10" s="53" t="s">
        <v>210</v>
      </c>
      <c r="B10" s="53" t="s">
        <v>211</v>
      </c>
      <c r="C10" s="58">
        <v>140056</v>
      </c>
      <c r="D10" s="58">
        <v>141432</v>
      </c>
      <c r="E10" s="58">
        <v>134288</v>
      </c>
      <c r="F10" s="58">
        <v>133115</v>
      </c>
      <c r="G10" s="58">
        <v>131503</v>
      </c>
      <c r="H10" s="58">
        <v>143654</v>
      </c>
      <c r="I10" s="58">
        <v>141663</v>
      </c>
      <c r="J10" s="59">
        <v>131621</v>
      </c>
      <c r="K10" s="59">
        <v>145874</v>
      </c>
      <c r="L10" s="59">
        <v>145161</v>
      </c>
      <c r="M10" s="59">
        <v>146276</v>
      </c>
      <c r="N10" s="59">
        <v>157188</v>
      </c>
      <c r="O10" s="59">
        <v>145696</v>
      </c>
      <c r="P10" s="59">
        <v>151677</v>
      </c>
      <c r="Q10" s="59">
        <v>152013</v>
      </c>
      <c r="R10" s="59">
        <v>153613</v>
      </c>
      <c r="S10" s="59">
        <v>138518</v>
      </c>
      <c r="T10" s="59">
        <v>129713</v>
      </c>
      <c r="U10" s="59">
        <v>129736</v>
      </c>
      <c r="V10" s="59">
        <v>134638</v>
      </c>
      <c r="W10" s="60">
        <v>133653</v>
      </c>
      <c r="X10" s="59">
        <v>131103</v>
      </c>
      <c r="Y10" s="136">
        <v>120834.7917</v>
      </c>
    </row>
    <row r="11" spans="1:25" ht="11.25" customHeight="1" x14ac:dyDescent="0.3">
      <c r="A11" s="61" t="s">
        <v>212</v>
      </c>
      <c r="B11" s="61" t="s">
        <v>207</v>
      </c>
      <c r="C11" s="62">
        <v>38546</v>
      </c>
      <c r="D11" s="62">
        <v>41533</v>
      </c>
      <c r="E11" s="62">
        <v>42062</v>
      </c>
      <c r="F11" s="62">
        <v>45359</v>
      </c>
      <c r="G11" s="62">
        <v>45840</v>
      </c>
      <c r="H11" s="62">
        <v>41596</v>
      </c>
      <c r="I11" s="62">
        <v>45406</v>
      </c>
      <c r="J11" s="63">
        <v>40501</v>
      </c>
      <c r="K11" s="63">
        <v>38165</v>
      </c>
      <c r="L11" s="63">
        <v>43378</v>
      </c>
      <c r="M11" s="63">
        <v>42761</v>
      </c>
      <c r="N11" s="63">
        <v>50348</v>
      </c>
      <c r="O11" s="63">
        <v>50836</v>
      </c>
      <c r="P11" s="63">
        <v>49642</v>
      </c>
      <c r="Q11" s="63">
        <v>51350</v>
      </c>
      <c r="R11" s="63">
        <v>44719</v>
      </c>
      <c r="S11" s="63">
        <v>43771</v>
      </c>
      <c r="T11" s="63">
        <v>43220</v>
      </c>
      <c r="U11" s="63">
        <v>40920</v>
      </c>
      <c r="V11" s="63">
        <v>44465</v>
      </c>
      <c r="W11" s="64">
        <v>39065</v>
      </c>
      <c r="X11" s="63">
        <v>41683</v>
      </c>
      <c r="Y11" s="137">
        <v>37398.808400000002</v>
      </c>
    </row>
    <row r="12" spans="1:25" ht="11.25" customHeight="1" x14ac:dyDescent="0.3">
      <c r="A12" s="61" t="s">
        <v>213</v>
      </c>
      <c r="B12" s="61" t="s">
        <v>207</v>
      </c>
      <c r="C12" s="62">
        <v>36064</v>
      </c>
      <c r="D12" s="62">
        <v>34832</v>
      </c>
      <c r="E12" s="62">
        <v>28730</v>
      </c>
      <c r="F12" s="62">
        <v>28596</v>
      </c>
      <c r="G12" s="62">
        <v>29346</v>
      </c>
      <c r="H12" s="62">
        <v>32315</v>
      </c>
      <c r="I12" s="62">
        <v>34403</v>
      </c>
      <c r="J12" s="63">
        <v>31183</v>
      </c>
      <c r="K12" s="63">
        <v>26854</v>
      </c>
      <c r="L12" s="63">
        <v>32340</v>
      </c>
      <c r="M12" s="63">
        <v>32829</v>
      </c>
      <c r="N12" s="63">
        <v>28190</v>
      </c>
      <c r="O12" s="63">
        <v>30434</v>
      </c>
      <c r="P12" s="63">
        <v>31655</v>
      </c>
      <c r="Q12" s="63">
        <v>25475</v>
      </c>
      <c r="R12" s="63">
        <v>29455</v>
      </c>
      <c r="S12" s="63">
        <v>24056</v>
      </c>
      <c r="T12" s="63">
        <v>27124</v>
      </c>
      <c r="U12" s="63">
        <v>24683</v>
      </c>
      <c r="V12" s="63">
        <v>25617</v>
      </c>
      <c r="W12" s="64">
        <v>22729</v>
      </c>
      <c r="X12" s="63">
        <v>25373</v>
      </c>
      <c r="Y12" s="137">
        <v>21966.750599999999</v>
      </c>
    </row>
    <row r="13" spans="1:25" ht="11.25" customHeight="1" x14ac:dyDescent="0.3">
      <c r="A13" s="61" t="s">
        <v>214</v>
      </c>
      <c r="B13" s="61" t="s">
        <v>207</v>
      </c>
      <c r="C13" s="62">
        <v>44774</v>
      </c>
      <c r="D13" s="62">
        <v>46319</v>
      </c>
      <c r="E13" s="62">
        <v>41130</v>
      </c>
      <c r="F13" s="62">
        <v>43993</v>
      </c>
      <c r="G13" s="62">
        <v>49625</v>
      </c>
      <c r="H13" s="62">
        <v>49805</v>
      </c>
      <c r="I13" s="62">
        <v>46131</v>
      </c>
      <c r="J13" s="63">
        <v>43249</v>
      </c>
      <c r="K13" s="63">
        <v>39508</v>
      </c>
      <c r="L13" s="63">
        <v>40011</v>
      </c>
      <c r="M13" s="63">
        <v>42690</v>
      </c>
      <c r="N13" s="63">
        <v>47767</v>
      </c>
      <c r="O13" s="63">
        <v>45008</v>
      </c>
      <c r="P13" s="63">
        <v>47403</v>
      </c>
      <c r="Q13" s="63">
        <v>41647</v>
      </c>
      <c r="R13" s="63">
        <v>44955</v>
      </c>
      <c r="S13" s="63">
        <v>30625</v>
      </c>
      <c r="T13" s="63">
        <v>27084</v>
      </c>
      <c r="U13" s="63">
        <v>25022</v>
      </c>
      <c r="V13" s="63">
        <v>30703</v>
      </c>
      <c r="W13" s="64">
        <v>28903</v>
      </c>
      <c r="X13" s="63">
        <v>30804</v>
      </c>
      <c r="Y13" s="137">
        <v>24823.480500000001</v>
      </c>
    </row>
    <row r="14" spans="1:25" ht="11.25" customHeight="1" x14ac:dyDescent="0.3">
      <c r="A14" s="53" t="s">
        <v>215</v>
      </c>
      <c r="B14" s="53" t="s">
        <v>211</v>
      </c>
      <c r="C14" s="58">
        <v>119384</v>
      </c>
      <c r="D14" s="58">
        <v>122684</v>
      </c>
      <c r="E14" s="58">
        <v>111922</v>
      </c>
      <c r="F14" s="58">
        <v>117948</v>
      </c>
      <c r="G14" s="58">
        <v>124811</v>
      </c>
      <c r="H14" s="58">
        <v>123716</v>
      </c>
      <c r="I14" s="58">
        <v>125940</v>
      </c>
      <c r="J14" s="59">
        <v>114933</v>
      </c>
      <c r="K14" s="59">
        <v>104527</v>
      </c>
      <c r="L14" s="59">
        <v>115729</v>
      </c>
      <c r="M14" s="59">
        <v>118280</v>
      </c>
      <c r="N14" s="59">
        <v>126305</v>
      </c>
      <c r="O14" s="59">
        <v>126278</v>
      </c>
      <c r="P14" s="59">
        <v>128700</v>
      </c>
      <c r="Q14" s="59">
        <v>118472</v>
      </c>
      <c r="R14" s="59">
        <v>119129</v>
      </c>
      <c r="S14" s="59">
        <v>98452</v>
      </c>
      <c r="T14" s="59">
        <v>97428</v>
      </c>
      <c r="U14" s="59">
        <v>90625</v>
      </c>
      <c r="V14" s="59">
        <v>100785</v>
      </c>
      <c r="W14" s="60">
        <v>90697</v>
      </c>
      <c r="X14" s="59">
        <v>97860</v>
      </c>
      <c r="Y14" s="136">
        <v>84189.039499999999</v>
      </c>
    </row>
    <row r="15" spans="1:25" ht="11.25" customHeight="1" x14ac:dyDescent="0.3">
      <c r="A15" s="61" t="s">
        <v>216</v>
      </c>
      <c r="B15" s="61" t="s">
        <v>207</v>
      </c>
      <c r="C15" s="62">
        <v>90176</v>
      </c>
      <c r="D15" s="62">
        <v>92385</v>
      </c>
      <c r="E15" s="62">
        <v>93704</v>
      </c>
      <c r="F15" s="62">
        <v>85592</v>
      </c>
      <c r="G15" s="62">
        <v>89304</v>
      </c>
      <c r="H15" s="62">
        <v>89547</v>
      </c>
      <c r="I15" s="62">
        <v>90491</v>
      </c>
      <c r="J15" s="63">
        <v>83768</v>
      </c>
      <c r="K15" s="63">
        <v>84692</v>
      </c>
      <c r="L15" s="63">
        <v>86957</v>
      </c>
      <c r="M15" s="63">
        <v>80108</v>
      </c>
      <c r="N15" s="63">
        <v>91319</v>
      </c>
      <c r="O15" s="63">
        <v>87226</v>
      </c>
      <c r="P15" s="63">
        <v>83202</v>
      </c>
      <c r="Q15" s="63">
        <v>75907</v>
      </c>
      <c r="R15" s="63">
        <v>73055</v>
      </c>
      <c r="S15" s="63">
        <v>72784</v>
      </c>
      <c r="T15" s="63">
        <v>64038</v>
      </c>
      <c r="U15" s="63">
        <v>57787</v>
      </c>
      <c r="V15" s="63">
        <v>61349</v>
      </c>
      <c r="W15" s="64">
        <v>60413</v>
      </c>
      <c r="X15" s="63">
        <v>60586</v>
      </c>
      <c r="Y15" s="137">
        <v>54568.038099999998</v>
      </c>
    </row>
    <row r="16" spans="1:25" ht="11.25" customHeight="1" x14ac:dyDescent="0.3">
      <c r="A16" s="61" t="s">
        <v>217</v>
      </c>
      <c r="B16" s="61" t="s">
        <v>207</v>
      </c>
      <c r="C16" s="62">
        <v>106718</v>
      </c>
      <c r="D16" s="62">
        <v>105281</v>
      </c>
      <c r="E16" s="62">
        <v>112363</v>
      </c>
      <c r="F16" s="62">
        <v>102919</v>
      </c>
      <c r="G16" s="62">
        <v>114149</v>
      </c>
      <c r="H16" s="62">
        <v>112948</v>
      </c>
      <c r="I16" s="62">
        <v>115293</v>
      </c>
      <c r="J16" s="63">
        <v>106960</v>
      </c>
      <c r="K16" s="63">
        <v>102226</v>
      </c>
      <c r="L16" s="63">
        <v>101797</v>
      </c>
      <c r="M16" s="63">
        <v>106380</v>
      </c>
      <c r="N16" s="63">
        <v>112095</v>
      </c>
      <c r="O16" s="63">
        <v>109079</v>
      </c>
      <c r="P16" s="63">
        <v>94101</v>
      </c>
      <c r="Q16" s="63">
        <v>97147</v>
      </c>
      <c r="R16" s="63">
        <v>78855</v>
      </c>
      <c r="S16" s="63">
        <v>71005</v>
      </c>
      <c r="T16" s="63">
        <v>63569</v>
      </c>
      <c r="U16" s="63">
        <v>62584</v>
      </c>
      <c r="V16" s="63">
        <v>65596</v>
      </c>
      <c r="W16" s="64">
        <v>63320</v>
      </c>
      <c r="X16" s="63">
        <v>67690</v>
      </c>
      <c r="Y16" s="137">
        <v>59875.5098</v>
      </c>
    </row>
    <row r="17" spans="1:25" ht="11.25" customHeight="1" x14ac:dyDescent="0.3">
      <c r="A17" s="61" t="s">
        <v>218</v>
      </c>
      <c r="B17" s="61" t="s">
        <v>207</v>
      </c>
      <c r="C17" s="62">
        <v>100678</v>
      </c>
      <c r="D17" s="62">
        <v>106565</v>
      </c>
      <c r="E17" s="62">
        <v>101665</v>
      </c>
      <c r="F17" s="62">
        <v>94133</v>
      </c>
      <c r="G17" s="62">
        <v>93732</v>
      </c>
      <c r="H17" s="62">
        <v>99907</v>
      </c>
      <c r="I17" s="62">
        <v>104305</v>
      </c>
      <c r="J17" s="63">
        <v>106092</v>
      </c>
      <c r="K17" s="63">
        <v>106356</v>
      </c>
      <c r="L17" s="63">
        <v>102378</v>
      </c>
      <c r="M17" s="63">
        <v>97998</v>
      </c>
      <c r="N17" s="63">
        <v>111300</v>
      </c>
      <c r="O17" s="63">
        <v>109481</v>
      </c>
      <c r="P17" s="63">
        <v>103599</v>
      </c>
      <c r="Q17" s="63">
        <v>97747</v>
      </c>
      <c r="R17" s="63">
        <v>94504</v>
      </c>
      <c r="S17" s="63">
        <v>81511</v>
      </c>
      <c r="T17" s="63">
        <v>73099</v>
      </c>
      <c r="U17" s="63">
        <v>67506</v>
      </c>
      <c r="V17" s="63">
        <v>70839</v>
      </c>
      <c r="W17" s="64">
        <v>71935</v>
      </c>
      <c r="X17" s="63">
        <v>70219</v>
      </c>
      <c r="Y17" s="137">
        <v>62645.784399999997</v>
      </c>
    </row>
    <row r="18" spans="1:25" ht="11.25" customHeight="1" x14ac:dyDescent="0.3">
      <c r="A18" s="53" t="s">
        <v>219</v>
      </c>
      <c r="B18" s="53" t="s">
        <v>211</v>
      </c>
      <c r="C18" s="58">
        <v>297572</v>
      </c>
      <c r="D18" s="58">
        <v>304231</v>
      </c>
      <c r="E18" s="58">
        <v>307732</v>
      </c>
      <c r="F18" s="58">
        <v>282644</v>
      </c>
      <c r="G18" s="58">
        <v>297185</v>
      </c>
      <c r="H18" s="58">
        <v>302402</v>
      </c>
      <c r="I18" s="58">
        <v>310089</v>
      </c>
      <c r="J18" s="59">
        <v>296820</v>
      </c>
      <c r="K18" s="59">
        <v>293274</v>
      </c>
      <c r="L18" s="59">
        <v>291132</v>
      </c>
      <c r="M18" s="59">
        <v>284486</v>
      </c>
      <c r="N18" s="59">
        <v>314714</v>
      </c>
      <c r="O18" s="59">
        <v>305786</v>
      </c>
      <c r="P18" s="59">
        <v>280902</v>
      </c>
      <c r="Q18" s="59">
        <v>270801</v>
      </c>
      <c r="R18" s="59">
        <v>246414</v>
      </c>
      <c r="S18" s="59">
        <v>225300</v>
      </c>
      <c r="T18" s="59">
        <v>200706</v>
      </c>
      <c r="U18" s="59">
        <v>187877</v>
      </c>
      <c r="V18" s="59">
        <v>197784</v>
      </c>
      <c r="W18" s="60">
        <v>195668</v>
      </c>
      <c r="X18" s="59">
        <v>198495</v>
      </c>
      <c r="Y18" s="136">
        <v>177089.33230000001</v>
      </c>
    </row>
    <row r="19" spans="1:25" ht="11.25" customHeight="1" x14ac:dyDescent="0.3">
      <c r="A19" s="57" t="s">
        <v>220</v>
      </c>
      <c r="B19" s="53" t="s">
        <v>205</v>
      </c>
      <c r="C19" s="65">
        <v>557012</v>
      </c>
      <c r="D19" s="65">
        <v>568347</v>
      </c>
      <c r="E19" s="65">
        <v>553942</v>
      </c>
      <c r="F19" s="65">
        <v>533707</v>
      </c>
      <c r="G19" s="65">
        <v>553499</v>
      </c>
      <c r="H19" s="65">
        <v>569772</v>
      </c>
      <c r="I19" s="65">
        <v>577692</v>
      </c>
      <c r="J19" s="65">
        <v>543374</v>
      </c>
      <c r="K19" s="65">
        <v>543675</v>
      </c>
      <c r="L19" s="65">
        <v>552022</v>
      </c>
      <c r="M19" s="65">
        <v>549042</v>
      </c>
      <c r="N19" s="65">
        <v>598207</v>
      </c>
      <c r="O19" s="65">
        <v>577760</v>
      </c>
      <c r="P19" s="65">
        <v>561279</v>
      </c>
      <c r="Q19" s="65">
        <v>541286</v>
      </c>
      <c r="R19" s="65">
        <v>519156</v>
      </c>
      <c r="S19" s="65">
        <v>462270</v>
      </c>
      <c r="T19" s="54">
        <v>427847</v>
      </c>
      <c r="U19" s="54">
        <v>408238</v>
      </c>
      <c r="V19" s="65">
        <v>433207</v>
      </c>
      <c r="W19" s="66">
        <v>420018</v>
      </c>
      <c r="X19" s="65">
        <v>427458</v>
      </c>
      <c r="Y19" s="138">
        <v>382113.16350000002</v>
      </c>
    </row>
    <row r="20" spans="1:25" ht="11.25" customHeight="1" x14ac:dyDescent="0.3">
      <c r="A20" s="61" t="s">
        <v>221</v>
      </c>
      <c r="B20" s="61" t="s">
        <v>207</v>
      </c>
      <c r="C20" s="62">
        <v>28320</v>
      </c>
      <c r="D20" s="62">
        <v>34902</v>
      </c>
      <c r="E20" s="62">
        <v>32470</v>
      </c>
      <c r="F20" s="62">
        <v>40274</v>
      </c>
      <c r="G20" s="62">
        <v>34456</v>
      </c>
      <c r="H20" s="62">
        <v>37598</v>
      </c>
      <c r="I20" s="62">
        <v>35007</v>
      </c>
      <c r="J20" s="63">
        <v>28109</v>
      </c>
      <c r="K20" s="63">
        <v>35648</v>
      </c>
      <c r="L20" s="63">
        <v>30886</v>
      </c>
      <c r="M20" s="63">
        <v>29071</v>
      </c>
      <c r="N20" s="63">
        <v>43100</v>
      </c>
      <c r="O20" s="63">
        <v>46161</v>
      </c>
      <c r="P20" s="63">
        <v>41557</v>
      </c>
      <c r="Q20" s="63">
        <v>42618</v>
      </c>
      <c r="R20" s="63">
        <v>42222</v>
      </c>
      <c r="S20" s="63">
        <v>38354</v>
      </c>
      <c r="T20" s="63">
        <v>39089</v>
      </c>
      <c r="U20" s="63">
        <v>38231</v>
      </c>
      <c r="V20" s="63">
        <v>45462</v>
      </c>
      <c r="W20" s="64">
        <v>43203</v>
      </c>
      <c r="X20" s="63">
        <v>51584</v>
      </c>
      <c r="Y20" s="137">
        <v>45245.8174</v>
      </c>
    </row>
    <row r="21" spans="1:25" ht="11.25" customHeight="1" x14ac:dyDescent="0.3">
      <c r="A21" s="61" t="s">
        <v>222</v>
      </c>
      <c r="B21" s="61" t="s">
        <v>207</v>
      </c>
      <c r="C21" s="62">
        <v>15233</v>
      </c>
      <c r="D21" s="62">
        <v>12225</v>
      </c>
      <c r="E21" s="62">
        <v>12372</v>
      </c>
      <c r="F21" s="62">
        <v>10229</v>
      </c>
      <c r="G21" s="62">
        <v>14901</v>
      </c>
      <c r="H21" s="62">
        <v>15052</v>
      </c>
      <c r="I21" s="62">
        <v>14221</v>
      </c>
      <c r="J21" s="63">
        <v>15326</v>
      </c>
      <c r="K21" s="63">
        <v>15303</v>
      </c>
      <c r="L21" s="63">
        <v>11636</v>
      </c>
      <c r="M21" s="63">
        <v>13361</v>
      </c>
      <c r="N21" s="63">
        <v>18684</v>
      </c>
      <c r="O21" s="63">
        <v>16618</v>
      </c>
      <c r="P21" s="63">
        <v>15346</v>
      </c>
      <c r="Q21" s="63">
        <v>13279</v>
      </c>
      <c r="R21" s="63">
        <v>12967</v>
      </c>
      <c r="S21" s="63">
        <v>10066</v>
      </c>
      <c r="T21" s="63">
        <v>7186</v>
      </c>
      <c r="U21" s="63">
        <v>6595</v>
      </c>
      <c r="V21" s="63">
        <v>7401</v>
      </c>
      <c r="W21" s="64">
        <v>7555</v>
      </c>
      <c r="X21" s="63">
        <v>11837</v>
      </c>
      <c r="Y21" s="137">
        <v>7096.3436000000002</v>
      </c>
    </row>
    <row r="22" spans="1:25" ht="11.25" customHeight="1" x14ac:dyDescent="0.3">
      <c r="A22" s="61" t="s">
        <v>223</v>
      </c>
      <c r="B22" s="61" t="s">
        <v>207</v>
      </c>
      <c r="C22" s="62">
        <v>4855</v>
      </c>
      <c r="D22" s="62">
        <v>6308</v>
      </c>
      <c r="E22" s="62">
        <v>5683</v>
      </c>
      <c r="F22" s="62">
        <v>5330</v>
      </c>
      <c r="G22" s="62">
        <v>7079</v>
      </c>
      <c r="H22" s="62">
        <v>6843</v>
      </c>
      <c r="I22" s="62">
        <v>5408</v>
      </c>
      <c r="J22" s="63">
        <v>4763</v>
      </c>
      <c r="K22" s="63">
        <v>4399</v>
      </c>
      <c r="L22" s="63">
        <v>3082</v>
      </c>
      <c r="M22" s="63">
        <v>2947</v>
      </c>
      <c r="N22" s="63">
        <v>3740</v>
      </c>
      <c r="O22" s="63">
        <v>5522</v>
      </c>
      <c r="P22" s="63">
        <v>4519</v>
      </c>
      <c r="Q22" s="63">
        <v>5041</v>
      </c>
      <c r="R22" s="63">
        <v>5180</v>
      </c>
      <c r="S22" s="63">
        <v>4138</v>
      </c>
      <c r="T22" s="63">
        <v>4309</v>
      </c>
      <c r="U22" s="63">
        <v>4060</v>
      </c>
      <c r="V22" s="63">
        <v>4098</v>
      </c>
      <c r="W22" s="64">
        <v>4496</v>
      </c>
      <c r="X22" s="63">
        <v>6658</v>
      </c>
      <c r="Y22" s="137">
        <v>2083.1999000000001</v>
      </c>
    </row>
    <row r="23" spans="1:25" ht="11.25" customHeight="1" x14ac:dyDescent="0.3">
      <c r="A23" s="53" t="s">
        <v>224</v>
      </c>
      <c r="B23" s="53" t="s">
        <v>211</v>
      </c>
      <c r="C23" s="58">
        <v>48408</v>
      </c>
      <c r="D23" s="58">
        <v>53435</v>
      </c>
      <c r="E23" s="58">
        <v>50525</v>
      </c>
      <c r="F23" s="58">
        <v>55833</v>
      </c>
      <c r="G23" s="58">
        <v>56436</v>
      </c>
      <c r="H23" s="58">
        <v>59493</v>
      </c>
      <c r="I23" s="58">
        <v>54636</v>
      </c>
      <c r="J23" s="59">
        <v>48198</v>
      </c>
      <c r="K23" s="59">
        <v>55350</v>
      </c>
      <c r="L23" s="59">
        <v>45604</v>
      </c>
      <c r="M23" s="59">
        <v>45379</v>
      </c>
      <c r="N23" s="59">
        <v>65524</v>
      </c>
      <c r="O23" s="59">
        <v>68301</v>
      </c>
      <c r="P23" s="59">
        <v>61422</v>
      </c>
      <c r="Q23" s="59">
        <v>60938</v>
      </c>
      <c r="R23" s="59">
        <v>60369</v>
      </c>
      <c r="S23" s="59">
        <v>52558</v>
      </c>
      <c r="T23" s="59">
        <v>50584</v>
      </c>
      <c r="U23" s="59">
        <v>48886</v>
      </c>
      <c r="V23" s="59">
        <v>56961</v>
      </c>
      <c r="W23" s="60">
        <v>55254</v>
      </c>
      <c r="X23" s="59">
        <v>70079</v>
      </c>
      <c r="Y23" s="136">
        <v>54425.3609</v>
      </c>
    </row>
    <row r="24" spans="1:25" ht="11.25" customHeight="1" x14ac:dyDescent="0.3">
      <c r="A24" s="61" t="s">
        <v>225</v>
      </c>
      <c r="B24" s="61" t="s">
        <v>207</v>
      </c>
      <c r="C24" s="62">
        <v>115399</v>
      </c>
      <c r="D24" s="62">
        <v>126941</v>
      </c>
      <c r="E24" s="62">
        <v>121253</v>
      </c>
      <c r="F24" s="62">
        <v>114508</v>
      </c>
      <c r="G24" s="62">
        <v>115966</v>
      </c>
      <c r="H24" s="62">
        <v>110725</v>
      </c>
      <c r="I24" s="62">
        <v>113887</v>
      </c>
      <c r="J24" s="63">
        <v>100011</v>
      </c>
      <c r="K24" s="63">
        <v>115239</v>
      </c>
      <c r="L24" s="63">
        <v>124071</v>
      </c>
      <c r="M24" s="63">
        <v>103476</v>
      </c>
      <c r="N24" s="63">
        <v>114555</v>
      </c>
      <c r="O24" s="63">
        <v>116748</v>
      </c>
      <c r="P24" s="63">
        <v>126541</v>
      </c>
      <c r="Q24" s="63">
        <v>118699</v>
      </c>
      <c r="R24" s="63">
        <v>103406</v>
      </c>
      <c r="S24" s="63">
        <v>91370</v>
      </c>
      <c r="T24" s="63">
        <v>101262</v>
      </c>
      <c r="U24" s="63">
        <v>95585</v>
      </c>
      <c r="V24" s="63">
        <v>103018</v>
      </c>
      <c r="W24" s="64">
        <v>92638</v>
      </c>
      <c r="X24" s="63">
        <v>102850</v>
      </c>
      <c r="Y24" s="137">
        <v>55703.307399999998</v>
      </c>
    </row>
    <row r="25" spans="1:25" ht="11.25" customHeight="1" x14ac:dyDescent="0.3">
      <c r="A25" s="61" t="s">
        <v>226</v>
      </c>
      <c r="B25" s="61" t="s">
        <v>207</v>
      </c>
      <c r="C25" s="62">
        <v>46593</v>
      </c>
      <c r="D25" s="62">
        <v>51895</v>
      </c>
      <c r="E25" s="62">
        <v>48407</v>
      </c>
      <c r="F25" s="62">
        <v>48200</v>
      </c>
      <c r="G25" s="62">
        <v>50479</v>
      </c>
      <c r="H25" s="62">
        <v>43645</v>
      </c>
      <c r="I25" s="62">
        <v>45385</v>
      </c>
      <c r="J25" s="63">
        <v>39940</v>
      </c>
      <c r="K25" s="63">
        <v>46173</v>
      </c>
      <c r="L25" s="63">
        <v>49187</v>
      </c>
      <c r="M25" s="63">
        <v>32350</v>
      </c>
      <c r="N25" s="63">
        <v>46672</v>
      </c>
      <c r="O25" s="63">
        <v>35970</v>
      </c>
      <c r="P25" s="63">
        <v>49106</v>
      </c>
      <c r="Q25" s="63">
        <v>50553</v>
      </c>
      <c r="R25" s="63">
        <v>37423</v>
      </c>
      <c r="S25" s="63">
        <v>38387</v>
      </c>
      <c r="T25" s="63">
        <v>44081</v>
      </c>
      <c r="U25" s="63">
        <v>40977</v>
      </c>
      <c r="V25" s="63">
        <v>43191</v>
      </c>
      <c r="W25" s="64">
        <v>44335</v>
      </c>
      <c r="X25" s="63">
        <v>50617</v>
      </c>
      <c r="Y25" s="137">
        <v>26739.9535</v>
      </c>
    </row>
    <row r="26" spans="1:25" ht="11.25" customHeight="1" x14ac:dyDescent="0.3">
      <c r="A26" s="61" t="s">
        <v>227</v>
      </c>
      <c r="B26" s="61" t="s">
        <v>207</v>
      </c>
      <c r="C26" s="62">
        <v>98314</v>
      </c>
      <c r="D26" s="62">
        <v>110710</v>
      </c>
      <c r="E26" s="62">
        <v>103563</v>
      </c>
      <c r="F26" s="62">
        <v>99648</v>
      </c>
      <c r="G26" s="62">
        <v>112971</v>
      </c>
      <c r="H26" s="62">
        <v>108608</v>
      </c>
      <c r="I26" s="62">
        <v>103157</v>
      </c>
      <c r="J26" s="63">
        <v>83343</v>
      </c>
      <c r="K26" s="63">
        <v>108402</v>
      </c>
      <c r="L26" s="63">
        <v>95664</v>
      </c>
      <c r="M26" s="63">
        <v>73222</v>
      </c>
      <c r="N26" s="63">
        <v>92774</v>
      </c>
      <c r="O26" s="63">
        <v>108877</v>
      </c>
      <c r="P26" s="63">
        <v>117975</v>
      </c>
      <c r="Q26" s="63">
        <v>115778</v>
      </c>
      <c r="R26" s="63">
        <v>109941</v>
      </c>
      <c r="S26" s="63">
        <v>97173</v>
      </c>
      <c r="T26" s="63">
        <v>94680</v>
      </c>
      <c r="U26" s="63">
        <v>94305</v>
      </c>
      <c r="V26" s="63">
        <v>102481</v>
      </c>
      <c r="W26" s="64">
        <v>99259</v>
      </c>
      <c r="X26" s="63">
        <v>106174</v>
      </c>
      <c r="Y26" s="137">
        <v>98442.083700000003</v>
      </c>
    </row>
    <row r="27" spans="1:25" ht="11.25" customHeight="1" x14ac:dyDescent="0.3">
      <c r="A27" s="53" t="s">
        <v>228</v>
      </c>
      <c r="B27" s="53" t="s">
        <v>211</v>
      </c>
      <c r="C27" s="58">
        <v>260306</v>
      </c>
      <c r="D27" s="58">
        <v>289546</v>
      </c>
      <c r="E27" s="58">
        <v>273223</v>
      </c>
      <c r="F27" s="58">
        <v>262356</v>
      </c>
      <c r="G27" s="58">
        <v>279416</v>
      </c>
      <c r="H27" s="58">
        <v>262978</v>
      </c>
      <c r="I27" s="58">
        <v>262429</v>
      </c>
      <c r="J27" s="59">
        <v>223294</v>
      </c>
      <c r="K27" s="59">
        <v>269814</v>
      </c>
      <c r="L27" s="59">
        <v>268922</v>
      </c>
      <c r="M27" s="59">
        <v>209048</v>
      </c>
      <c r="N27" s="59">
        <v>254001</v>
      </c>
      <c r="O27" s="59">
        <v>261595</v>
      </c>
      <c r="P27" s="59">
        <v>293622</v>
      </c>
      <c r="Q27" s="59">
        <v>285030</v>
      </c>
      <c r="R27" s="59">
        <v>250770</v>
      </c>
      <c r="S27" s="59">
        <v>226930</v>
      </c>
      <c r="T27" s="59">
        <v>240023</v>
      </c>
      <c r="U27" s="59">
        <v>230867</v>
      </c>
      <c r="V27" s="59">
        <v>248690</v>
      </c>
      <c r="W27" s="60">
        <v>236232</v>
      </c>
      <c r="X27" s="59">
        <v>259641</v>
      </c>
      <c r="Y27" s="136">
        <v>180885.34460000001</v>
      </c>
    </row>
    <row r="28" spans="1:25" ht="11.25" customHeight="1" x14ac:dyDescent="0.3">
      <c r="A28" s="61" t="s">
        <v>229</v>
      </c>
      <c r="B28" s="61" t="s">
        <v>207</v>
      </c>
      <c r="C28" s="62">
        <v>92400</v>
      </c>
      <c r="D28" s="62">
        <v>99296</v>
      </c>
      <c r="E28" s="62">
        <v>87900</v>
      </c>
      <c r="F28" s="62">
        <v>91240</v>
      </c>
      <c r="G28" s="62">
        <v>97281</v>
      </c>
      <c r="H28" s="62">
        <v>96237</v>
      </c>
      <c r="I28" s="62">
        <v>96891</v>
      </c>
      <c r="J28" s="63">
        <v>77918</v>
      </c>
      <c r="K28" s="63">
        <v>90682</v>
      </c>
      <c r="L28" s="63">
        <v>87237</v>
      </c>
      <c r="M28" s="63">
        <v>82350</v>
      </c>
      <c r="N28" s="63">
        <v>89697</v>
      </c>
      <c r="O28" s="63">
        <v>76440</v>
      </c>
      <c r="P28" s="63">
        <v>96488</v>
      </c>
      <c r="Q28" s="63">
        <v>84982</v>
      </c>
      <c r="R28" s="63">
        <v>89494</v>
      </c>
      <c r="S28" s="63">
        <v>75712</v>
      </c>
      <c r="T28" s="63">
        <v>66099</v>
      </c>
      <c r="U28" s="63">
        <v>59810</v>
      </c>
      <c r="V28" s="63">
        <v>70816</v>
      </c>
      <c r="W28" s="64">
        <v>69800</v>
      </c>
      <c r="X28" s="63">
        <v>77594</v>
      </c>
      <c r="Y28" s="137">
        <v>62893.7595</v>
      </c>
    </row>
    <row r="29" spans="1:25" ht="11.25" customHeight="1" x14ac:dyDescent="0.3">
      <c r="A29" s="61" t="s">
        <v>230</v>
      </c>
      <c r="B29" s="61" t="s">
        <v>207</v>
      </c>
      <c r="C29" s="62">
        <v>122974</v>
      </c>
      <c r="D29" s="62">
        <v>119208</v>
      </c>
      <c r="E29" s="62">
        <v>127482</v>
      </c>
      <c r="F29" s="62">
        <v>94620</v>
      </c>
      <c r="G29" s="62">
        <v>95672</v>
      </c>
      <c r="H29" s="62">
        <v>98300</v>
      </c>
      <c r="I29" s="62">
        <v>103830</v>
      </c>
      <c r="J29" s="63">
        <v>98053</v>
      </c>
      <c r="K29" s="63">
        <v>111787</v>
      </c>
      <c r="L29" s="63">
        <v>109650</v>
      </c>
      <c r="M29" s="63">
        <v>89840</v>
      </c>
      <c r="N29" s="63">
        <v>114378</v>
      </c>
      <c r="O29" s="63">
        <v>92609</v>
      </c>
      <c r="P29" s="63">
        <v>114127</v>
      </c>
      <c r="Q29" s="63">
        <v>112032</v>
      </c>
      <c r="R29" s="63">
        <v>107278</v>
      </c>
      <c r="S29" s="63">
        <v>91650</v>
      </c>
      <c r="T29" s="63">
        <v>100767</v>
      </c>
      <c r="U29" s="63">
        <v>93811</v>
      </c>
      <c r="V29" s="63">
        <v>106925</v>
      </c>
      <c r="W29" s="64">
        <v>105655</v>
      </c>
      <c r="X29" s="63">
        <v>111447</v>
      </c>
      <c r="Y29" s="137">
        <v>76253.513200000001</v>
      </c>
    </row>
    <row r="30" spans="1:25" ht="11.25" customHeight="1" x14ac:dyDescent="0.3">
      <c r="A30" s="61" t="s">
        <v>231</v>
      </c>
      <c r="B30" s="61" t="s">
        <v>207</v>
      </c>
      <c r="C30" s="62">
        <v>55408</v>
      </c>
      <c r="D30" s="62">
        <v>69648</v>
      </c>
      <c r="E30" s="62">
        <v>57748</v>
      </c>
      <c r="F30" s="62">
        <v>57789</v>
      </c>
      <c r="G30" s="62">
        <v>59049</v>
      </c>
      <c r="H30" s="62">
        <v>61212</v>
      </c>
      <c r="I30" s="62">
        <v>62596</v>
      </c>
      <c r="J30" s="63">
        <v>38251</v>
      </c>
      <c r="K30" s="63">
        <v>60629</v>
      </c>
      <c r="L30" s="63">
        <v>55099</v>
      </c>
      <c r="M30" s="63">
        <v>46013</v>
      </c>
      <c r="N30" s="63">
        <v>48853</v>
      </c>
      <c r="O30" s="63">
        <v>53593</v>
      </c>
      <c r="P30" s="63">
        <v>54684</v>
      </c>
      <c r="Q30" s="63">
        <v>44377</v>
      </c>
      <c r="R30" s="63">
        <v>52852</v>
      </c>
      <c r="S30" s="63">
        <v>43893</v>
      </c>
      <c r="T30" s="63">
        <v>41207</v>
      </c>
      <c r="U30" s="63">
        <v>36431</v>
      </c>
      <c r="V30" s="63">
        <v>45415</v>
      </c>
      <c r="W30" s="64">
        <v>46086</v>
      </c>
      <c r="X30" s="63">
        <v>53023</v>
      </c>
      <c r="Y30" s="137">
        <v>28697.411899999999</v>
      </c>
    </row>
    <row r="31" spans="1:25" ht="11.25" customHeight="1" x14ac:dyDescent="0.3">
      <c r="A31" s="53" t="s">
        <v>232</v>
      </c>
      <c r="B31" s="53" t="s">
        <v>211</v>
      </c>
      <c r="C31" s="58">
        <v>270782</v>
      </c>
      <c r="D31" s="58">
        <v>288152</v>
      </c>
      <c r="E31" s="58">
        <v>273130</v>
      </c>
      <c r="F31" s="58">
        <v>243649</v>
      </c>
      <c r="G31" s="58">
        <v>252002</v>
      </c>
      <c r="H31" s="58">
        <v>255749</v>
      </c>
      <c r="I31" s="58">
        <v>263317</v>
      </c>
      <c r="J31" s="59">
        <v>214222</v>
      </c>
      <c r="K31" s="59">
        <v>263098</v>
      </c>
      <c r="L31" s="59">
        <v>251986</v>
      </c>
      <c r="M31" s="59">
        <v>218203</v>
      </c>
      <c r="N31" s="59">
        <v>252928</v>
      </c>
      <c r="O31" s="59">
        <v>222642</v>
      </c>
      <c r="P31" s="59">
        <v>265299</v>
      </c>
      <c r="Q31" s="59">
        <v>241391</v>
      </c>
      <c r="R31" s="59">
        <v>249624</v>
      </c>
      <c r="S31" s="59">
        <v>211255</v>
      </c>
      <c r="T31" s="59">
        <v>208073</v>
      </c>
      <c r="U31" s="59">
        <v>190052</v>
      </c>
      <c r="V31" s="59">
        <v>223156</v>
      </c>
      <c r="W31" s="60">
        <v>221541</v>
      </c>
      <c r="X31" s="59">
        <v>242064</v>
      </c>
      <c r="Y31" s="136">
        <v>167844.68460000001</v>
      </c>
    </row>
    <row r="32" spans="1:25" ht="11.25" customHeight="1" x14ac:dyDescent="0.3">
      <c r="A32" s="57" t="s">
        <v>233</v>
      </c>
      <c r="B32" s="53" t="s">
        <v>205</v>
      </c>
      <c r="C32" s="65">
        <v>579496</v>
      </c>
      <c r="D32" s="65">
        <v>631133</v>
      </c>
      <c r="E32" s="65">
        <v>596878</v>
      </c>
      <c r="F32" s="65">
        <v>561838</v>
      </c>
      <c r="G32" s="65">
        <v>587854</v>
      </c>
      <c r="H32" s="65">
        <v>578220</v>
      </c>
      <c r="I32" s="65">
        <v>580382</v>
      </c>
      <c r="J32" s="65">
        <v>485714</v>
      </c>
      <c r="K32" s="65">
        <v>588262</v>
      </c>
      <c r="L32" s="65">
        <v>566512</v>
      </c>
      <c r="M32" s="65">
        <v>472630</v>
      </c>
      <c r="N32" s="65">
        <v>572453</v>
      </c>
      <c r="O32" s="65">
        <v>552538</v>
      </c>
      <c r="P32" s="65">
        <v>620343</v>
      </c>
      <c r="Q32" s="65">
        <v>587359</v>
      </c>
      <c r="R32" s="65">
        <v>560763</v>
      </c>
      <c r="S32" s="65">
        <v>490743</v>
      </c>
      <c r="T32" s="54">
        <v>498680</v>
      </c>
      <c r="U32" s="54">
        <v>469805</v>
      </c>
      <c r="V32" s="65">
        <v>528807</v>
      </c>
      <c r="W32" s="66">
        <v>513027</v>
      </c>
      <c r="X32" s="65">
        <v>571784</v>
      </c>
      <c r="Y32" s="138">
        <v>403155.39010000002</v>
      </c>
    </row>
    <row r="33" spans="1:25" ht="11.25" customHeight="1" x14ac:dyDescent="0.3">
      <c r="A33" s="53" t="s">
        <v>234</v>
      </c>
      <c r="B33" s="53" t="s">
        <v>235</v>
      </c>
      <c r="C33" s="58">
        <v>1192702</v>
      </c>
      <c r="D33" s="54">
        <v>1258120</v>
      </c>
      <c r="E33" s="54">
        <v>1205817</v>
      </c>
      <c r="F33" s="54">
        <v>1144735</v>
      </c>
      <c r="G33" s="54">
        <v>1190141</v>
      </c>
      <c r="H33" s="54">
        <v>1197547</v>
      </c>
      <c r="I33" s="54">
        <v>1214952</v>
      </c>
      <c r="J33" s="54">
        <v>1078784</v>
      </c>
      <c r="K33" s="54">
        <v>1191804</v>
      </c>
      <c r="L33" s="54">
        <v>1177321</v>
      </c>
      <c r="M33" s="54">
        <v>1078825</v>
      </c>
      <c r="N33" s="54">
        <v>1230253</v>
      </c>
      <c r="O33" s="54">
        <v>1191291</v>
      </c>
      <c r="P33" s="54">
        <v>1242605</v>
      </c>
      <c r="Q33" s="54">
        <v>1191420</v>
      </c>
      <c r="R33" s="54">
        <v>1146127</v>
      </c>
      <c r="S33" s="54">
        <v>1011563</v>
      </c>
      <c r="T33" s="54">
        <v>988823</v>
      </c>
      <c r="U33" s="54">
        <v>939080</v>
      </c>
      <c r="V33" s="54">
        <v>1027592</v>
      </c>
      <c r="W33" s="55">
        <v>981006</v>
      </c>
      <c r="X33" s="54">
        <v>1054566</v>
      </c>
      <c r="Y33" s="135">
        <v>819355.64480000001</v>
      </c>
    </row>
    <row r="34" spans="1:25" ht="11.25" customHeight="1" x14ac:dyDescent="0.3">
      <c r="A34" s="176" t="s">
        <v>236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8"/>
      <c r="Y34" s="143"/>
    </row>
    <row r="35" spans="1:25" ht="11.25" customHeight="1" x14ac:dyDescent="0.3">
      <c r="A35" s="52" t="s">
        <v>200</v>
      </c>
      <c r="B35" s="53" t="s">
        <v>201</v>
      </c>
      <c r="C35" s="59">
        <v>17083</v>
      </c>
      <c r="D35" s="59">
        <v>15966</v>
      </c>
      <c r="E35" s="59">
        <v>31420</v>
      </c>
      <c r="F35" s="59">
        <v>18328</v>
      </c>
      <c r="G35" s="59">
        <v>38832</v>
      </c>
      <c r="H35" s="54">
        <v>43587</v>
      </c>
      <c r="I35" s="54">
        <v>38751</v>
      </c>
      <c r="J35" s="59">
        <v>27689</v>
      </c>
      <c r="K35" s="54">
        <v>61702</v>
      </c>
      <c r="L35" s="54">
        <v>48986</v>
      </c>
      <c r="M35" s="54">
        <v>51119</v>
      </c>
      <c r="N35" s="54">
        <v>54295</v>
      </c>
      <c r="O35" s="54">
        <v>38579</v>
      </c>
      <c r="P35" s="54">
        <v>42392</v>
      </c>
      <c r="Q35" s="54">
        <v>63294</v>
      </c>
      <c r="R35" s="54">
        <v>42055</v>
      </c>
      <c r="S35" s="54">
        <v>65392</v>
      </c>
      <c r="T35" s="54">
        <v>38726</v>
      </c>
      <c r="U35" s="54">
        <v>62498</v>
      </c>
      <c r="V35" s="54">
        <v>58210</v>
      </c>
      <c r="W35" s="55">
        <v>1650</v>
      </c>
      <c r="X35" s="54">
        <v>1885</v>
      </c>
      <c r="Y35" s="135">
        <v>113.3</v>
      </c>
    </row>
    <row r="36" spans="1:25" ht="11.25" customHeight="1" x14ac:dyDescent="0.3">
      <c r="A36" s="53" t="s">
        <v>202</v>
      </c>
      <c r="B36" s="53" t="s">
        <v>203</v>
      </c>
      <c r="C36" s="59">
        <v>172571</v>
      </c>
      <c r="D36" s="59">
        <v>291156</v>
      </c>
      <c r="E36" s="59">
        <v>173977</v>
      </c>
      <c r="F36" s="59">
        <v>112907</v>
      </c>
      <c r="G36" s="59">
        <v>258888</v>
      </c>
      <c r="H36" s="54">
        <v>296382</v>
      </c>
      <c r="I36" s="56">
        <v>344687</v>
      </c>
      <c r="J36" s="59">
        <v>108229</v>
      </c>
      <c r="K36" s="56">
        <v>401091</v>
      </c>
      <c r="L36" s="56">
        <v>277430</v>
      </c>
      <c r="M36" s="56">
        <v>300173</v>
      </c>
      <c r="N36" s="56">
        <v>298903</v>
      </c>
      <c r="O36" s="54">
        <v>184022</v>
      </c>
      <c r="P36" s="54">
        <v>238599</v>
      </c>
      <c r="Q36" s="54">
        <v>397944</v>
      </c>
      <c r="R36" s="54">
        <v>321929</v>
      </c>
      <c r="S36" s="54">
        <v>380140</v>
      </c>
      <c r="T36" s="54">
        <v>350162</v>
      </c>
      <c r="U36" s="54">
        <v>454371</v>
      </c>
      <c r="V36" s="54">
        <v>449654</v>
      </c>
      <c r="W36" s="55">
        <v>391696</v>
      </c>
      <c r="X36" s="54">
        <v>334889</v>
      </c>
      <c r="Y36" s="135">
        <v>43047.3</v>
      </c>
    </row>
    <row r="37" spans="1:25" ht="11.25" customHeight="1" x14ac:dyDescent="0.3">
      <c r="A37" s="57" t="s">
        <v>204</v>
      </c>
      <c r="B37" s="53" t="s">
        <v>205</v>
      </c>
      <c r="C37" s="58">
        <v>189654</v>
      </c>
      <c r="D37" s="58">
        <v>307122</v>
      </c>
      <c r="E37" s="58">
        <v>205397</v>
      </c>
      <c r="F37" s="58">
        <v>131235</v>
      </c>
      <c r="G37" s="58">
        <v>297720</v>
      </c>
      <c r="H37" s="58">
        <v>339969</v>
      </c>
      <c r="I37" s="58">
        <v>383438</v>
      </c>
      <c r="J37" s="59">
        <v>135918</v>
      </c>
      <c r="K37" s="58">
        <v>462793</v>
      </c>
      <c r="L37" s="58">
        <v>326416</v>
      </c>
      <c r="M37" s="58">
        <v>351292</v>
      </c>
      <c r="N37" s="58">
        <v>353198</v>
      </c>
      <c r="O37" s="59">
        <v>222601</v>
      </c>
      <c r="P37" s="59">
        <v>280991</v>
      </c>
      <c r="Q37" s="59">
        <v>461238</v>
      </c>
      <c r="R37" s="59">
        <v>363984</v>
      </c>
      <c r="S37" s="59">
        <v>445532</v>
      </c>
      <c r="T37" s="59">
        <v>388888</v>
      </c>
      <c r="U37" s="59">
        <v>516869</v>
      </c>
      <c r="V37" s="59">
        <v>507864</v>
      </c>
      <c r="W37" s="60">
        <v>393346</v>
      </c>
      <c r="X37" s="59">
        <v>336774</v>
      </c>
      <c r="Y37" s="136">
        <v>43160.6</v>
      </c>
    </row>
    <row r="38" spans="1:25" ht="11.25" customHeight="1" x14ac:dyDescent="0.3">
      <c r="A38" s="61" t="s">
        <v>206</v>
      </c>
      <c r="B38" s="61" t="s">
        <v>207</v>
      </c>
      <c r="C38" s="62">
        <v>324450</v>
      </c>
      <c r="D38" s="62">
        <v>587733</v>
      </c>
      <c r="E38" s="62">
        <v>448378</v>
      </c>
      <c r="F38" s="62">
        <v>326387</v>
      </c>
      <c r="G38" s="62">
        <v>588098</v>
      </c>
      <c r="H38" s="62">
        <v>756867</v>
      </c>
      <c r="I38" s="62">
        <v>656083</v>
      </c>
      <c r="J38" s="67">
        <v>221158</v>
      </c>
      <c r="K38" s="62">
        <v>725795</v>
      </c>
      <c r="L38" s="62">
        <v>620013</v>
      </c>
      <c r="M38" s="62">
        <v>638123</v>
      </c>
      <c r="N38" s="62">
        <v>725775</v>
      </c>
      <c r="O38" s="63">
        <v>358210</v>
      </c>
      <c r="P38" s="63">
        <v>534745</v>
      </c>
      <c r="Q38" s="63">
        <v>744134</v>
      </c>
      <c r="R38" s="63">
        <v>556845</v>
      </c>
      <c r="S38" s="63">
        <v>745880</v>
      </c>
      <c r="T38" s="63">
        <v>473522</v>
      </c>
      <c r="U38" s="63">
        <v>765929</v>
      </c>
      <c r="V38" s="63">
        <v>648832</v>
      </c>
      <c r="W38" s="64">
        <v>623837</v>
      </c>
      <c r="X38" s="63">
        <v>466759</v>
      </c>
      <c r="Y38" s="137">
        <v>176150.6</v>
      </c>
    </row>
    <row r="39" spans="1:25" ht="11.25" customHeight="1" x14ac:dyDescent="0.3">
      <c r="A39" s="61" t="s">
        <v>208</v>
      </c>
      <c r="B39" s="61" t="s">
        <v>207</v>
      </c>
      <c r="C39" s="62">
        <v>144215</v>
      </c>
      <c r="D39" s="62">
        <v>152937</v>
      </c>
      <c r="E39" s="62">
        <v>155540</v>
      </c>
      <c r="F39" s="62">
        <v>127234</v>
      </c>
      <c r="G39" s="62">
        <v>189427</v>
      </c>
      <c r="H39" s="62">
        <v>269567</v>
      </c>
      <c r="I39" s="62">
        <v>214374</v>
      </c>
      <c r="J39" s="67">
        <v>133733</v>
      </c>
      <c r="K39" s="62">
        <v>288795</v>
      </c>
      <c r="L39" s="62">
        <v>243218</v>
      </c>
      <c r="M39" s="62">
        <v>234044</v>
      </c>
      <c r="N39" s="62">
        <v>271366</v>
      </c>
      <c r="O39" s="63">
        <v>148646</v>
      </c>
      <c r="P39" s="63">
        <v>189934</v>
      </c>
      <c r="Q39" s="63">
        <v>239230</v>
      </c>
      <c r="R39" s="63">
        <v>217696</v>
      </c>
      <c r="S39" s="63">
        <v>282875</v>
      </c>
      <c r="T39" s="63">
        <v>203446</v>
      </c>
      <c r="U39" s="63">
        <v>295124</v>
      </c>
      <c r="V39" s="63">
        <v>239879</v>
      </c>
      <c r="W39" s="64">
        <v>245398</v>
      </c>
      <c r="X39" s="63">
        <v>244356</v>
      </c>
      <c r="Y39" s="137">
        <v>74623.8</v>
      </c>
    </row>
    <row r="40" spans="1:25" ht="11.25" customHeight="1" x14ac:dyDescent="0.3">
      <c r="A40" s="61" t="s">
        <v>209</v>
      </c>
      <c r="B40" s="61" t="s">
        <v>207</v>
      </c>
      <c r="C40" s="62">
        <v>100926</v>
      </c>
      <c r="D40" s="62">
        <v>81015</v>
      </c>
      <c r="E40" s="62">
        <v>90688</v>
      </c>
      <c r="F40" s="62">
        <v>73810</v>
      </c>
      <c r="G40" s="62">
        <v>135661</v>
      </c>
      <c r="H40" s="62">
        <v>183757</v>
      </c>
      <c r="I40" s="62">
        <v>138492</v>
      </c>
      <c r="J40" s="67">
        <v>69621</v>
      </c>
      <c r="K40" s="62">
        <v>159242</v>
      </c>
      <c r="L40" s="62">
        <v>144516</v>
      </c>
      <c r="M40" s="62">
        <v>126671</v>
      </c>
      <c r="N40" s="62">
        <v>158463</v>
      </c>
      <c r="O40" s="63">
        <v>98016</v>
      </c>
      <c r="P40" s="63">
        <v>127874</v>
      </c>
      <c r="Q40" s="63">
        <v>196418</v>
      </c>
      <c r="R40" s="63">
        <v>148522</v>
      </c>
      <c r="S40" s="63">
        <v>172189</v>
      </c>
      <c r="T40" s="63">
        <v>138525</v>
      </c>
      <c r="U40" s="63">
        <v>166331</v>
      </c>
      <c r="V40" s="63">
        <v>154847</v>
      </c>
      <c r="W40" s="64">
        <v>170050</v>
      </c>
      <c r="X40" s="63">
        <v>110708</v>
      </c>
      <c r="Y40" s="137">
        <v>85155.4</v>
      </c>
    </row>
    <row r="41" spans="1:25" ht="11.25" customHeight="1" x14ac:dyDescent="0.3">
      <c r="A41" s="53" t="s">
        <v>210</v>
      </c>
      <c r="B41" s="53" t="s">
        <v>211</v>
      </c>
      <c r="C41" s="58">
        <v>569591</v>
      </c>
      <c r="D41" s="58">
        <v>821685</v>
      </c>
      <c r="E41" s="58">
        <v>694606</v>
      </c>
      <c r="F41" s="58">
        <v>527431</v>
      </c>
      <c r="G41" s="58">
        <v>913186</v>
      </c>
      <c r="H41" s="58">
        <v>1210191</v>
      </c>
      <c r="I41" s="58">
        <v>1008949</v>
      </c>
      <c r="J41" s="59">
        <v>424512</v>
      </c>
      <c r="K41" s="58">
        <v>1173832</v>
      </c>
      <c r="L41" s="58">
        <v>1007747</v>
      </c>
      <c r="M41" s="58">
        <v>998838</v>
      </c>
      <c r="N41" s="58">
        <v>1155604</v>
      </c>
      <c r="O41" s="59">
        <v>604872</v>
      </c>
      <c r="P41" s="59">
        <v>852553</v>
      </c>
      <c r="Q41" s="59">
        <v>1179782</v>
      </c>
      <c r="R41" s="59">
        <v>923062</v>
      </c>
      <c r="S41" s="59">
        <v>1200943</v>
      </c>
      <c r="T41" s="59">
        <v>815492</v>
      </c>
      <c r="U41" s="59">
        <v>1227384</v>
      </c>
      <c r="V41" s="59">
        <v>1043558</v>
      </c>
      <c r="W41" s="60">
        <v>1039285</v>
      </c>
      <c r="X41" s="59">
        <v>821823</v>
      </c>
      <c r="Y41" s="136">
        <v>335929.8</v>
      </c>
    </row>
    <row r="42" spans="1:25" ht="11.25" customHeight="1" x14ac:dyDescent="0.3">
      <c r="A42" s="61" t="s">
        <v>212</v>
      </c>
      <c r="B42" s="61" t="s">
        <v>207</v>
      </c>
      <c r="C42" s="62">
        <v>159364</v>
      </c>
      <c r="D42" s="62">
        <v>166405</v>
      </c>
      <c r="E42" s="62">
        <v>190704</v>
      </c>
      <c r="F42" s="62">
        <v>203523</v>
      </c>
      <c r="G42" s="62">
        <v>274471</v>
      </c>
      <c r="H42" s="62">
        <v>318228</v>
      </c>
      <c r="I42" s="62">
        <v>290766</v>
      </c>
      <c r="J42" s="67">
        <v>170944</v>
      </c>
      <c r="K42" s="62">
        <v>301734</v>
      </c>
      <c r="L42" s="62">
        <v>320688</v>
      </c>
      <c r="M42" s="62">
        <v>287410</v>
      </c>
      <c r="N42" s="62">
        <v>375493</v>
      </c>
      <c r="O42" s="63">
        <v>315902</v>
      </c>
      <c r="P42" s="63">
        <v>274439</v>
      </c>
      <c r="Q42" s="63">
        <v>420420</v>
      </c>
      <c r="R42" s="63">
        <v>246337</v>
      </c>
      <c r="S42" s="63">
        <v>382167</v>
      </c>
      <c r="T42" s="63">
        <v>245340</v>
      </c>
      <c r="U42" s="63">
        <v>342115</v>
      </c>
      <c r="V42" s="63">
        <v>281026</v>
      </c>
      <c r="W42" s="64">
        <v>281503</v>
      </c>
      <c r="X42" s="63">
        <v>315093</v>
      </c>
      <c r="Y42" s="137">
        <v>190309.4</v>
      </c>
    </row>
    <row r="43" spans="1:25" ht="11.25" customHeight="1" x14ac:dyDescent="0.3">
      <c r="A43" s="61" t="s">
        <v>213</v>
      </c>
      <c r="B43" s="61" t="s">
        <v>207</v>
      </c>
      <c r="C43" s="62">
        <v>133149</v>
      </c>
      <c r="D43" s="62">
        <v>119625</v>
      </c>
      <c r="E43" s="62">
        <v>127979</v>
      </c>
      <c r="F43" s="62">
        <v>129766</v>
      </c>
      <c r="G43" s="62">
        <v>178144</v>
      </c>
      <c r="H43" s="62">
        <v>251717</v>
      </c>
      <c r="I43" s="62">
        <v>217756</v>
      </c>
      <c r="J43" s="67">
        <v>144295</v>
      </c>
      <c r="K43" s="62">
        <v>203852</v>
      </c>
      <c r="L43" s="62">
        <v>237346</v>
      </c>
      <c r="M43" s="62">
        <v>231766</v>
      </c>
      <c r="N43" s="62">
        <v>201525</v>
      </c>
      <c r="O43" s="63">
        <v>161479</v>
      </c>
      <c r="P43" s="63">
        <v>155273</v>
      </c>
      <c r="Q43" s="63">
        <v>221266</v>
      </c>
      <c r="R43" s="63">
        <v>179941</v>
      </c>
      <c r="S43" s="63">
        <v>211734</v>
      </c>
      <c r="T43" s="63">
        <v>189748</v>
      </c>
      <c r="U43" s="63">
        <v>195136</v>
      </c>
      <c r="V43" s="63">
        <v>217258</v>
      </c>
      <c r="W43" s="64">
        <v>222133</v>
      </c>
      <c r="X43" s="63">
        <v>208751</v>
      </c>
      <c r="Y43" s="137">
        <v>130968.4</v>
      </c>
    </row>
    <row r="44" spans="1:25" ht="11.25" customHeight="1" x14ac:dyDescent="0.3">
      <c r="A44" s="61" t="s">
        <v>214</v>
      </c>
      <c r="B44" s="61" t="s">
        <v>207</v>
      </c>
      <c r="C44" s="62">
        <v>185381</v>
      </c>
      <c r="D44" s="62">
        <v>180084</v>
      </c>
      <c r="E44" s="62">
        <v>237592</v>
      </c>
      <c r="F44" s="62">
        <v>178835</v>
      </c>
      <c r="G44" s="62">
        <v>369082</v>
      </c>
      <c r="H44" s="62">
        <v>347025</v>
      </c>
      <c r="I44" s="62">
        <v>290228</v>
      </c>
      <c r="J44" s="67">
        <v>194632</v>
      </c>
      <c r="K44" s="62">
        <v>286856</v>
      </c>
      <c r="L44" s="62">
        <v>313969</v>
      </c>
      <c r="M44" s="62">
        <v>286820</v>
      </c>
      <c r="N44" s="62">
        <v>274905</v>
      </c>
      <c r="O44" s="63">
        <v>204204</v>
      </c>
      <c r="P44" s="63">
        <v>260743</v>
      </c>
      <c r="Q44" s="63">
        <v>327018</v>
      </c>
      <c r="R44" s="63">
        <v>283344</v>
      </c>
      <c r="S44" s="63">
        <v>256394</v>
      </c>
      <c r="T44" s="63">
        <v>180703</v>
      </c>
      <c r="U44" s="63">
        <v>240032</v>
      </c>
      <c r="V44" s="63">
        <v>269077</v>
      </c>
      <c r="W44" s="64">
        <v>280899</v>
      </c>
      <c r="X44" s="63">
        <v>225585</v>
      </c>
      <c r="Y44" s="137">
        <v>189306.5</v>
      </c>
    </row>
    <row r="45" spans="1:25" ht="11.25" customHeight="1" x14ac:dyDescent="0.3">
      <c r="A45" s="53" t="s">
        <v>215</v>
      </c>
      <c r="B45" s="53" t="s">
        <v>211</v>
      </c>
      <c r="C45" s="58">
        <v>477894</v>
      </c>
      <c r="D45" s="58">
        <v>466114</v>
      </c>
      <c r="E45" s="58">
        <v>556275</v>
      </c>
      <c r="F45" s="58">
        <v>512124</v>
      </c>
      <c r="G45" s="58">
        <v>821697</v>
      </c>
      <c r="H45" s="58">
        <v>916970</v>
      </c>
      <c r="I45" s="58">
        <v>798750</v>
      </c>
      <c r="J45" s="59">
        <v>509871</v>
      </c>
      <c r="K45" s="58">
        <v>792442</v>
      </c>
      <c r="L45" s="58">
        <v>872003</v>
      </c>
      <c r="M45" s="58">
        <v>805996</v>
      </c>
      <c r="N45" s="58">
        <v>851923</v>
      </c>
      <c r="O45" s="59">
        <v>681585</v>
      </c>
      <c r="P45" s="59">
        <v>690455</v>
      </c>
      <c r="Q45" s="59">
        <v>968704</v>
      </c>
      <c r="R45" s="59">
        <v>709621</v>
      </c>
      <c r="S45" s="59">
        <v>850295</v>
      </c>
      <c r="T45" s="59">
        <v>615791</v>
      </c>
      <c r="U45" s="59">
        <v>777283</v>
      </c>
      <c r="V45" s="59">
        <v>767361</v>
      </c>
      <c r="W45" s="60">
        <v>784535</v>
      </c>
      <c r="X45" s="59">
        <v>749429</v>
      </c>
      <c r="Y45" s="136">
        <v>510584.3</v>
      </c>
    </row>
    <row r="46" spans="1:25" ht="11.25" customHeight="1" x14ac:dyDescent="0.3">
      <c r="A46" s="61" t="s">
        <v>216</v>
      </c>
      <c r="B46" s="61" t="s">
        <v>207</v>
      </c>
      <c r="C46" s="62">
        <v>415469</v>
      </c>
      <c r="D46" s="62">
        <v>646031</v>
      </c>
      <c r="E46" s="62">
        <v>674190</v>
      </c>
      <c r="F46" s="62">
        <v>385355</v>
      </c>
      <c r="G46" s="62">
        <v>686327</v>
      </c>
      <c r="H46" s="62">
        <v>737875</v>
      </c>
      <c r="I46" s="62">
        <v>699552</v>
      </c>
      <c r="J46" s="67">
        <v>355577</v>
      </c>
      <c r="K46" s="62">
        <v>677367</v>
      </c>
      <c r="L46" s="62">
        <v>678199</v>
      </c>
      <c r="M46" s="62">
        <v>553073</v>
      </c>
      <c r="N46" s="62">
        <v>628960</v>
      </c>
      <c r="O46" s="63">
        <v>344562</v>
      </c>
      <c r="P46" s="63">
        <v>496981</v>
      </c>
      <c r="Q46" s="63">
        <v>651768</v>
      </c>
      <c r="R46" s="63">
        <v>479725</v>
      </c>
      <c r="S46" s="63">
        <v>656619</v>
      </c>
      <c r="T46" s="63">
        <v>465033</v>
      </c>
      <c r="U46" s="63">
        <v>554675</v>
      </c>
      <c r="V46" s="63">
        <v>580024</v>
      </c>
      <c r="W46" s="64">
        <v>489783</v>
      </c>
      <c r="X46" s="63">
        <v>404161</v>
      </c>
      <c r="Y46" s="137">
        <v>250563.7</v>
      </c>
    </row>
    <row r="47" spans="1:25" ht="11.25" customHeight="1" x14ac:dyDescent="0.3">
      <c r="A47" s="61" t="s">
        <v>217</v>
      </c>
      <c r="B47" s="61" t="s">
        <v>207</v>
      </c>
      <c r="C47" s="62">
        <v>505388</v>
      </c>
      <c r="D47" s="62">
        <v>691040</v>
      </c>
      <c r="E47" s="62">
        <v>688657</v>
      </c>
      <c r="F47" s="62">
        <v>460062</v>
      </c>
      <c r="G47" s="62">
        <v>800679</v>
      </c>
      <c r="H47" s="62">
        <v>896120</v>
      </c>
      <c r="I47" s="62">
        <v>804400</v>
      </c>
      <c r="J47" s="67">
        <v>339554</v>
      </c>
      <c r="K47" s="62">
        <v>772235</v>
      </c>
      <c r="L47" s="62">
        <v>739590</v>
      </c>
      <c r="M47" s="62">
        <v>753518</v>
      </c>
      <c r="N47" s="62">
        <v>587180</v>
      </c>
      <c r="O47" s="63">
        <v>347761</v>
      </c>
      <c r="P47" s="63">
        <v>496463</v>
      </c>
      <c r="Q47" s="63">
        <v>875542</v>
      </c>
      <c r="R47" s="63">
        <v>544355</v>
      </c>
      <c r="S47" s="63">
        <v>682987</v>
      </c>
      <c r="T47" s="63">
        <v>504229</v>
      </c>
      <c r="U47" s="63">
        <v>633679</v>
      </c>
      <c r="V47" s="63">
        <v>637747</v>
      </c>
      <c r="W47" s="64">
        <v>652103</v>
      </c>
      <c r="X47" s="63">
        <v>416925</v>
      </c>
      <c r="Y47" s="137">
        <v>340322.4</v>
      </c>
    </row>
    <row r="48" spans="1:25" ht="11.25" customHeight="1" x14ac:dyDescent="0.3">
      <c r="A48" s="61" t="s">
        <v>218</v>
      </c>
      <c r="B48" s="61" t="s">
        <v>207</v>
      </c>
      <c r="C48" s="62">
        <v>511090</v>
      </c>
      <c r="D48" s="62">
        <v>855129</v>
      </c>
      <c r="E48" s="62">
        <v>743332</v>
      </c>
      <c r="F48" s="62">
        <v>451247</v>
      </c>
      <c r="G48" s="62">
        <v>785349</v>
      </c>
      <c r="H48" s="62">
        <v>937970</v>
      </c>
      <c r="I48" s="62">
        <v>871008</v>
      </c>
      <c r="J48" s="67">
        <v>357094</v>
      </c>
      <c r="K48" s="62">
        <v>856077</v>
      </c>
      <c r="L48" s="62">
        <v>686878</v>
      </c>
      <c r="M48" s="62">
        <v>759515</v>
      </c>
      <c r="N48" s="62">
        <v>816909</v>
      </c>
      <c r="O48" s="63">
        <v>358584</v>
      </c>
      <c r="P48" s="63">
        <v>610238</v>
      </c>
      <c r="Q48" s="63">
        <v>897992</v>
      </c>
      <c r="R48" s="63">
        <v>693694</v>
      </c>
      <c r="S48" s="63">
        <v>770521</v>
      </c>
      <c r="T48" s="63">
        <v>589095</v>
      </c>
      <c r="U48" s="63">
        <v>660174</v>
      </c>
      <c r="V48" s="63">
        <v>637116</v>
      </c>
      <c r="W48" s="64">
        <v>677856</v>
      </c>
      <c r="X48" s="63">
        <v>345912</v>
      </c>
      <c r="Y48" s="137">
        <v>265761.90000000002</v>
      </c>
    </row>
    <row r="49" spans="1:25" ht="11.25" customHeight="1" x14ac:dyDescent="0.3">
      <c r="A49" s="53" t="s">
        <v>219</v>
      </c>
      <c r="B49" s="53" t="s">
        <v>211</v>
      </c>
      <c r="C49" s="58">
        <v>1431947</v>
      </c>
      <c r="D49" s="58">
        <v>2192200</v>
      </c>
      <c r="E49" s="58">
        <v>2106179</v>
      </c>
      <c r="F49" s="58">
        <v>1296664</v>
      </c>
      <c r="G49" s="58">
        <v>2272355</v>
      </c>
      <c r="H49" s="58">
        <v>2571965</v>
      </c>
      <c r="I49" s="58">
        <v>2374960</v>
      </c>
      <c r="J49" s="59">
        <v>1052225</v>
      </c>
      <c r="K49" s="58">
        <v>2305679</v>
      </c>
      <c r="L49" s="58">
        <v>2104667</v>
      </c>
      <c r="M49" s="58">
        <v>2066106</v>
      </c>
      <c r="N49" s="58">
        <v>2033049</v>
      </c>
      <c r="O49" s="59">
        <v>1050907</v>
      </c>
      <c r="P49" s="59">
        <v>1603682</v>
      </c>
      <c r="Q49" s="59">
        <v>2425302</v>
      </c>
      <c r="R49" s="59">
        <v>1717774</v>
      </c>
      <c r="S49" s="59">
        <v>2110127</v>
      </c>
      <c r="T49" s="59">
        <v>1558357</v>
      </c>
      <c r="U49" s="59">
        <v>1848527</v>
      </c>
      <c r="V49" s="59">
        <v>1854886</v>
      </c>
      <c r="W49" s="60">
        <v>1819742</v>
      </c>
      <c r="X49" s="59">
        <v>1166998</v>
      </c>
      <c r="Y49" s="136">
        <v>856648</v>
      </c>
    </row>
    <row r="50" spans="1:25" ht="11.25" customHeight="1" x14ac:dyDescent="0.3">
      <c r="A50" s="57" t="s">
        <v>220</v>
      </c>
      <c r="B50" s="53" t="s">
        <v>205</v>
      </c>
      <c r="C50" s="65">
        <v>2479432</v>
      </c>
      <c r="D50" s="65">
        <v>3479999</v>
      </c>
      <c r="E50" s="65">
        <v>3357060</v>
      </c>
      <c r="F50" s="65">
        <v>2336219</v>
      </c>
      <c r="G50" s="65">
        <v>4007238</v>
      </c>
      <c r="H50" s="65">
        <v>4699126</v>
      </c>
      <c r="I50" s="65">
        <v>4182659</v>
      </c>
      <c r="J50" s="65">
        <v>1986608</v>
      </c>
      <c r="K50" s="65">
        <v>4271953</v>
      </c>
      <c r="L50" s="65">
        <v>3984417</v>
      </c>
      <c r="M50" s="65">
        <v>3870940</v>
      </c>
      <c r="N50" s="65">
        <v>4040576</v>
      </c>
      <c r="O50" s="65">
        <v>2337364</v>
      </c>
      <c r="P50" s="65">
        <v>3146690</v>
      </c>
      <c r="Q50" s="65">
        <v>4573787</v>
      </c>
      <c r="R50" s="65">
        <v>3350458</v>
      </c>
      <c r="S50" s="65">
        <v>4161365</v>
      </c>
      <c r="T50" s="54">
        <v>2989640</v>
      </c>
      <c r="U50" s="54">
        <v>3853194</v>
      </c>
      <c r="V50" s="54">
        <v>3665805</v>
      </c>
      <c r="W50" s="55">
        <v>3643562</v>
      </c>
      <c r="X50" s="54">
        <v>2738250</v>
      </c>
      <c r="Y50" s="139">
        <v>1703162.1</v>
      </c>
    </row>
    <row r="51" spans="1:25" ht="11.25" customHeight="1" x14ac:dyDescent="0.3">
      <c r="A51" s="61" t="s">
        <v>221</v>
      </c>
      <c r="B51" s="61" t="s">
        <v>207</v>
      </c>
      <c r="C51" s="62">
        <v>106672</v>
      </c>
      <c r="D51" s="62">
        <v>200303</v>
      </c>
      <c r="E51" s="62">
        <v>125140</v>
      </c>
      <c r="F51" s="62">
        <v>165198</v>
      </c>
      <c r="G51" s="62">
        <v>233384</v>
      </c>
      <c r="H51" s="62">
        <v>261278</v>
      </c>
      <c r="I51" s="62">
        <v>198670</v>
      </c>
      <c r="J51" s="67">
        <v>115649</v>
      </c>
      <c r="K51" s="62">
        <v>258938</v>
      </c>
      <c r="L51" s="62">
        <v>165870</v>
      </c>
      <c r="M51" s="62">
        <v>146972</v>
      </c>
      <c r="N51" s="62">
        <v>289507</v>
      </c>
      <c r="O51" s="63">
        <v>292026</v>
      </c>
      <c r="P51" s="63">
        <v>248349</v>
      </c>
      <c r="Q51" s="63">
        <v>330891</v>
      </c>
      <c r="R51" s="63">
        <v>208042</v>
      </c>
      <c r="S51" s="63">
        <v>327709</v>
      </c>
      <c r="T51" s="63">
        <v>293948</v>
      </c>
      <c r="U51" s="63">
        <v>271864</v>
      </c>
      <c r="V51" s="63">
        <v>394129</v>
      </c>
      <c r="W51" s="64">
        <v>396370</v>
      </c>
      <c r="X51" s="63">
        <v>371669</v>
      </c>
      <c r="Y51" s="137">
        <v>141356.79999999999</v>
      </c>
    </row>
    <row r="52" spans="1:25" ht="11.25" customHeight="1" x14ac:dyDescent="0.3">
      <c r="A52" s="61" t="s">
        <v>222</v>
      </c>
      <c r="B52" s="61" t="s">
        <v>207</v>
      </c>
      <c r="C52" s="62">
        <v>39330</v>
      </c>
      <c r="D52" s="62">
        <v>61798</v>
      </c>
      <c r="E52" s="62">
        <v>34021</v>
      </c>
      <c r="F52" s="62">
        <v>28634</v>
      </c>
      <c r="G52" s="62">
        <v>83205</v>
      </c>
      <c r="H52" s="62">
        <v>87213</v>
      </c>
      <c r="I52" s="62">
        <v>70574</v>
      </c>
      <c r="J52" s="67">
        <v>43903</v>
      </c>
      <c r="K52" s="62">
        <v>86636</v>
      </c>
      <c r="L52" s="62">
        <v>56170</v>
      </c>
      <c r="M52" s="62">
        <v>64838</v>
      </c>
      <c r="N52" s="62">
        <v>94946</v>
      </c>
      <c r="O52" s="63">
        <v>52291</v>
      </c>
      <c r="P52" s="63">
        <v>67007</v>
      </c>
      <c r="Q52" s="63">
        <v>77238</v>
      </c>
      <c r="R52" s="63">
        <v>50281</v>
      </c>
      <c r="S52" s="63">
        <v>71614</v>
      </c>
      <c r="T52" s="63">
        <v>40894</v>
      </c>
      <c r="U52" s="63">
        <v>49665</v>
      </c>
      <c r="V52" s="63">
        <v>64442</v>
      </c>
      <c r="W52" s="64">
        <v>49938</v>
      </c>
      <c r="X52" s="63">
        <v>74333</v>
      </c>
      <c r="Y52" s="137">
        <v>10770.3</v>
      </c>
    </row>
    <row r="53" spans="1:25" ht="11.25" customHeight="1" x14ac:dyDescent="0.3">
      <c r="A53" s="61" t="s">
        <v>223</v>
      </c>
      <c r="B53" s="61" t="s">
        <v>207</v>
      </c>
      <c r="C53" s="62">
        <v>15502</v>
      </c>
      <c r="D53" s="62">
        <v>35708</v>
      </c>
      <c r="E53" s="62">
        <v>27693</v>
      </c>
      <c r="F53" s="62">
        <v>23474</v>
      </c>
      <c r="G53" s="62">
        <v>34786</v>
      </c>
      <c r="H53" s="62">
        <v>34407</v>
      </c>
      <c r="I53" s="62">
        <v>27353</v>
      </c>
      <c r="J53" s="67">
        <v>14029</v>
      </c>
      <c r="K53" s="62">
        <v>23930</v>
      </c>
      <c r="L53" s="62">
        <v>14434</v>
      </c>
      <c r="M53" s="62">
        <v>13538</v>
      </c>
      <c r="N53" s="62">
        <v>21101</v>
      </c>
      <c r="O53" s="63">
        <v>27430</v>
      </c>
      <c r="P53" s="63">
        <v>13478</v>
      </c>
      <c r="Q53" s="63">
        <v>20156</v>
      </c>
      <c r="R53" s="63">
        <v>18320</v>
      </c>
      <c r="S53" s="63">
        <v>26038</v>
      </c>
      <c r="T53" s="63">
        <v>21017</v>
      </c>
      <c r="U53" s="63">
        <v>24714</v>
      </c>
      <c r="V53" s="63">
        <v>27608</v>
      </c>
      <c r="W53" s="64">
        <v>28713</v>
      </c>
      <c r="X53" s="63">
        <v>38479</v>
      </c>
      <c r="Y53" s="137">
        <v>3047.8</v>
      </c>
    </row>
    <row r="54" spans="1:25" ht="11.25" customHeight="1" x14ac:dyDescent="0.3">
      <c r="A54" s="53" t="s">
        <v>224</v>
      </c>
      <c r="B54" s="53" t="s">
        <v>211</v>
      </c>
      <c r="C54" s="58">
        <v>161504</v>
      </c>
      <c r="D54" s="58">
        <v>297809</v>
      </c>
      <c r="E54" s="58">
        <v>186854</v>
      </c>
      <c r="F54" s="58">
        <v>217306</v>
      </c>
      <c r="G54" s="58">
        <v>351375</v>
      </c>
      <c r="H54" s="58">
        <v>382898</v>
      </c>
      <c r="I54" s="58">
        <v>296597</v>
      </c>
      <c r="J54" s="59">
        <v>173581</v>
      </c>
      <c r="K54" s="58">
        <v>369504</v>
      </c>
      <c r="L54" s="58">
        <v>236474</v>
      </c>
      <c r="M54" s="58">
        <v>225348</v>
      </c>
      <c r="N54" s="58">
        <v>405554</v>
      </c>
      <c r="O54" s="59">
        <v>371747</v>
      </c>
      <c r="P54" s="59">
        <v>328833</v>
      </c>
      <c r="Q54" s="59">
        <v>428285</v>
      </c>
      <c r="R54" s="59">
        <v>276643</v>
      </c>
      <c r="S54" s="59">
        <v>425362</v>
      </c>
      <c r="T54" s="59">
        <v>355858</v>
      </c>
      <c r="U54" s="59">
        <v>346243</v>
      </c>
      <c r="V54" s="59">
        <v>486179</v>
      </c>
      <c r="W54" s="60">
        <v>475021</v>
      </c>
      <c r="X54" s="59">
        <v>484481</v>
      </c>
      <c r="Y54" s="136">
        <v>155174.9</v>
      </c>
    </row>
    <row r="55" spans="1:25" ht="11.25" customHeight="1" x14ac:dyDescent="0.3">
      <c r="A55" s="61" t="s">
        <v>225</v>
      </c>
      <c r="B55" s="61" t="s">
        <v>207</v>
      </c>
      <c r="C55" s="62">
        <v>577303</v>
      </c>
      <c r="D55" s="62">
        <v>954082</v>
      </c>
      <c r="E55" s="62">
        <v>641114</v>
      </c>
      <c r="F55" s="62">
        <v>631688</v>
      </c>
      <c r="G55" s="62">
        <v>950051</v>
      </c>
      <c r="H55" s="62">
        <v>849780</v>
      </c>
      <c r="I55" s="62">
        <v>802191</v>
      </c>
      <c r="J55" s="67">
        <v>464194</v>
      </c>
      <c r="K55" s="62">
        <v>999238</v>
      </c>
      <c r="L55" s="62">
        <v>819500</v>
      </c>
      <c r="M55" s="62">
        <v>658561</v>
      </c>
      <c r="N55" s="62">
        <v>791247</v>
      </c>
      <c r="O55" s="63">
        <v>606503</v>
      </c>
      <c r="P55" s="63">
        <v>769953</v>
      </c>
      <c r="Q55" s="63">
        <v>821534</v>
      </c>
      <c r="R55" s="63">
        <v>627273</v>
      </c>
      <c r="S55" s="63">
        <v>874527</v>
      </c>
      <c r="T55" s="63">
        <v>802767</v>
      </c>
      <c r="U55" s="63">
        <v>865206</v>
      </c>
      <c r="V55" s="63">
        <v>902596</v>
      </c>
      <c r="W55" s="64">
        <v>933657</v>
      </c>
      <c r="X55" s="63">
        <v>697585</v>
      </c>
      <c r="Y55" s="137">
        <v>137664</v>
      </c>
    </row>
    <row r="56" spans="1:25" ht="11.25" customHeight="1" x14ac:dyDescent="0.3">
      <c r="A56" s="61" t="s">
        <v>226</v>
      </c>
      <c r="B56" s="61" t="s">
        <v>207</v>
      </c>
      <c r="C56" s="62">
        <v>150009</v>
      </c>
      <c r="D56" s="62">
        <v>257953</v>
      </c>
      <c r="E56" s="62">
        <v>115848</v>
      </c>
      <c r="F56" s="62">
        <v>105344</v>
      </c>
      <c r="G56" s="62">
        <v>284819</v>
      </c>
      <c r="H56" s="62">
        <v>254000</v>
      </c>
      <c r="I56" s="62">
        <v>237842</v>
      </c>
      <c r="J56" s="67">
        <v>112949</v>
      </c>
      <c r="K56" s="62">
        <v>290244</v>
      </c>
      <c r="L56" s="62">
        <v>221391</v>
      </c>
      <c r="M56" s="62">
        <v>135317</v>
      </c>
      <c r="N56" s="62">
        <v>211774</v>
      </c>
      <c r="O56" s="63">
        <v>82653</v>
      </c>
      <c r="P56" s="63">
        <v>196229</v>
      </c>
      <c r="Q56" s="63">
        <v>294384</v>
      </c>
      <c r="R56" s="63">
        <v>169469</v>
      </c>
      <c r="S56" s="63">
        <v>260496</v>
      </c>
      <c r="T56" s="63">
        <v>240983</v>
      </c>
      <c r="U56" s="63">
        <v>220844</v>
      </c>
      <c r="V56" s="63">
        <v>267901</v>
      </c>
      <c r="W56" s="64">
        <v>306696</v>
      </c>
      <c r="X56" s="63">
        <v>261262</v>
      </c>
      <c r="Y56" s="137">
        <v>54585.7</v>
      </c>
    </row>
    <row r="57" spans="1:25" ht="11.25" customHeight="1" x14ac:dyDescent="0.3">
      <c r="A57" s="61" t="s">
        <v>227</v>
      </c>
      <c r="B57" s="61" t="s">
        <v>207</v>
      </c>
      <c r="C57" s="62">
        <v>401624</v>
      </c>
      <c r="D57" s="62">
        <v>676840</v>
      </c>
      <c r="E57" s="62">
        <v>397363</v>
      </c>
      <c r="F57" s="62">
        <v>350833</v>
      </c>
      <c r="G57" s="62">
        <v>738348</v>
      </c>
      <c r="H57" s="62">
        <v>676869</v>
      </c>
      <c r="I57" s="62">
        <v>616394</v>
      </c>
      <c r="J57" s="67">
        <v>288505</v>
      </c>
      <c r="K57" s="62">
        <v>809841</v>
      </c>
      <c r="L57" s="62">
        <v>498577</v>
      </c>
      <c r="M57" s="62">
        <v>362802</v>
      </c>
      <c r="N57" s="62">
        <v>601019</v>
      </c>
      <c r="O57" s="63">
        <v>459381</v>
      </c>
      <c r="P57" s="63">
        <v>627945</v>
      </c>
      <c r="Q57" s="63">
        <v>917550</v>
      </c>
      <c r="R57" s="63">
        <v>397701</v>
      </c>
      <c r="S57" s="63">
        <v>822728</v>
      </c>
      <c r="T57" s="63">
        <v>752613</v>
      </c>
      <c r="U57" s="63">
        <v>653992</v>
      </c>
      <c r="V57" s="63">
        <v>753045</v>
      </c>
      <c r="W57" s="64">
        <v>840240</v>
      </c>
      <c r="X57" s="63">
        <v>731809</v>
      </c>
      <c r="Y57" s="137">
        <v>291269.09999999998</v>
      </c>
    </row>
    <row r="58" spans="1:25" ht="11.25" customHeight="1" x14ac:dyDescent="0.3">
      <c r="A58" s="53" t="s">
        <v>228</v>
      </c>
      <c r="B58" s="53" t="s">
        <v>211</v>
      </c>
      <c r="C58" s="58">
        <v>1128936</v>
      </c>
      <c r="D58" s="58">
        <v>1888875</v>
      </c>
      <c r="E58" s="58">
        <v>1154325</v>
      </c>
      <c r="F58" s="58">
        <v>1087865</v>
      </c>
      <c r="G58" s="58">
        <v>1973218</v>
      </c>
      <c r="H58" s="58">
        <v>1780649</v>
      </c>
      <c r="I58" s="58">
        <v>1656427</v>
      </c>
      <c r="J58" s="59">
        <v>865648</v>
      </c>
      <c r="K58" s="58">
        <v>2099323</v>
      </c>
      <c r="L58" s="58">
        <v>1539468</v>
      </c>
      <c r="M58" s="58">
        <v>1156680</v>
      </c>
      <c r="N58" s="58">
        <v>1604040</v>
      </c>
      <c r="O58" s="59">
        <v>1148537</v>
      </c>
      <c r="P58" s="59">
        <v>1594127</v>
      </c>
      <c r="Q58" s="59">
        <v>2033468</v>
      </c>
      <c r="R58" s="59">
        <v>1194443</v>
      </c>
      <c r="S58" s="59">
        <v>1957751</v>
      </c>
      <c r="T58" s="59">
        <v>1796363</v>
      </c>
      <c r="U58" s="59">
        <v>1740042</v>
      </c>
      <c r="V58" s="59">
        <v>1923542</v>
      </c>
      <c r="W58" s="60">
        <v>2080593</v>
      </c>
      <c r="X58" s="59">
        <v>1690656</v>
      </c>
      <c r="Y58" s="136">
        <v>483518.8</v>
      </c>
    </row>
    <row r="59" spans="1:25" ht="11.25" customHeight="1" x14ac:dyDescent="0.3">
      <c r="A59" s="61" t="s">
        <v>229</v>
      </c>
      <c r="B59" s="61" t="s">
        <v>207</v>
      </c>
      <c r="C59" s="62">
        <v>340946</v>
      </c>
      <c r="D59" s="62">
        <v>641027</v>
      </c>
      <c r="E59" s="62">
        <v>395306</v>
      </c>
      <c r="F59" s="62">
        <v>274356</v>
      </c>
      <c r="G59" s="62">
        <v>686900</v>
      </c>
      <c r="H59" s="62">
        <v>755788</v>
      </c>
      <c r="I59" s="62">
        <v>668138</v>
      </c>
      <c r="J59" s="67">
        <v>283237</v>
      </c>
      <c r="K59" s="62">
        <v>594040</v>
      </c>
      <c r="L59" s="62">
        <v>436884</v>
      </c>
      <c r="M59" s="62">
        <v>504464</v>
      </c>
      <c r="N59" s="62">
        <v>579923</v>
      </c>
      <c r="O59" s="63">
        <v>231848</v>
      </c>
      <c r="P59" s="63">
        <v>465373</v>
      </c>
      <c r="Q59" s="63">
        <v>658662</v>
      </c>
      <c r="R59" s="63">
        <v>500924</v>
      </c>
      <c r="S59" s="63">
        <v>613621</v>
      </c>
      <c r="T59" s="63">
        <v>409322</v>
      </c>
      <c r="U59" s="63">
        <v>477632</v>
      </c>
      <c r="V59" s="63">
        <v>514963</v>
      </c>
      <c r="W59" s="64">
        <v>509801</v>
      </c>
      <c r="X59" s="63">
        <v>402899</v>
      </c>
      <c r="Y59" s="137">
        <v>212644.5</v>
      </c>
    </row>
    <row r="60" spans="1:25" ht="11.25" customHeight="1" x14ac:dyDescent="0.3">
      <c r="A60" s="61" t="s">
        <v>230</v>
      </c>
      <c r="B60" s="61" t="s">
        <v>207</v>
      </c>
      <c r="C60" s="62">
        <v>466844</v>
      </c>
      <c r="D60" s="62">
        <v>813392</v>
      </c>
      <c r="E60" s="62">
        <v>591459</v>
      </c>
      <c r="F60" s="62">
        <v>312974</v>
      </c>
      <c r="G60" s="62">
        <v>645692</v>
      </c>
      <c r="H60" s="62">
        <v>704723</v>
      </c>
      <c r="I60" s="62">
        <v>690032</v>
      </c>
      <c r="J60" s="67">
        <v>435790</v>
      </c>
      <c r="K60" s="62">
        <v>736916</v>
      </c>
      <c r="L60" s="62">
        <v>722753</v>
      </c>
      <c r="M60" s="62">
        <v>594614</v>
      </c>
      <c r="N60" s="62">
        <v>722244</v>
      </c>
      <c r="O60" s="63">
        <v>316803</v>
      </c>
      <c r="P60" s="63">
        <v>674914</v>
      </c>
      <c r="Q60" s="63">
        <v>853430</v>
      </c>
      <c r="R60" s="63">
        <v>670591</v>
      </c>
      <c r="S60" s="63">
        <v>799875</v>
      </c>
      <c r="T60" s="63">
        <v>571856</v>
      </c>
      <c r="U60" s="63">
        <v>784086</v>
      </c>
      <c r="V60" s="63">
        <v>868458</v>
      </c>
      <c r="W60" s="64">
        <v>961331</v>
      </c>
      <c r="X60" s="63">
        <v>580142</v>
      </c>
      <c r="Y60" s="137">
        <v>140663.20000000001</v>
      </c>
    </row>
    <row r="61" spans="1:25" ht="11.25" customHeight="1" x14ac:dyDescent="0.3">
      <c r="A61" s="61" t="s">
        <v>231</v>
      </c>
      <c r="B61" s="61" t="s">
        <v>207</v>
      </c>
      <c r="C61" s="62">
        <v>217016</v>
      </c>
      <c r="D61" s="62">
        <v>429489</v>
      </c>
      <c r="E61" s="62">
        <v>230536</v>
      </c>
      <c r="F61" s="62">
        <v>172192</v>
      </c>
      <c r="G61" s="62">
        <v>370305</v>
      </c>
      <c r="H61" s="62">
        <v>386851</v>
      </c>
      <c r="I61" s="62">
        <v>404375</v>
      </c>
      <c r="J61" s="67">
        <v>145952</v>
      </c>
      <c r="K61" s="62">
        <v>362609</v>
      </c>
      <c r="L61" s="62">
        <v>281968</v>
      </c>
      <c r="M61" s="62">
        <v>281534</v>
      </c>
      <c r="N61" s="62">
        <v>286908</v>
      </c>
      <c r="O61" s="63">
        <v>133807</v>
      </c>
      <c r="P61" s="63">
        <v>265508</v>
      </c>
      <c r="Q61" s="63">
        <v>306235</v>
      </c>
      <c r="R61" s="63">
        <v>275740</v>
      </c>
      <c r="S61" s="63">
        <v>326410</v>
      </c>
      <c r="T61" s="63">
        <v>227259</v>
      </c>
      <c r="U61" s="63">
        <v>258875</v>
      </c>
      <c r="V61" s="63">
        <v>311002</v>
      </c>
      <c r="W61" s="64">
        <v>350696</v>
      </c>
      <c r="X61" s="63">
        <v>229003</v>
      </c>
      <c r="Y61" s="137">
        <v>64882.2</v>
      </c>
    </row>
    <row r="62" spans="1:25" ht="11.25" customHeight="1" x14ac:dyDescent="0.3">
      <c r="A62" s="53" t="s">
        <v>232</v>
      </c>
      <c r="B62" s="53" t="s">
        <v>211</v>
      </c>
      <c r="C62" s="58">
        <v>1024806</v>
      </c>
      <c r="D62" s="58">
        <v>1883908</v>
      </c>
      <c r="E62" s="58">
        <v>1217301</v>
      </c>
      <c r="F62" s="58">
        <v>759522</v>
      </c>
      <c r="G62" s="58">
        <v>1702897</v>
      </c>
      <c r="H62" s="58">
        <v>1847362</v>
      </c>
      <c r="I62" s="58">
        <v>1762545</v>
      </c>
      <c r="J62" s="59">
        <v>864979</v>
      </c>
      <c r="K62" s="58">
        <v>1693565</v>
      </c>
      <c r="L62" s="58">
        <v>1441605</v>
      </c>
      <c r="M62" s="58">
        <v>1380612</v>
      </c>
      <c r="N62" s="58">
        <v>1589075</v>
      </c>
      <c r="O62" s="59">
        <v>682458</v>
      </c>
      <c r="P62" s="59">
        <v>1405795</v>
      </c>
      <c r="Q62" s="59">
        <v>1818327</v>
      </c>
      <c r="R62" s="59">
        <v>1447255</v>
      </c>
      <c r="S62" s="59">
        <v>1739906</v>
      </c>
      <c r="T62" s="59">
        <v>1208437</v>
      </c>
      <c r="U62" s="59">
        <v>1520593</v>
      </c>
      <c r="V62" s="59">
        <v>1694422</v>
      </c>
      <c r="W62" s="60">
        <v>1821828</v>
      </c>
      <c r="X62" s="59">
        <v>1212044</v>
      </c>
      <c r="Y62" s="136">
        <v>418189.9</v>
      </c>
    </row>
    <row r="63" spans="1:25" ht="11.25" customHeight="1" x14ac:dyDescent="0.3">
      <c r="A63" s="57" t="s">
        <v>233</v>
      </c>
      <c r="B63" s="53" t="s">
        <v>205</v>
      </c>
      <c r="C63" s="65">
        <v>2315246</v>
      </c>
      <c r="D63" s="65">
        <v>4070592</v>
      </c>
      <c r="E63" s="65">
        <v>2558480</v>
      </c>
      <c r="F63" s="65">
        <v>2064693</v>
      </c>
      <c r="G63" s="65">
        <v>4027490</v>
      </c>
      <c r="H63" s="65">
        <v>4010909</v>
      </c>
      <c r="I63" s="65">
        <v>3715569</v>
      </c>
      <c r="J63" s="65">
        <v>1904208</v>
      </c>
      <c r="K63" s="65">
        <v>4162392</v>
      </c>
      <c r="L63" s="65">
        <v>3217547</v>
      </c>
      <c r="M63" s="65">
        <v>2762640</v>
      </c>
      <c r="N63" s="65">
        <v>3598669</v>
      </c>
      <c r="O63" s="65">
        <v>2202742</v>
      </c>
      <c r="P63" s="65">
        <v>3328754</v>
      </c>
      <c r="Q63" s="65">
        <v>4280080</v>
      </c>
      <c r="R63" s="65">
        <v>2918341</v>
      </c>
      <c r="S63" s="65">
        <v>4123019</v>
      </c>
      <c r="T63" s="54">
        <v>3360658</v>
      </c>
      <c r="U63" s="54">
        <v>3606878</v>
      </c>
      <c r="V63" s="54">
        <v>4104143</v>
      </c>
      <c r="W63" s="55">
        <v>4377442</v>
      </c>
      <c r="X63" s="54">
        <v>3387181</v>
      </c>
      <c r="Y63" s="139">
        <v>1056883.6000000001</v>
      </c>
    </row>
    <row r="64" spans="1:25" ht="11.25" customHeight="1" x14ac:dyDescent="0.3">
      <c r="A64" s="53" t="s">
        <v>234</v>
      </c>
      <c r="B64" s="53" t="s">
        <v>235</v>
      </c>
      <c r="C64" s="58">
        <v>4984332</v>
      </c>
      <c r="D64" s="58">
        <v>7857713</v>
      </c>
      <c r="E64" s="58">
        <v>6120937</v>
      </c>
      <c r="F64" s="58">
        <v>4532147</v>
      </c>
      <c r="G64" s="58">
        <v>8332448</v>
      </c>
      <c r="H64" s="58">
        <v>9050004</v>
      </c>
      <c r="I64" s="54">
        <v>8281666</v>
      </c>
      <c r="J64" s="59">
        <v>4026734</v>
      </c>
      <c r="K64" s="54">
        <v>8897138</v>
      </c>
      <c r="L64" s="54">
        <v>7528380</v>
      </c>
      <c r="M64" s="54">
        <v>6984872</v>
      </c>
      <c r="N64" s="54">
        <v>7992443</v>
      </c>
      <c r="O64" s="54">
        <v>4762707</v>
      </c>
      <c r="P64" s="54">
        <v>6756435</v>
      </c>
      <c r="Q64" s="54">
        <v>9315104</v>
      </c>
      <c r="R64" s="54">
        <v>6632783</v>
      </c>
      <c r="S64" s="54">
        <v>8729915</v>
      </c>
      <c r="T64" s="54">
        <v>6739186</v>
      </c>
      <c r="U64" s="54">
        <v>7976941</v>
      </c>
      <c r="V64" s="54">
        <v>8277813</v>
      </c>
      <c r="W64" s="55">
        <v>8414350</v>
      </c>
      <c r="X64" s="54">
        <v>6462205</v>
      </c>
      <c r="Y64" s="135">
        <v>2803206.3</v>
      </c>
    </row>
    <row r="65" spans="1:25" ht="11.25" customHeight="1" x14ac:dyDescent="0.3">
      <c r="A65" s="176" t="s">
        <v>237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8"/>
      <c r="Y65" s="143"/>
    </row>
    <row r="66" spans="1:25" ht="11.25" customHeight="1" x14ac:dyDescent="0.3">
      <c r="A66" s="52" t="s">
        <v>200</v>
      </c>
      <c r="B66" s="53" t="s">
        <v>201</v>
      </c>
      <c r="C66" s="58">
        <v>2800</v>
      </c>
      <c r="D66" s="65">
        <v>2130</v>
      </c>
      <c r="E66" s="65">
        <v>5010</v>
      </c>
      <c r="F66" s="65">
        <v>2910</v>
      </c>
      <c r="G66" s="65">
        <v>5970</v>
      </c>
      <c r="H66" s="65">
        <v>6370</v>
      </c>
      <c r="I66" s="65">
        <v>6450</v>
      </c>
      <c r="J66" s="59">
        <v>3360</v>
      </c>
      <c r="K66" s="59">
        <v>7230</v>
      </c>
      <c r="L66" s="59">
        <v>5660</v>
      </c>
      <c r="M66" s="59">
        <v>6160</v>
      </c>
      <c r="N66" s="59">
        <v>6290</v>
      </c>
      <c r="O66" s="59">
        <v>3830</v>
      </c>
      <c r="P66" s="59">
        <v>4300</v>
      </c>
      <c r="Q66" s="54">
        <v>7350</v>
      </c>
      <c r="R66" s="54">
        <v>5510</v>
      </c>
      <c r="S66" s="54">
        <v>9000</v>
      </c>
      <c r="T66" s="54">
        <v>7130</v>
      </c>
      <c r="U66" s="54">
        <v>9110</v>
      </c>
      <c r="V66" s="54">
        <v>8600</v>
      </c>
      <c r="W66" s="55">
        <v>5590</v>
      </c>
      <c r="X66" s="54">
        <v>6500</v>
      </c>
      <c r="Y66" s="140">
        <v>1440</v>
      </c>
    </row>
    <row r="67" spans="1:25" ht="11.25" customHeight="1" x14ac:dyDescent="0.3">
      <c r="A67" s="53" t="s">
        <v>202</v>
      </c>
      <c r="B67" s="53" t="s">
        <v>203</v>
      </c>
      <c r="C67" s="58">
        <v>3450</v>
      </c>
      <c r="D67" s="65">
        <v>5690</v>
      </c>
      <c r="E67" s="65">
        <v>3560</v>
      </c>
      <c r="F67" s="65">
        <v>2630</v>
      </c>
      <c r="G67" s="65">
        <v>6120</v>
      </c>
      <c r="H67" s="65">
        <v>6930</v>
      </c>
      <c r="I67" s="65">
        <v>6780</v>
      </c>
      <c r="J67" s="59">
        <v>2610</v>
      </c>
      <c r="K67" s="59">
        <v>7810</v>
      </c>
      <c r="L67" s="59">
        <v>5530</v>
      </c>
      <c r="M67" s="59">
        <v>6140</v>
      </c>
      <c r="N67" s="59">
        <v>5870</v>
      </c>
      <c r="O67" s="59">
        <v>3610</v>
      </c>
      <c r="P67" s="59">
        <v>4670</v>
      </c>
      <c r="Q67" s="54">
        <v>7350</v>
      </c>
      <c r="R67" s="54">
        <v>5500</v>
      </c>
      <c r="S67" s="54">
        <v>7410</v>
      </c>
      <c r="T67" s="54">
        <v>6160</v>
      </c>
      <c r="U67" s="54">
        <v>8390</v>
      </c>
      <c r="V67" s="54">
        <v>7650</v>
      </c>
      <c r="W67" s="55">
        <v>8220</v>
      </c>
      <c r="X67" s="54">
        <v>6090</v>
      </c>
      <c r="Y67" s="140">
        <v>1270</v>
      </c>
    </row>
    <row r="68" spans="1:25" ht="11.25" customHeight="1" x14ac:dyDescent="0.3">
      <c r="A68" s="57" t="s">
        <v>204</v>
      </c>
      <c r="B68" s="53" t="s">
        <v>205</v>
      </c>
      <c r="C68" s="58">
        <v>3370</v>
      </c>
      <c r="D68" s="58">
        <v>5240</v>
      </c>
      <c r="E68" s="58">
        <v>3730</v>
      </c>
      <c r="F68" s="58">
        <v>2660</v>
      </c>
      <c r="G68" s="58">
        <v>6100</v>
      </c>
      <c r="H68" s="58">
        <v>6860</v>
      </c>
      <c r="I68" s="58">
        <v>6740</v>
      </c>
      <c r="J68" s="59">
        <v>2730</v>
      </c>
      <c r="K68" s="59">
        <v>7730</v>
      </c>
      <c r="L68" s="59">
        <v>5550</v>
      </c>
      <c r="M68" s="59">
        <v>6150</v>
      </c>
      <c r="N68" s="59">
        <v>5930</v>
      </c>
      <c r="O68" s="59">
        <v>3650</v>
      </c>
      <c r="P68" s="59">
        <v>4610</v>
      </c>
      <c r="Q68" s="59">
        <v>7350</v>
      </c>
      <c r="R68" s="59">
        <v>5500</v>
      </c>
      <c r="S68" s="59">
        <v>7610</v>
      </c>
      <c r="T68" s="54">
        <v>6240</v>
      </c>
      <c r="U68" s="54">
        <v>8470</v>
      </c>
      <c r="V68" s="54">
        <v>7740</v>
      </c>
      <c r="W68" s="55">
        <v>8200</v>
      </c>
      <c r="X68" s="54">
        <v>6090</v>
      </c>
      <c r="Y68" s="140">
        <v>1270</v>
      </c>
    </row>
    <row r="69" spans="1:25" ht="11.25" customHeight="1" x14ac:dyDescent="0.3">
      <c r="A69" s="61" t="s">
        <v>206</v>
      </c>
      <c r="B69" s="61" t="s">
        <v>207</v>
      </c>
      <c r="C69" s="62">
        <v>4160</v>
      </c>
      <c r="D69" s="62">
        <v>6890</v>
      </c>
      <c r="E69" s="62">
        <v>5650</v>
      </c>
      <c r="F69" s="62">
        <v>4100</v>
      </c>
      <c r="G69" s="62">
        <v>7440</v>
      </c>
      <c r="H69" s="62">
        <v>9010</v>
      </c>
      <c r="I69" s="62">
        <v>7740</v>
      </c>
      <c r="J69" s="67">
        <v>2890</v>
      </c>
      <c r="K69" s="67">
        <v>8450</v>
      </c>
      <c r="L69" s="67">
        <v>7110</v>
      </c>
      <c r="M69" s="67">
        <v>7420</v>
      </c>
      <c r="N69" s="67">
        <v>7580</v>
      </c>
      <c r="O69" s="67">
        <v>4080</v>
      </c>
      <c r="P69" s="67">
        <v>5910</v>
      </c>
      <c r="Q69" s="63">
        <v>8380</v>
      </c>
      <c r="R69" s="63">
        <v>6210</v>
      </c>
      <c r="S69" s="63">
        <v>9370</v>
      </c>
      <c r="T69" s="63">
        <v>6700</v>
      </c>
      <c r="U69" s="63">
        <v>10060</v>
      </c>
      <c r="V69" s="63">
        <v>8080</v>
      </c>
      <c r="W69" s="64">
        <v>7740</v>
      </c>
      <c r="X69" s="63">
        <v>5880</v>
      </c>
      <c r="Y69" s="141">
        <v>2460</v>
      </c>
    </row>
    <row r="70" spans="1:25" ht="11.25" customHeight="1" x14ac:dyDescent="0.3">
      <c r="A70" s="61" t="s">
        <v>208</v>
      </c>
      <c r="B70" s="61" t="s">
        <v>207</v>
      </c>
      <c r="C70" s="62">
        <v>4860</v>
      </c>
      <c r="D70" s="62">
        <v>5420</v>
      </c>
      <c r="E70" s="62">
        <v>5420</v>
      </c>
      <c r="F70" s="62">
        <v>4660</v>
      </c>
      <c r="G70" s="62">
        <v>6740</v>
      </c>
      <c r="H70" s="62">
        <v>8210</v>
      </c>
      <c r="I70" s="62">
        <v>6850</v>
      </c>
      <c r="J70" s="67">
        <v>3730</v>
      </c>
      <c r="K70" s="67">
        <v>8300</v>
      </c>
      <c r="L70" s="67">
        <v>7160</v>
      </c>
      <c r="M70" s="67">
        <v>6580</v>
      </c>
      <c r="N70" s="67">
        <v>7720</v>
      </c>
      <c r="O70" s="67">
        <v>4390</v>
      </c>
      <c r="P70" s="67">
        <v>5730</v>
      </c>
      <c r="Q70" s="63">
        <v>6830</v>
      </c>
      <c r="R70" s="63">
        <v>6130</v>
      </c>
      <c r="S70" s="63">
        <v>8340</v>
      </c>
      <c r="T70" s="63">
        <v>6040</v>
      </c>
      <c r="U70" s="63">
        <v>9180</v>
      </c>
      <c r="V70" s="63">
        <v>7500</v>
      </c>
      <c r="W70" s="64">
        <v>7830</v>
      </c>
      <c r="X70" s="63">
        <v>7850</v>
      </c>
      <c r="Y70" s="141">
        <v>2510</v>
      </c>
    </row>
    <row r="71" spans="1:25" ht="11.25" customHeight="1" x14ac:dyDescent="0.3">
      <c r="A71" s="61" t="s">
        <v>209</v>
      </c>
      <c r="B71" s="61" t="s">
        <v>207</v>
      </c>
      <c r="C71" s="62">
        <v>2990</v>
      </c>
      <c r="D71" s="62">
        <v>2780</v>
      </c>
      <c r="E71" s="62">
        <v>3310</v>
      </c>
      <c r="F71" s="62">
        <v>2790</v>
      </c>
      <c r="G71" s="62">
        <v>5550</v>
      </c>
      <c r="H71" s="62">
        <v>6850</v>
      </c>
      <c r="I71" s="62">
        <v>5380</v>
      </c>
      <c r="J71" s="67">
        <v>3630</v>
      </c>
      <c r="K71" s="67">
        <v>6320</v>
      </c>
      <c r="L71" s="67">
        <v>6020</v>
      </c>
      <c r="M71" s="67">
        <v>5130</v>
      </c>
      <c r="N71" s="67">
        <v>6020</v>
      </c>
      <c r="O71" s="67">
        <v>4070</v>
      </c>
      <c r="P71" s="67">
        <v>4570</v>
      </c>
      <c r="Q71" s="63">
        <v>6970</v>
      </c>
      <c r="R71" s="63">
        <v>5220</v>
      </c>
      <c r="S71" s="63">
        <v>6890</v>
      </c>
      <c r="T71" s="63">
        <v>5460</v>
      </c>
      <c r="U71" s="63">
        <v>7750</v>
      </c>
      <c r="V71" s="63">
        <v>6940</v>
      </c>
      <c r="W71" s="64">
        <v>7840</v>
      </c>
      <c r="X71" s="63">
        <v>5360</v>
      </c>
      <c r="Y71" s="141">
        <v>4390</v>
      </c>
    </row>
    <row r="72" spans="1:25" ht="11.25" customHeight="1" x14ac:dyDescent="0.3">
      <c r="A72" s="53" t="s">
        <v>210</v>
      </c>
      <c r="B72" s="53" t="s">
        <v>211</v>
      </c>
      <c r="C72" s="58">
        <v>4040</v>
      </c>
      <c r="D72" s="58">
        <v>5780</v>
      </c>
      <c r="E72" s="58">
        <v>5140</v>
      </c>
      <c r="F72" s="58">
        <v>3960</v>
      </c>
      <c r="G72" s="58">
        <v>6940</v>
      </c>
      <c r="H72" s="58">
        <v>8420</v>
      </c>
      <c r="I72" s="58">
        <v>7120</v>
      </c>
      <c r="J72" s="59">
        <v>3230</v>
      </c>
      <c r="K72" s="59">
        <v>8050</v>
      </c>
      <c r="L72" s="59">
        <v>6940</v>
      </c>
      <c r="M72" s="59">
        <v>6830</v>
      </c>
      <c r="N72" s="59">
        <v>7350</v>
      </c>
      <c r="O72" s="59">
        <v>4150</v>
      </c>
      <c r="P72" s="59">
        <v>5620</v>
      </c>
      <c r="Q72" s="59">
        <v>7760</v>
      </c>
      <c r="R72" s="59">
        <v>6010</v>
      </c>
      <c r="S72" s="59">
        <v>8670</v>
      </c>
      <c r="T72" s="54">
        <v>6290</v>
      </c>
      <c r="U72" s="54">
        <v>9460</v>
      </c>
      <c r="V72" s="54">
        <v>7750</v>
      </c>
      <c r="W72" s="55">
        <v>7780</v>
      </c>
      <c r="X72" s="54">
        <v>6270</v>
      </c>
      <c r="Y72" s="140">
        <v>2780</v>
      </c>
    </row>
    <row r="73" spans="1:25" ht="11.25" customHeight="1" x14ac:dyDescent="0.3">
      <c r="A73" s="61" t="s">
        <v>212</v>
      </c>
      <c r="B73" s="61" t="s">
        <v>207</v>
      </c>
      <c r="C73" s="62">
        <v>4040</v>
      </c>
      <c r="D73" s="62">
        <v>3970</v>
      </c>
      <c r="E73" s="62">
        <v>4490</v>
      </c>
      <c r="F73" s="62">
        <v>4460</v>
      </c>
      <c r="G73" s="62">
        <v>5970</v>
      </c>
      <c r="H73" s="62">
        <v>7650</v>
      </c>
      <c r="I73" s="62">
        <v>6400</v>
      </c>
      <c r="J73" s="67">
        <v>4220</v>
      </c>
      <c r="K73" s="67">
        <v>7910</v>
      </c>
      <c r="L73" s="67">
        <v>7390</v>
      </c>
      <c r="M73" s="67">
        <v>6720</v>
      </c>
      <c r="N73" s="67">
        <v>7460</v>
      </c>
      <c r="O73" s="67">
        <v>6210</v>
      </c>
      <c r="P73" s="67">
        <v>5530</v>
      </c>
      <c r="Q73" s="63">
        <v>8190</v>
      </c>
      <c r="R73" s="63">
        <v>5510</v>
      </c>
      <c r="S73" s="63">
        <v>8730</v>
      </c>
      <c r="T73" s="63">
        <v>5680</v>
      </c>
      <c r="U73" s="63">
        <v>8360</v>
      </c>
      <c r="V73" s="63">
        <v>6320</v>
      </c>
      <c r="W73" s="64">
        <v>7210</v>
      </c>
      <c r="X73" s="63">
        <v>7560</v>
      </c>
      <c r="Y73" s="141">
        <v>5090</v>
      </c>
    </row>
    <row r="74" spans="1:25" ht="11.25" customHeight="1" x14ac:dyDescent="0.3">
      <c r="A74" s="61" t="s">
        <v>213</v>
      </c>
      <c r="B74" s="61" t="s">
        <v>207</v>
      </c>
      <c r="C74" s="62">
        <v>3690</v>
      </c>
      <c r="D74" s="62">
        <v>3430</v>
      </c>
      <c r="E74" s="62">
        <v>4450</v>
      </c>
      <c r="F74" s="62">
        <v>4540</v>
      </c>
      <c r="G74" s="62">
        <v>6070</v>
      </c>
      <c r="H74" s="62">
        <v>7790</v>
      </c>
      <c r="I74" s="62">
        <v>6330</v>
      </c>
      <c r="J74" s="67">
        <v>4630</v>
      </c>
      <c r="K74" s="67">
        <v>7590</v>
      </c>
      <c r="L74" s="67">
        <v>7340</v>
      </c>
      <c r="M74" s="67">
        <v>7060</v>
      </c>
      <c r="N74" s="67">
        <v>7150</v>
      </c>
      <c r="O74" s="67">
        <v>5310</v>
      </c>
      <c r="P74" s="67">
        <v>4910</v>
      </c>
      <c r="Q74" s="63">
        <v>8690</v>
      </c>
      <c r="R74" s="63">
        <v>6110</v>
      </c>
      <c r="S74" s="63">
        <v>8800</v>
      </c>
      <c r="T74" s="63">
        <v>7000</v>
      </c>
      <c r="U74" s="63">
        <v>7910</v>
      </c>
      <c r="V74" s="63">
        <v>8480</v>
      </c>
      <c r="W74" s="64">
        <v>9770</v>
      </c>
      <c r="X74" s="63">
        <v>8230</v>
      </c>
      <c r="Y74" s="141">
        <v>5960</v>
      </c>
    </row>
    <row r="75" spans="1:25" ht="11.25" customHeight="1" x14ac:dyDescent="0.3">
      <c r="A75" s="61" t="s">
        <v>214</v>
      </c>
      <c r="B75" s="61" t="s">
        <v>207</v>
      </c>
      <c r="C75" s="62">
        <v>4140</v>
      </c>
      <c r="D75" s="62">
        <v>3890</v>
      </c>
      <c r="E75" s="62">
        <v>5780</v>
      </c>
      <c r="F75" s="62">
        <v>4060</v>
      </c>
      <c r="G75" s="62">
        <v>7440</v>
      </c>
      <c r="H75" s="62">
        <v>6970</v>
      </c>
      <c r="I75" s="62">
        <v>6290</v>
      </c>
      <c r="J75" s="67">
        <v>4500</v>
      </c>
      <c r="K75" s="67">
        <v>7260</v>
      </c>
      <c r="L75" s="67">
        <v>7850</v>
      </c>
      <c r="M75" s="67">
        <v>6720</v>
      </c>
      <c r="N75" s="67">
        <v>5760</v>
      </c>
      <c r="O75" s="67">
        <v>4540</v>
      </c>
      <c r="P75" s="67">
        <v>5500</v>
      </c>
      <c r="Q75" s="63">
        <v>7850</v>
      </c>
      <c r="R75" s="63">
        <v>6300</v>
      </c>
      <c r="S75" s="63">
        <v>8370</v>
      </c>
      <c r="T75" s="63">
        <v>6670</v>
      </c>
      <c r="U75" s="63">
        <v>9590</v>
      </c>
      <c r="V75" s="63">
        <v>8760</v>
      </c>
      <c r="W75" s="64">
        <v>9720</v>
      </c>
      <c r="X75" s="63">
        <v>7320</v>
      </c>
      <c r="Y75" s="141">
        <v>7630</v>
      </c>
    </row>
    <row r="76" spans="1:25" ht="11.25" customHeight="1" x14ac:dyDescent="0.3">
      <c r="A76" s="53" t="s">
        <v>215</v>
      </c>
      <c r="B76" s="53" t="s">
        <v>211</v>
      </c>
      <c r="C76" s="58">
        <v>3970</v>
      </c>
      <c r="D76" s="58">
        <v>3790</v>
      </c>
      <c r="E76" s="58">
        <v>4950</v>
      </c>
      <c r="F76" s="58">
        <v>4330</v>
      </c>
      <c r="G76" s="58">
        <v>6580</v>
      </c>
      <c r="H76" s="58">
        <v>7410</v>
      </c>
      <c r="I76" s="58">
        <v>6340</v>
      </c>
      <c r="J76" s="59">
        <v>4440</v>
      </c>
      <c r="K76" s="59">
        <v>7580</v>
      </c>
      <c r="L76" s="59">
        <v>7530</v>
      </c>
      <c r="M76" s="59">
        <v>6810</v>
      </c>
      <c r="N76" s="59">
        <v>6740</v>
      </c>
      <c r="O76" s="59">
        <v>5400</v>
      </c>
      <c r="P76" s="59">
        <v>5360</v>
      </c>
      <c r="Q76" s="59">
        <v>8180</v>
      </c>
      <c r="R76" s="59">
        <v>5960</v>
      </c>
      <c r="S76" s="59">
        <v>8640</v>
      </c>
      <c r="T76" s="54">
        <v>6320</v>
      </c>
      <c r="U76" s="54">
        <v>8580</v>
      </c>
      <c r="V76" s="54">
        <v>7610</v>
      </c>
      <c r="W76" s="55">
        <v>8650</v>
      </c>
      <c r="X76" s="54">
        <v>7660</v>
      </c>
      <c r="Y76" s="140">
        <v>6060</v>
      </c>
    </row>
    <row r="77" spans="1:25" ht="11.25" customHeight="1" x14ac:dyDescent="0.3">
      <c r="A77" s="61" t="s">
        <v>216</v>
      </c>
      <c r="B77" s="61" t="s">
        <v>207</v>
      </c>
      <c r="C77" s="62">
        <v>4610</v>
      </c>
      <c r="D77" s="62">
        <v>6990</v>
      </c>
      <c r="E77" s="62">
        <v>7190</v>
      </c>
      <c r="F77" s="62">
        <v>4500</v>
      </c>
      <c r="G77" s="62">
        <v>7690</v>
      </c>
      <c r="H77" s="62">
        <v>8240</v>
      </c>
      <c r="I77" s="62">
        <v>7730</v>
      </c>
      <c r="J77" s="67">
        <v>4240</v>
      </c>
      <c r="K77" s="67">
        <v>8000</v>
      </c>
      <c r="L77" s="67">
        <v>7800</v>
      </c>
      <c r="M77" s="67">
        <v>6900</v>
      </c>
      <c r="N77" s="67">
        <v>6890</v>
      </c>
      <c r="O77" s="67">
        <v>3950</v>
      </c>
      <c r="P77" s="67">
        <v>5970</v>
      </c>
      <c r="Q77" s="63">
        <v>8590</v>
      </c>
      <c r="R77" s="63">
        <v>6570</v>
      </c>
      <c r="S77" s="63">
        <v>9020</v>
      </c>
      <c r="T77" s="63">
        <v>7260</v>
      </c>
      <c r="U77" s="63">
        <v>9600</v>
      </c>
      <c r="V77" s="63">
        <v>9450</v>
      </c>
      <c r="W77" s="64">
        <v>8110</v>
      </c>
      <c r="X77" s="63">
        <v>6670</v>
      </c>
      <c r="Y77" s="141">
        <v>4590</v>
      </c>
    </row>
    <row r="78" spans="1:25" ht="11.25" customHeight="1" x14ac:dyDescent="0.3">
      <c r="A78" s="61" t="s">
        <v>217</v>
      </c>
      <c r="B78" s="61" t="s">
        <v>207</v>
      </c>
      <c r="C78" s="62">
        <v>4630</v>
      </c>
      <c r="D78" s="62">
        <v>6450</v>
      </c>
      <c r="E78" s="62">
        <v>6020</v>
      </c>
      <c r="F78" s="62">
        <v>4460</v>
      </c>
      <c r="G78" s="62">
        <v>7000</v>
      </c>
      <c r="H78" s="62">
        <v>7920</v>
      </c>
      <c r="I78" s="62">
        <v>6980</v>
      </c>
      <c r="J78" s="67">
        <v>3170</v>
      </c>
      <c r="K78" s="67">
        <v>7550</v>
      </c>
      <c r="L78" s="67">
        <v>7270</v>
      </c>
      <c r="M78" s="67">
        <v>7080</v>
      </c>
      <c r="N78" s="67">
        <v>5240</v>
      </c>
      <c r="O78" s="67">
        <v>3190</v>
      </c>
      <c r="P78" s="67">
        <v>5280</v>
      </c>
      <c r="Q78" s="63">
        <v>9010</v>
      </c>
      <c r="R78" s="63">
        <v>6900</v>
      </c>
      <c r="S78" s="63">
        <v>9620</v>
      </c>
      <c r="T78" s="63">
        <v>7930</v>
      </c>
      <c r="U78" s="63">
        <v>10130</v>
      </c>
      <c r="V78" s="63">
        <v>9720</v>
      </c>
      <c r="W78" s="64">
        <v>10300</v>
      </c>
      <c r="X78" s="63">
        <v>6160</v>
      </c>
      <c r="Y78" s="141">
        <v>5680</v>
      </c>
    </row>
    <row r="79" spans="1:25" ht="11.25" customHeight="1" x14ac:dyDescent="0.3">
      <c r="A79" s="61" t="s">
        <v>218</v>
      </c>
      <c r="B79" s="61" t="s">
        <v>207</v>
      </c>
      <c r="C79" s="62">
        <v>5080</v>
      </c>
      <c r="D79" s="62">
        <v>8020</v>
      </c>
      <c r="E79" s="62">
        <v>7310</v>
      </c>
      <c r="F79" s="62">
        <v>4790</v>
      </c>
      <c r="G79" s="62">
        <v>8380</v>
      </c>
      <c r="H79" s="62">
        <v>9390</v>
      </c>
      <c r="I79" s="62">
        <v>8350</v>
      </c>
      <c r="J79" s="67">
        <v>3370</v>
      </c>
      <c r="K79" s="67">
        <v>8050</v>
      </c>
      <c r="L79" s="67">
        <v>6710</v>
      </c>
      <c r="M79" s="67">
        <v>7750</v>
      </c>
      <c r="N79" s="67">
        <v>7340</v>
      </c>
      <c r="O79" s="67">
        <v>3280</v>
      </c>
      <c r="P79" s="67">
        <v>5890</v>
      </c>
      <c r="Q79" s="63">
        <v>9190</v>
      </c>
      <c r="R79" s="63">
        <v>7340</v>
      </c>
      <c r="S79" s="63">
        <v>9450</v>
      </c>
      <c r="T79" s="63">
        <v>8060</v>
      </c>
      <c r="U79" s="63">
        <v>9780</v>
      </c>
      <c r="V79" s="63">
        <v>8990</v>
      </c>
      <c r="W79" s="64">
        <v>9420</v>
      </c>
      <c r="X79" s="63">
        <v>4930</v>
      </c>
      <c r="Y79" s="141">
        <v>4240</v>
      </c>
    </row>
    <row r="80" spans="1:25" ht="11.25" customHeight="1" x14ac:dyDescent="0.3">
      <c r="A80" s="53" t="s">
        <v>219</v>
      </c>
      <c r="B80" s="53" t="s">
        <v>211</v>
      </c>
      <c r="C80" s="58">
        <v>4770</v>
      </c>
      <c r="D80" s="58">
        <v>7170</v>
      </c>
      <c r="E80" s="58">
        <v>6800</v>
      </c>
      <c r="F80" s="58">
        <v>4580</v>
      </c>
      <c r="G80" s="58">
        <v>7640</v>
      </c>
      <c r="H80" s="58">
        <v>8500</v>
      </c>
      <c r="I80" s="58">
        <v>7660</v>
      </c>
      <c r="J80" s="59">
        <v>3540</v>
      </c>
      <c r="K80" s="59">
        <v>7860</v>
      </c>
      <c r="L80" s="59">
        <v>7230</v>
      </c>
      <c r="M80" s="59">
        <v>7260</v>
      </c>
      <c r="N80" s="59">
        <v>6460</v>
      </c>
      <c r="O80" s="59">
        <v>3440</v>
      </c>
      <c r="P80" s="59">
        <v>5710</v>
      </c>
      <c r="Q80" s="59">
        <v>8960</v>
      </c>
      <c r="R80" s="59">
        <v>6970</v>
      </c>
      <c r="S80" s="59">
        <v>9370</v>
      </c>
      <c r="T80" s="54">
        <v>7760</v>
      </c>
      <c r="U80" s="54">
        <v>9840</v>
      </c>
      <c r="V80" s="54">
        <v>9380</v>
      </c>
      <c r="W80" s="55">
        <v>9300</v>
      </c>
      <c r="X80" s="54">
        <v>5880</v>
      </c>
      <c r="Y80" s="140">
        <v>4840</v>
      </c>
    </row>
    <row r="81" spans="1:26" ht="11.25" customHeight="1" x14ac:dyDescent="0.3">
      <c r="A81" s="57" t="s">
        <v>220</v>
      </c>
      <c r="B81" s="53" t="s">
        <v>205</v>
      </c>
      <c r="C81" s="58">
        <v>4420</v>
      </c>
      <c r="D81" s="58">
        <v>6090</v>
      </c>
      <c r="E81" s="58">
        <v>6030</v>
      </c>
      <c r="F81" s="58">
        <v>4370</v>
      </c>
      <c r="G81" s="58">
        <v>7230</v>
      </c>
      <c r="H81" s="58">
        <v>8240</v>
      </c>
      <c r="I81" s="58">
        <v>7240</v>
      </c>
      <c r="J81" s="58">
        <v>3660</v>
      </c>
      <c r="K81" s="58">
        <v>7860</v>
      </c>
      <c r="L81" s="59">
        <v>7220</v>
      </c>
      <c r="M81" s="59">
        <v>7050</v>
      </c>
      <c r="N81" s="59">
        <v>6750</v>
      </c>
      <c r="O81" s="59">
        <v>4050</v>
      </c>
      <c r="P81" s="59">
        <v>5610</v>
      </c>
      <c r="Q81" s="65">
        <v>8450</v>
      </c>
      <c r="R81" s="65">
        <v>6450</v>
      </c>
      <c r="S81" s="65">
        <v>9000</v>
      </c>
      <c r="T81" s="54">
        <v>6990</v>
      </c>
      <c r="U81" s="54">
        <v>9440</v>
      </c>
      <c r="V81" s="54">
        <v>8460</v>
      </c>
      <c r="W81" s="55">
        <v>8670</v>
      </c>
      <c r="X81" s="54">
        <v>6410</v>
      </c>
      <c r="Y81" s="140">
        <v>4460</v>
      </c>
    </row>
    <row r="82" spans="1:26" ht="11.25" customHeight="1" x14ac:dyDescent="0.3">
      <c r="A82" s="61" t="s">
        <v>221</v>
      </c>
      <c r="B82" s="61" t="s">
        <v>207</v>
      </c>
      <c r="C82" s="62">
        <v>3700</v>
      </c>
      <c r="D82" s="62">
        <v>5680</v>
      </c>
      <c r="E82" s="62">
        <v>3840</v>
      </c>
      <c r="F82" s="62">
        <v>4090</v>
      </c>
      <c r="G82" s="62">
        <v>6740</v>
      </c>
      <c r="H82" s="62">
        <v>6940</v>
      </c>
      <c r="I82" s="62">
        <v>5680</v>
      </c>
      <c r="J82" s="67">
        <v>4110</v>
      </c>
      <c r="K82" s="67">
        <v>7260</v>
      </c>
      <c r="L82" s="67">
        <v>5370</v>
      </c>
      <c r="M82" s="67">
        <v>5060</v>
      </c>
      <c r="N82" s="67">
        <v>6720</v>
      </c>
      <c r="O82" s="67">
        <v>6330</v>
      </c>
      <c r="P82" s="67">
        <v>5980</v>
      </c>
      <c r="Q82" s="63">
        <v>7760</v>
      </c>
      <c r="R82" s="63">
        <v>4930</v>
      </c>
      <c r="S82" s="63">
        <v>8540</v>
      </c>
      <c r="T82" s="63">
        <v>7520</v>
      </c>
      <c r="U82" s="63">
        <v>7110</v>
      </c>
      <c r="V82" s="63">
        <v>8670</v>
      </c>
      <c r="W82" s="64">
        <v>9170</v>
      </c>
      <c r="X82" s="63">
        <v>7210</v>
      </c>
      <c r="Y82" s="141">
        <v>3120</v>
      </c>
    </row>
    <row r="83" spans="1:26" ht="11.25" customHeight="1" x14ac:dyDescent="0.3">
      <c r="A83" s="61" t="s">
        <v>222</v>
      </c>
      <c r="B83" s="61" t="s">
        <v>207</v>
      </c>
      <c r="C83" s="62">
        <v>2580</v>
      </c>
      <c r="D83" s="62">
        <v>5060</v>
      </c>
      <c r="E83" s="62">
        <v>2750</v>
      </c>
      <c r="F83" s="62">
        <v>2800</v>
      </c>
      <c r="G83" s="62">
        <v>5580</v>
      </c>
      <c r="H83" s="62">
        <v>5780</v>
      </c>
      <c r="I83" s="62">
        <v>4960</v>
      </c>
      <c r="J83" s="67">
        <v>2860</v>
      </c>
      <c r="K83" s="67">
        <v>5660</v>
      </c>
      <c r="L83" s="67">
        <v>4830</v>
      </c>
      <c r="M83" s="67">
        <v>4850</v>
      </c>
      <c r="N83" s="67">
        <v>5080</v>
      </c>
      <c r="O83" s="67">
        <v>3150</v>
      </c>
      <c r="P83" s="67">
        <v>4370</v>
      </c>
      <c r="Q83" s="63">
        <v>5820</v>
      </c>
      <c r="R83" s="63">
        <v>3880</v>
      </c>
      <c r="S83" s="63">
        <v>7110</v>
      </c>
      <c r="T83" s="63">
        <v>5690</v>
      </c>
      <c r="U83" s="63">
        <v>7530</v>
      </c>
      <c r="V83" s="63">
        <v>8710</v>
      </c>
      <c r="W83" s="64">
        <v>6610</v>
      </c>
      <c r="X83" s="63">
        <v>6280</v>
      </c>
      <c r="Y83" s="141">
        <v>1520</v>
      </c>
    </row>
    <row r="84" spans="1:26" ht="11.25" customHeight="1" x14ac:dyDescent="0.3">
      <c r="A84" s="61" t="s">
        <v>223</v>
      </c>
      <c r="B84" s="61" t="s">
        <v>207</v>
      </c>
      <c r="C84" s="62">
        <v>2160</v>
      </c>
      <c r="D84" s="62">
        <v>4710</v>
      </c>
      <c r="E84" s="62">
        <v>3470</v>
      </c>
      <c r="F84" s="62">
        <v>3000</v>
      </c>
      <c r="G84" s="62">
        <v>4890</v>
      </c>
      <c r="H84" s="62">
        <v>5030</v>
      </c>
      <c r="I84" s="62">
        <v>5060</v>
      </c>
      <c r="J84" s="67">
        <v>2950</v>
      </c>
      <c r="K84" s="67">
        <v>5440</v>
      </c>
      <c r="L84" s="67">
        <v>4680</v>
      </c>
      <c r="M84" s="67">
        <v>4590</v>
      </c>
      <c r="N84" s="67">
        <v>5640</v>
      </c>
      <c r="O84" s="67">
        <v>4970</v>
      </c>
      <c r="P84" s="67">
        <v>2980</v>
      </c>
      <c r="Q84" s="63">
        <v>4000</v>
      </c>
      <c r="R84" s="63">
        <v>3540</v>
      </c>
      <c r="S84" s="63">
        <v>6290</v>
      </c>
      <c r="T84" s="63">
        <v>4880</v>
      </c>
      <c r="U84" s="63">
        <v>6090</v>
      </c>
      <c r="V84" s="63">
        <v>6740</v>
      </c>
      <c r="W84" s="64">
        <v>6390</v>
      </c>
      <c r="X84" s="63">
        <v>5780</v>
      </c>
      <c r="Y84" s="141">
        <v>1460</v>
      </c>
    </row>
    <row r="85" spans="1:26" ht="11.25" customHeight="1" x14ac:dyDescent="0.3">
      <c r="A85" s="53" t="s">
        <v>224</v>
      </c>
      <c r="B85" s="53" t="s">
        <v>211</v>
      </c>
      <c r="C85" s="58">
        <v>3190</v>
      </c>
      <c r="D85" s="58">
        <v>5420</v>
      </c>
      <c r="E85" s="58">
        <v>3530</v>
      </c>
      <c r="F85" s="58">
        <v>3750</v>
      </c>
      <c r="G85" s="58">
        <v>6210</v>
      </c>
      <c r="H85" s="58">
        <v>6430</v>
      </c>
      <c r="I85" s="58">
        <v>5430</v>
      </c>
      <c r="J85" s="59">
        <v>3600</v>
      </c>
      <c r="K85" s="59">
        <v>6680</v>
      </c>
      <c r="L85" s="59">
        <v>5190</v>
      </c>
      <c r="M85" s="59">
        <v>4970</v>
      </c>
      <c r="N85" s="59">
        <v>6190</v>
      </c>
      <c r="O85" s="59">
        <v>5440</v>
      </c>
      <c r="P85" s="59">
        <v>5350</v>
      </c>
      <c r="Q85" s="59">
        <v>7030</v>
      </c>
      <c r="R85" s="59">
        <v>4580</v>
      </c>
      <c r="S85" s="59">
        <v>8090</v>
      </c>
      <c r="T85" s="54">
        <v>7030</v>
      </c>
      <c r="U85" s="54">
        <v>7080</v>
      </c>
      <c r="V85" s="54">
        <v>8540</v>
      </c>
      <c r="W85" s="55">
        <v>8600</v>
      </c>
      <c r="X85" s="54">
        <v>6910</v>
      </c>
      <c r="Y85" s="140">
        <v>2850</v>
      </c>
    </row>
    <row r="86" spans="1:26" ht="11.25" customHeight="1" x14ac:dyDescent="0.3">
      <c r="A86" s="61" t="s">
        <v>225</v>
      </c>
      <c r="B86" s="61" t="s">
        <v>207</v>
      </c>
      <c r="C86" s="62">
        <v>4980</v>
      </c>
      <c r="D86" s="62">
        <v>7460</v>
      </c>
      <c r="E86" s="62">
        <v>5230</v>
      </c>
      <c r="F86" s="62">
        <v>5510</v>
      </c>
      <c r="G86" s="62">
        <v>8170</v>
      </c>
      <c r="H86" s="62">
        <v>7670</v>
      </c>
      <c r="I86" s="62">
        <v>7040</v>
      </c>
      <c r="J86" s="67">
        <v>4640</v>
      </c>
      <c r="K86" s="67">
        <v>8670</v>
      </c>
      <c r="L86" s="67">
        <v>6610</v>
      </c>
      <c r="M86" s="67">
        <v>6360</v>
      </c>
      <c r="N86" s="67">
        <v>6910</v>
      </c>
      <c r="O86" s="67">
        <v>5190</v>
      </c>
      <c r="P86" s="67">
        <v>6080</v>
      </c>
      <c r="Q86" s="63">
        <v>6920</v>
      </c>
      <c r="R86" s="63">
        <v>6070</v>
      </c>
      <c r="S86" s="63">
        <v>9570</v>
      </c>
      <c r="T86" s="63">
        <v>7930</v>
      </c>
      <c r="U86" s="63">
        <v>9050</v>
      </c>
      <c r="V86" s="63">
        <v>8760</v>
      </c>
      <c r="W86" s="64">
        <v>10080</v>
      </c>
      <c r="X86" s="63">
        <v>6780</v>
      </c>
      <c r="Y86" s="141">
        <v>2470</v>
      </c>
    </row>
    <row r="87" spans="1:26" ht="11.25" customHeight="1" x14ac:dyDescent="0.3">
      <c r="A87" s="61" t="s">
        <v>226</v>
      </c>
      <c r="B87" s="61" t="s">
        <v>207</v>
      </c>
      <c r="C87" s="62">
        <v>3220</v>
      </c>
      <c r="D87" s="62">
        <v>4970</v>
      </c>
      <c r="E87" s="62">
        <v>2390</v>
      </c>
      <c r="F87" s="62">
        <v>2180</v>
      </c>
      <c r="G87" s="62">
        <v>5640</v>
      </c>
      <c r="H87" s="62">
        <v>5820</v>
      </c>
      <c r="I87" s="62">
        <v>5240</v>
      </c>
      <c r="J87" s="67">
        <v>2830</v>
      </c>
      <c r="K87" s="67">
        <v>6290</v>
      </c>
      <c r="L87" s="67">
        <v>4500</v>
      </c>
      <c r="M87" s="67">
        <v>4180</v>
      </c>
      <c r="N87" s="67">
        <v>4540</v>
      </c>
      <c r="O87" s="67">
        <v>2300</v>
      </c>
      <c r="P87" s="67">
        <v>4000</v>
      </c>
      <c r="Q87" s="63">
        <v>5820</v>
      </c>
      <c r="R87" s="63">
        <v>4530</v>
      </c>
      <c r="S87" s="63">
        <v>6790</v>
      </c>
      <c r="T87" s="63">
        <v>5470</v>
      </c>
      <c r="U87" s="63">
        <v>5390</v>
      </c>
      <c r="V87" s="63">
        <v>6200</v>
      </c>
      <c r="W87" s="64">
        <v>6920</v>
      </c>
      <c r="X87" s="63">
        <v>5160</v>
      </c>
      <c r="Y87" s="141">
        <v>2040</v>
      </c>
    </row>
    <row r="88" spans="1:26" ht="11.25" customHeight="1" x14ac:dyDescent="0.3">
      <c r="A88" s="61" t="s">
        <v>227</v>
      </c>
      <c r="B88" s="61" t="s">
        <v>207</v>
      </c>
      <c r="C88" s="62">
        <v>4090</v>
      </c>
      <c r="D88" s="62">
        <v>6110</v>
      </c>
      <c r="E88" s="62">
        <v>3840</v>
      </c>
      <c r="F88" s="62">
        <v>3520</v>
      </c>
      <c r="G88" s="62">
        <v>6540</v>
      </c>
      <c r="H88" s="62">
        <v>6230</v>
      </c>
      <c r="I88" s="62">
        <v>5980</v>
      </c>
      <c r="J88" s="67">
        <v>3460</v>
      </c>
      <c r="K88" s="67">
        <v>7470</v>
      </c>
      <c r="L88" s="67">
        <v>5210</v>
      </c>
      <c r="M88" s="67">
        <v>4950</v>
      </c>
      <c r="N88" s="67">
        <v>6480</v>
      </c>
      <c r="O88" s="67">
        <v>4220</v>
      </c>
      <c r="P88" s="67">
        <v>5320</v>
      </c>
      <c r="Q88" s="63">
        <v>7930</v>
      </c>
      <c r="R88" s="63">
        <v>3620</v>
      </c>
      <c r="S88" s="63">
        <v>8470</v>
      </c>
      <c r="T88" s="63">
        <v>7950</v>
      </c>
      <c r="U88" s="63">
        <v>6930</v>
      </c>
      <c r="V88" s="63">
        <v>7350</v>
      </c>
      <c r="W88" s="64">
        <v>8470</v>
      </c>
      <c r="X88" s="63">
        <v>6890</v>
      </c>
      <c r="Y88" s="141">
        <v>2960</v>
      </c>
    </row>
    <row r="89" spans="1:26" ht="11.25" customHeight="1" x14ac:dyDescent="0.3">
      <c r="A89" s="53" t="s">
        <v>228</v>
      </c>
      <c r="B89" s="53" t="s">
        <v>211</v>
      </c>
      <c r="C89" s="58">
        <v>4330</v>
      </c>
      <c r="D89" s="58">
        <v>6500</v>
      </c>
      <c r="E89" s="58">
        <v>4200</v>
      </c>
      <c r="F89" s="58">
        <v>4140</v>
      </c>
      <c r="G89" s="58">
        <v>7050</v>
      </c>
      <c r="H89" s="58">
        <v>6770</v>
      </c>
      <c r="I89" s="58">
        <v>6310</v>
      </c>
      <c r="J89" s="59">
        <v>3880</v>
      </c>
      <c r="K89" s="59">
        <v>7780</v>
      </c>
      <c r="L89" s="59">
        <v>5720</v>
      </c>
      <c r="M89" s="59">
        <v>5530</v>
      </c>
      <c r="N89" s="59">
        <v>6320</v>
      </c>
      <c r="O89" s="59">
        <v>4390</v>
      </c>
      <c r="P89" s="59">
        <v>5430</v>
      </c>
      <c r="Q89" s="59">
        <v>7130</v>
      </c>
      <c r="R89" s="59">
        <v>4760</v>
      </c>
      <c r="S89" s="59">
        <v>8630</v>
      </c>
      <c r="T89" s="54">
        <v>7480</v>
      </c>
      <c r="U89" s="54">
        <v>7540</v>
      </c>
      <c r="V89" s="54">
        <v>7730</v>
      </c>
      <c r="W89" s="55">
        <v>8810</v>
      </c>
      <c r="X89" s="54">
        <v>6510</v>
      </c>
      <c r="Y89" s="140">
        <v>2670</v>
      </c>
    </row>
    <row r="90" spans="1:26" ht="11.25" customHeight="1" x14ac:dyDescent="0.3">
      <c r="A90" s="61" t="s">
        <v>229</v>
      </c>
      <c r="B90" s="61" t="s">
        <v>207</v>
      </c>
      <c r="C90" s="62">
        <v>3670</v>
      </c>
      <c r="D90" s="62">
        <v>6430</v>
      </c>
      <c r="E90" s="62">
        <v>4470</v>
      </c>
      <c r="F90" s="62">
        <v>3000</v>
      </c>
      <c r="G90" s="62">
        <v>7060</v>
      </c>
      <c r="H90" s="62">
        <v>7850</v>
      </c>
      <c r="I90" s="62">
        <v>6890</v>
      </c>
      <c r="J90" s="67">
        <v>3630</v>
      </c>
      <c r="K90" s="67">
        <v>6550</v>
      </c>
      <c r="L90" s="67">
        <v>5010</v>
      </c>
      <c r="M90" s="67">
        <v>6130</v>
      </c>
      <c r="N90" s="67">
        <v>6470</v>
      </c>
      <c r="O90" s="67">
        <v>3030</v>
      </c>
      <c r="P90" s="67">
        <v>4820</v>
      </c>
      <c r="Q90" s="63">
        <v>7750</v>
      </c>
      <c r="R90" s="63">
        <v>5600</v>
      </c>
      <c r="S90" s="63">
        <v>8100</v>
      </c>
      <c r="T90" s="63">
        <v>6190</v>
      </c>
      <c r="U90" s="63">
        <v>7990</v>
      </c>
      <c r="V90" s="63">
        <v>7270</v>
      </c>
      <c r="W90" s="64">
        <v>7300</v>
      </c>
      <c r="X90" s="63">
        <v>5190</v>
      </c>
      <c r="Y90" s="141">
        <v>3380</v>
      </c>
    </row>
    <row r="91" spans="1:26" ht="11.25" customHeight="1" x14ac:dyDescent="0.3">
      <c r="A91" s="61" t="s">
        <v>230</v>
      </c>
      <c r="B91" s="61" t="s">
        <v>207</v>
      </c>
      <c r="C91" s="62">
        <v>3770</v>
      </c>
      <c r="D91" s="62">
        <v>6810</v>
      </c>
      <c r="E91" s="62">
        <v>4640</v>
      </c>
      <c r="F91" s="62">
        <v>3310</v>
      </c>
      <c r="G91" s="62">
        <v>6750</v>
      </c>
      <c r="H91" s="62">
        <v>7170</v>
      </c>
      <c r="I91" s="62">
        <v>6650</v>
      </c>
      <c r="J91" s="67">
        <v>4440</v>
      </c>
      <c r="K91" s="67">
        <v>6590</v>
      </c>
      <c r="L91" s="67">
        <v>6590</v>
      </c>
      <c r="M91" s="67">
        <v>6620</v>
      </c>
      <c r="N91" s="67">
        <v>6310</v>
      </c>
      <c r="O91" s="67">
        <v>3420</v>
      </c>
      <c r="P91" s="67">
        <v>5910</v>
      </c>
      <c r="Q91" s="63">
        <v>7620</v>
      </c>
      <c r="R91" s="63">
        <v>6250</v>
      </c>
      <c r="S91" s="63">
        <v>8730</v>
      </c>
      <c r="T91" s="63">
        <v>5680</v>
      </c>
      <c r="U91" s="63">
        <v>8360</v>
      </c>
      <c r="V91" s="63">
        <v>8120</v>
      </c>
      <c r="W91" s="64">
        <v>9100</v>
      </c>
      <c r="X91" s="63">
        <v>5210</v>
      </c>
      <c r="Y91" s="141">
        <v>1840</v>
      </c>
    </row>
    <row r="92" spans="1:26" ht="11.25" customHeight="1" x14ac:dyDescent="0.3">
      <c r="A92" s="61" t="s">
        <v>231</v>
      </c>
      <c r="B92" s="61" t="s">
        <v>207</v>
      </c>
      <c r="C92" s="62">
        <v>3920</v>
      </c>
      <c r="D92" s="62">
        <v>6170</v>
      </c>
      <c r="E92" s="62">
        <v>3990</v>
      </c>
      <c r="F92" s="62">
        <v>2980</v>
      </c>
      <c r="G92" s="62">
        <v>6270</v>
      </c>
      <c r="H92" s="62">
        <v>6320</v>
      </c>
      <c r="I92" s="62">
        <v>6460</v>
      </c>
      <c r="J92" s="67">
        <v>3820</v>
      </c>
      <c r="K92" s="67">
        <v>5980</v>
      </c>
      <c r="L92" s="67">
        <v>5120</v>
      </c>
      <c r="M92" s="67">
        <v>6120</v>
      </c>
      <c r="N92" s="67">
        <v>5870</v>
      </c>
      <c r="O92" s="67">
        <v>2500</v>
      </c>
      <c r="P92" s="67">
        <v>4860</v>
      </c>
      <c r="Q92" s="63">
        <v>6900</v>
      </c>
      <c r="R92" s="63">
        <v>5220</v>
      </c>
      <c r="S92" s="63">
        <v>7440</v>
      </c>
      <c r="T92" s="63">
        <v>5520</v>
      </c>
      <c r="U92" s="63">
        <v>7110</v>
      </c>
      <c r="V92" s="63">
        <v>6850</v>
      </c>
      <c r="W92" s="64">
        <v>7610</v>
      </c>
      <c r="X92" s="63">
        <v>4320</v>
      </c>
      <c r="Y92" s="141">
        <v>2260</v>
      </c>
    </row>
    <row r="93" spans="1:26" ht="11.25" customHeight="1" x14ac:dyDescent="0.3">
      <c r="A93" s="53" t="s">
        <v>232</v>
      </c>
      <c r="B93" s="53" t="s">
        <v>211</v>
      </c>
      <c r="C93" s="58">
        <v>3770</v>
      </c>
      <c r="D93" s="58">
        <v>6520</v>
      </c>
      <c r="E93" s="58">
        <v>4450</v>
      </c>
      <c r="F93" s="58">
        <v>3120</v>
      </c>
      <c r="G93" s="58">
        <v>6760</v>
      </c>
      <c r="H93" s="58">
        <v>7220</v>
      </c>
      <c r="I93" s="58">
        <v>6690</v>
      </c>
      <c r="J93" s="59">
        <v>4040</v>
      </c>
      <c r="K93" s="59">
        <v>6440</v>
      </c>
      <c r="L93" s="59">
        <v>5720</v>
      </c>
      <c r="M93" s="59">
        <v>6330</v>
      </c>
      <c r="N93" s="59">
        <v>6280</v>
      </c>
      <c r="O93" s="59">
        <v>3070</v>
      </c>
      <c r="P93" s="59">
        <v>5300</v>
      </c>
      <c r="Q93" s="59">
        <v>7530</v>
      </c>
      <c r="R93" s="59">
        <v>5800</v>
      </c>
      <c r="S93" s="59">
        <v>8240</v>
      </c>
      <c r="T93" s="54">
        <v>5810</v>
      </c>
      <c r="U93" s="54">
        <v>8000</v>
      </c>
      <c r="V93" s="54">
        <v>7590</v>
      </c>
      <c r="W93" s="55">
        <v>8220</v>
      </c>
      <c r="X93" s="54">
        <v>5010</v>
      </c>
      <c r="Y93" s="140">
        <v>2490</v>
      </c>
    </row>
    <row r="94" spans="1:26" ht="11.25" customHeight="1" x14ac:dyDescent="0.3">
      <c r="A94" s="57" t="s">
        <v>233</v>
      </c>
      <c r="B94" s="53" t="s">
        <v>205</v>
      </c>
      <c r="C94" s="58">
        <v>3970</v>
      </c>
      <c r="D94" s="58">
        <v>6420</v>
      </c>
      <c r="E94" s="58">
        <v>4260</v>
      </c>
      <c r="F94" s="58">
        <v>3660</v>
      </c>
      <c r="G94" s="58">
        <v>6840</v>
      </c>
      <c r="H94" s="58">
        <v>6940</v>
      </c>
      <c r="I94" s="58">
        <v>6400</v>
      </c>
      <c r="J94" s="58">
        <v>3920</v>
      </c>
      <c r="K94" s="58">
        <v>7080</v>
      </c>
      <c r="L94" s="59">
        <v>5680</v>
      </c>
      <c r="M94" s="59">
        <v>5850</v>
      </c>
      <c r="N94" s="59">
        <v>6290</v>
      </c>
      <c r="O94" s="59">
        <v>3990</v>
      </c>
      <c r="P94" s="59">
        <v>5370</v>
      </c>
      <c r="Q94" s="65">
        <v>7290</v>
      </c>
      <c r="R94" s="65">
        <v>5200</v>
      </c>
      <c r="S94" s="65">
        <v>8400</v>
      </c>
      <c r="T94" s="54">
        <v>6740</v>
      </c>
      <c r="U94" s="54">
        <v>7680</v>
      </c>
      <c r="V94" s="54">
        <v>7760</v>
      </c>
      <c r="W94" s="55">
        <v>8530</v>
      </c>
      <c r="X94" s="54">
        <v>5920</v>
      </c>
      <c r="Y94" s="140">
        <v>2620</v>
      </c>
    </row>
    <row r="95" spans="1:26" ht="11.25" customHeight="1" x14ac:dyDescent="0.3">
      <c r="A95" s="68" t="s">
        <v>234</v>
      </c>
      <c r="B95" s="68" t="s">
        <v>235</v>
      </c>
      <c r="C95" s="69">
        <v>4150</v>
      </c>
      <c r="D95" s="69">
        <v>6220</v>
      </c>
      <c r="E95" s="69">
        <v>5050</v>
      </c>
      <c r="F95" s="69">
        <v>3950</v>
      </c>
      <c r="G95" s="69">
        <v>7000</v>
      </c>
      <c r="H95" s="69">
        <v>7560</v>
      </c>
      <c r="I95" s="70">
        <v>6820</v>
      </c>
      <c r="J95" s="71">
        <v>3730</v>
      </c>
      <c r="K95" s="71">
        <v>7470</v>
      </c>
      <c r="L95" s="71">
        <v>6390</v>
      </c>
      <c r="M95" s="71">
        <v>6470</v>
      </c>
      <c r="N95" s="71">
        <v>6500</v>
      </c>
      <c r="O95" s="71">
        <v>4000</v>
      </c>
      <c r="P95" s="71">
        <v>5440</v>
      </c>
      <c r="Q95" s="70">
        <v>7820</v>
      </c>
      <c r="R95" s="70">
        <v>5790</v>
      </c>
      <c r="S95" s="70">
        <v>8630</v>
      </c>
      <c r="T95" s="70">
        <v>6820</v>
      </c>
      <c r="U95" s="70">
        <v>8490</v>
      </c>
      <c r="V95" s="70">
        <v>8060</v>
      </c>
      <c r="W95" s="72">
        <v>8580</v>
      </c>
      <c r="X95" s="70">
        <v>6130</v>
      </c>
      <c r="Y95" s="70">
        <v>3420</v>
      </c>
      <c r="Z95" s="26"/>
    </row>
    <row r="96" spans="1:26" ht="12" customHeight="1" x14ac:dyDescent="0.3"/>
    <row r="97" spans="1:24" ht="12" customHeight="1" x14ac:dyDescent="0.3"/>
    <row r="98" spans="1:24" ht="11.25" customHeight="1" x14ac:dyDescent="0.3">
      <c r="A98" s="176" t="s">
        <v>199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8"/>
    </row>
    <row r="99" spans="1:24" ht="11.25" customHeight="1" x14ac:dyDescent="0.3">
      <c r="A99" s="53" t="s">
        <v>234</v>
      </c>
      <c r="B99" s="53" t="s">
        <v>235</v>
      </c>
      <c r="C99" s="58">
        <v>1192702</v>
      </c>
      <c r="D99" s="54">
        <v>1258120</v>
      </c>
      <c r="E99" s="54">
        <v>1205817</v>
      </c>
      <c r="F99" s="54">
        <v>1144735</v>
      </c>
      <c r="G99" s="54">
        <v>1190141</v>
      </c>
      <c r="H99" s="54">
        <v>1197547</v>
      </c>
      <c r="I99" s="54">
        <v>1214952</v>
      </c>
      <c r="J99" s="54">
        <v>1078784</v>
      </c>
      <c r="K99" s="54">
        <v>1191804</v>
      </c>
      <c r="L99" s="54">
        <v>1177321</v>
      </c>
      <c r="M99" s="54">
        <v>1078825</v>
      </c>
      <c r="N99" s="54">
        <v>1230253</v>
      </c>
      <c r="O99" s="54">
        <v>1191291</v>
      </c>
      <c r="P99" s="54">
        <v>1242605</v>
      </c>
      <c r="Q99" s="54">
        <v>1191420</v>
      </c>
      <c r="R99" s="54">
        <v>1146127</v>
      </c>
      <c r="S99" s="54">
        <v>1011563</v>
      </c>
      <c r="T99" s="54">
        <v>988823</v>
      </c>
      <c r="U99" s="54">
        <v>939080</v>
      </c>
      <c r="V99" s="54">
        <v>1027592</v>
      </c>
      <c r="W99" s="55">
        <v>981006</v>
      </c>
      <c r="X99" s="54">
        <v>1054566</v>
      </c>
    </row>
    <row r="100" spans="1:24" ht="11.25" customHeight="1" x14ac:dyDescent="0.3">
      <c r="A100" s="176" t="s">
        <v>236</v>
      </c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8"/>
    </row>
    <row r="101" spans="1:24" ht="11.25" customHeight="1" x14ac:dyDescent="0.3">
      <c r="A101" s="53" t="s">
        <v>234</v>
      </c>
      <c r="B101" s="53" t="s">
        <v>235</v>
      </c>
      <c r="C101" s="58">
        <v>4984332</v>
      </c>
      <c r="D101" s="58">
        <v>7857713</v>
      </c>
      <c r="E101" s="58">
        <v>6120937</v>
      </c>
      <c r="F101" s="58">
        <v>4532147</v>
      </c>
      <c r="G101" s="58">
        <v>8332448</v>
      </c>
      <c r="H101" s="58">
        <v>9050004</v>
      </c>
      <c r="I101" s="54">
        <v>8281666</v>
      </c>
      <c r="J101" s="59">
        <v>4026734</v>
      </c>
      <c r="K101" s="54">
        <v>8897138</v>
      </c>
      <c r="L101" s="54">
        <v>7528380</v>
      </c>
      <c r="M101" s="54">
        <v>6984872</v>
      </c>
      <c r="N101" s="54">
        <v>7992443</v>
      </c>
      <c r="O101" s="54">
        <v>4762707</v>
      </c>
      <c r="P101" s="54">
        <v>6756435</v>
      </c>
      <c r="Q101" s="54">
        <v>9315104</v>
      </c>
      <c r="R101" s="54">
        <v>6632783</v>
      </c>
      <c r="S101" s="54">
        <v>8729915</v>
      </c>
      <c r="T101" s="54">
        <v>6739186</v>
      </c>
      <c r="U101" s="54">
        <v>7976941</v>
      </c>
      <c r="V101" s="54">
        <v>8277813</v>
      </c>
      <c r="W101" s="55">
        <v>8414350</v>
      </c>
      <c r="X101" s="54">
        <v>6462205</v>
      </c>
    </row>
    <row r="102" spans="1:24" ht="11.25" customHeight="1" x14ac:dyDescent="0.3">
      <c r="A102" s="176" t="s">
        <v>237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8"/>
    </row>
    <row r="103" spans="1:24" ht="11.25" customHeight="1" x14ac:dyDescent="0.3">
      <c r="A103" s="53" t="s">
        <v>234</v>
      </c>
      <c r="B103" s="53" t="s">
        <v>235</v>
      </c>
      <c r="C103" s="58">
        <v>4150</v>
      </c>
      <c r="D103" s="58">
        <v>6220</v>
      </c>
      <c r="E103" s="58">
        <v>5050</v>
      </c>
      <c r="F103" s="58">
        <v>3950</v>
      </c>
      <c r="G103" s="58">
        <v>7000</v>
      </c>
      <c r="H103" s="58">
        <v>7560</v>
      </c>
      <c r="I103" s="54">
        <v>6820</v>
      </c>
      <c r="J103" s="59">
        <v>3730</v>
      </c>
      <c r="K103" s="54">
        <v>7470</v>
      </c>
      <c r="L103" s="54">
        <v>6390</v>
      </c>
      <c r="M103" s="54">
        <v>6470</v>
      </c>
      <c r="N103" s="54">
        <v>6500</v>
      </c>
      <c r="O103" s="54">
        <v>4000</v>
      </c>
      <c r="P103" s="54">
        <v>5440</v>
      </c>
      <c r="Q103" s="54">
        <v>7820</v>
      </c>
      <c r="R103" s="54">
        <v>5790</v>
      </c>
      <c r="S103" s="54">
        <v>8630</v>
      </c>
      <c r="T103" s="54">
        <v>6820</v>
      </c>
      <c r="U103" s="54">
        <v>8490</v>
      </c>
      <c r="V103" s="54">
        <v>8060</v>
      </c>
      <c r="W103" s="55">
        <v>8580</v>
      </c>
      <c r="X103" s="54">
        <v>6130</v>
      </c>
    </row>
    <row r="104" spans="1:24" ht="12" customHeight="1" x14ac:dyDescent="0.3"/>
    <row r="105" spans="1:24" ht="66" customHeight="1" x14ac:dyDescent="0.3">
      <c r="A105" s="73" t="s">
        <v>199</v>
      </c>
      <c r="B105" s="74" t="s">
        <v>234</v>
      </c>
      <c r="C105" s="73" t="s">
        <v>236</v>
      </c>
      <c r="D105" s="74" t="s">
        <v>234</v>
      </c>
      <c r="E105" s="73" t="s">
        <v>237</v>
      </c>
      <c r="F105" s="74" t="s">
        <v>234</v>
      </c>
      <c r="G105" s="28"/>
    </row>
    <row r="106" spans="1:24" ht="12" customHeight="1" x14ac:dyDescent="0.3">
      <c r="A106" s="75"/>
      <c r="B106" s="53" t="s">
        <v>235</v>
      </c>
      <c r="C106" s="75"/>
      <c r="D106" s="53" t="s">
        <v>235</v>
      </c>
      <c r="E106" s="75"/>
      <c r="F106" s="53" t="s">
        <v>235</v>
      </c>
    </row>
    <row r="107" spans="1:24" ht="12" customHeight="1" x14ac:dyDescent="0.3">
      <c r="A107" s="76"/>
      <c r="B107" s="58">
        <v>1192702</v>
      </c>
      <c r="C107" s="75"/>
      <c r="D107" s="58">
        <v>4984332</v>
      </c>
      <c r="E107" s="77"/>
      <c r="F107" s="58">
        <v>4150</v>
      </c>
      <c r="J107">
        <v>2022</v>
      </c>
      <c r="K107" s="132">
        <v>3420</v>
      </c>
    </row>
    <row r="108" spans="1:24" ht="12" customHeight="1" x14ac:dyDescent="0.3">
      <c r="A108" s="76"/>
      <c r="B108" s="54">
        <v>1258120</v>
      </c>
      <c r="C108" s="75"/>
      <c r="D108" s="58">
        <v>7857713</v>
      </c>
      <c r="E108" s="75"/>
      <c r="F108" s="58">
        <v>6220</v>
      </c>
      <c r="J108">
        <v>2021</v>
      </c>
      <c r="K108" s="54">
        <v>6130</v>
      </c>
    </row>
    <row r="109" spans="1:24" ht="12" customHeight="1" x14ac:dyDescent="0.3">
      <c r="A109" s="73"/>
      <c r="B109" s="54">
        <v>1205817</v>
      </c>
      <c r="C109" s="77"/>
      <c r="D109" s="58">
        <v>6120937</v>
      </c>
      <c r="E109" s="77"/>
      <c r="F109" s="58">
        <v>5050</v>
      </c>
      <c r="J109">
        <v>2020</v>
      </c>
      <c r="K109" s="54">
        <v>8580</v>
      </c>
    </row>
    <row r="110" spans="1:24" ht="12" customHeight="1" x14ac:dyDescent="0.3">
      <c r="A110" s="73"/>
      <c r="B110" s="54">
        <v>1144735</v>
      </c>
      <c r="C110" s="77"/>
      <c r="D110" s="58">
        <v>4532147</v>
      </c>
      <c r="E110" s="77"/>
      <c r="F110" s="58">
        <v>3950</v>
      </c>
      <c r="J110">
        <v>2019</v>
      </c>
      <c r="K110" s="54">
        <v>8060</v>
      </c>
    </row>
    <row r="111" spans="1:24" ht="12" customHeight="1" x14ac:dyDescent="0.3">
      <c r="A111" s="73"/>
      <c r="B111" s="54">
        <v>1190141</v>
      </c>
      <c r="C111" s="77"/>
      <c r="D111" s="58">
        <v>8332448</v>
      </c>
      <c r="E111" s="77"/>
      <c r="F111" s="58">
        <v>7000</v>
      </c>
      <c r="J111">
        <v>2018</v>
      </c>
      <c r="K111" s="54">
        <v>8490</v>
      </c>
    </row>
    <row r="112" spans="1:24" ht="12" customHeight="1" x14ac:dyDescent="0.3">
      <c r="A112" s="73"/>
      <c r="B112" s="54">
        <v>1197547</v>
      </c>
      <c r="C112" s="77"/>
      <c r="D112" s="58">
        <v>9050004</v>
      </c>
      <c r="E112" s="78"/>
      <c r="F112" s="58">
        <v>7560</v>
      </c>
      <c r="J112">
        <v>2017</v>
      </c>
      <c r="K112" s="54">
        <v>6820</v>
      </c>
    </row>
    <row r="113" spans="1:11" ht="12" customHeight="1" x14ac:dyDescent="0.3">
      <c r="A113" s="73"/>
      <c r="B113" s="54">
        <v>1214952</v>
      </c>
      <c r="C113" s="75"/>
      <c r="D113" s="54">
        <v>8281666</v>
      </c>
      <c r="E113" s="77"/>
      <c r="F113" s="54">
        <v>6820</v>
      </c>
      <c r="J113">
        <v>2016</v>
      </c>
      <c r="K113" s="54">
        <v>8630</v>
      </c>
    </row>
    <row r="114" spans="1:11" ht="12" customHeight="1" x14ac:dyDescent="0.3">
      <c r="A114" s="75"/>
      <c r="B114" s="54">
        <v>1078784</v>
      </c>
      <c r="C114" s="79"/>
      <c r="D114" s="59">
        <v>4026734</v>
      </c>
      <c r="E114" s="78"/>
      <c r="F114" s="59">
        <v>3730</v>
      </c>
      <c r="J114">
        <v>2015</v>
      </c>
      <c r="K114" s="54">
        <v>5790</v>
      </c>
    </row>
    <row r="115" spans="1:11" ht="12" customHeight="1" x14ac:dyDescent="0.3">
      <c r="A115" s="79"/>
      <c r="B115" s="54">
        <v>1191804</v>
      </c>
      <c r="C115" s="79"/>
      <c r="D115" s="54">
        <v>8897138</v>
      </c>
      <c r="E115" s="79"/>
      <c r="F115" s="54">
        <v>7470</v>
      </c>
      <c r="J115">
        <v>2014</v>
      </c>
      <c r="K115" s="54">
        <v>7820</v>
      </c>
    </row>
    <row r="116" spans="1:11" ht="12" customHeight="1" x14ac:dyDescent="0.3">
      <c r="A116" s="79"/>
      <c r="B116" s="54">
        <v>1177321</v>
      </c>
      <c r="C116" s="79"/>
      <c r="D116" s="54">
        <v>7528380</v>
      </c>
      <c r="E116" s="79"/>
      <c r="F116" s="54">
        <v>6390</v>
      </c>
      <c r="J116">
        <v>2013</v>
      </c>
      <c r="K116" s="54">
        <v>5440</v>
      </c>
    </row>
    <row r="117" spans="1:11" ht="12" customHeight="1" x14ac:dyDescent="0.3">
      <c r="A117" s="79"/>
      <c r="B117" s="54">
        <v>1078825</v>
      </c>
      <c r="C117" s="79"/>
      <c r="D117" s="54">
        <v>6984872</v>
      </c>
      <c r="E117" s="79"/>
      <c r="F117" s="54">
        <v>6470</v>
      </c>
      <c r="J117">
        <v>2012</v>
      </c>
      <c r="K117" s="54">
        <v>4000</v>
      </c>
    </row>
    <row r="118" spans="1:11" ht="12" customHeight="1" x14ac:dyDescent="0.3">
      <c r="A118" s="75"/>
      <c r="B118" s="54">
        <v>1230253</v>
      </c>
      <c r="C118" s="75"/>
      <c r="D118" s="54">
        <v>7992443</v>
      </c>
      <c r="E118" s="75"/>
      <c r="F118" s="54">
        <v>6500</v>
      </c>
      <c r="J118">
        <v>2011</v>
      </c>
      <c r="K118" s="54">
        <v>6500</v>
      </c>
    </row>
    <row r="119" spans="1:11" ht="12" customHeight="1" x14ac:dyDescent="0.3">
      <c r="A119" s="75"/>
      <c r="B119" s="54">
        <v>1191291</v>
      </c>
      <c r="C119" s="75"/>
      <c r="D119" s="54">
        <v>4762707</v>
      </c>
      <c r="E119" s="75"/>
      <c r="F119" s="54">
        <v>4000</v>
      </c>
      <c r="J119">
        <v>2010</v>
      </c>
      <c r="K119" s="54">
        <v>6470</v>
      </c>
    </row>
    <row r="120" spans="1:11" ht="12" customHeight="1" x14ac:dyDescent="0.3">
      <c r="A120" s="75"/>
      <c r="B120" s="54">
        <v>1242605</v>
      </c>
      <c r="C120" s="75"/>
      <c r="D120" s="54">
        <v>6756435</v>
      </c>
      <c r="E120" s="75"/>
      <c r="F120" s="54">
        <v>5440</v>
      </c>
      <c r="J120">
        <v>2009</v>
      </c>
      <c r="K120" s="54">
        <v>6390</v>
      </c>
    </row>
    <row r="121" spans="1:11" ht="12" customHeight="1" x14ac:dyDescent="0.3">
      <c r="A121" s="75"/>
      <c r="B121" s="54">
        <v>1191420</v>
      </c>
      <c r="C121" s="75"/>
      <c r="D121" s="54">
        <v>9315104</v>
      </c>
      <c r="E121" s="75"/>
      <c r="F121" s="54">
        <v>7820</v>
      </c>
      <c r="J121">
        <v>2008</v>
      </c>
      <c r="K121" s="54">
        <v>7470</v>
      </c>
    </row>
    <row r="122" spans="1:11" ht="12" customHeight="1" x14ac:dyDescent="0.3">
      <c r="A122" s="75"/>
      <c r="B122" s="54">
        <v>1146127</v>
      </c>
      <c r="C122" s="75"/>
      <c r="D122" s="54">
        <v>6632783</v>
      </c>
      <c r="E122" s="75"/>
      <c r="F122" s="54">
        <v>5790</v>
      </c>
      <c r="J122">
        <v>2007</v>
      </c>
      <c r="K122" s="59">
        <v>3730</v>
      </c>
    </row>
    <row r="123" spans="1:11" ht="12" customHeight="1" x14ac:dyDescent="0.3">
      <c r="A123" s="75"/>
      <c r="B123" s="54">
        <v>1011563</v>
      </c>
      <c r="C123" s="78"/>
      <c r="D123" s="54">
        <v>8729915</v>
      </c>
      <c r="E123" s="79"/>
      <c r="F123" s="54">
        <v>8630</v>
      </c>
      <c r="J123">
        <v>2006</v>
      </c>
      <c r="K123" s="54">
        <v>6820</v>
      </c>
    </row>
    <row r="124" spans="1:11" ht="12" customHeight="1" x14ac:dyDescent="0.3">
      <c r="A124" s="75"/>
      <c r="B124" s="54">
        <v>988823</v>
      </c>
      <c r="C124" s="77"/>
      <c r="D124" s="54">
        <v>6739186</v>
      </c>
      <c r="E124" s="77"/>
      <c r="F124" s="54">
        <v>6820</v>
      </c>
      <c r="J124">
        <v>2005</v>
      </c>
      <c r="K124" s="58">
        <v>7560</v>
      </c>
    </row>
    <row r="125" spans="1:11" ht="12" customHeight="1" x14ac:dyDescent="0.3">
      <c r="A125" s="75"/>
      <c r="B125" s="54">
        <v>939080</v>
      </c>
      <c r="C125" s="77"/>
      <c r="D125" s="54">
        <v>7976941</v>
      </c>
      <c r="E125" s="77"/>
      <c r="F125" s="54">
        <v>8490</v>
      </c>
      <c r="J125">
        <v>2004</v>
      </c>
      <c r="K125" s="58">
        <v>7000</v>
      </c>
    </row>
    <row r="126" spans="1:11" ht="12" customHeight="1" x14ac:dyDescent="0.3">
      <c r="A126" s="75"/>
      <c r="B126" s="54">
        <v>1027592</v>
      </c>
      <c r="C126" s="79"/>
      <c r="D126" s="54">
        <v>8277813</v>
      </c>
      <c r="E126" s="79"/>
      <c r="F126" s="54">
        <v>8060</v>
      </c>
      <c r="J126">
        <v>2003</v>
      </c>
      <c r="K126" s="58">
        <v>3950</v>
      </c>
    </row>
    <row r="127" spans="1:11" ht="12" customHeight="1" x14ac:dyDescent="0.3">
      <c r="A127" s="75"/>
      <c r="B127" s="55">
        <v>981006</v>
      </c>
      <c r="C127" s="79"/>
      <c r="D127" s="55">
        <v>8414350</v>
      </c>
      <c r="E127" s="79"/>
      <c r="F127" s="55">
        <v>8580</v>
      </c>
      <c r="J127">
        <v>2002</v>
      </c>
      <c r="K127" s="156">
        <v>5050</v>
      </c>
    </row>
    <row r="128" spans="1:11" ht="12" customHeight="1" x14ac:dyDescent="0.3">
      <c r="A128" s="75"/>
      <c r="B128" s="54">
        <v>1054566</v>
      </c>
      <c r="C128" s="79"/>
      <c r="D128" s="54">
        <v>6462205</v>
      </c>
      <c r="E128" s="79"/>
      <c r="F128" s="54">
        <v>6130</v>
      </c>
      <c r="J128">
        <v>2001</v>
      </c>
      <c r="K128" s="58">
        <v>6220</v>
      </c>
    </row>
    <row r="129" spans="2:11" ht="12" customHeight="1" x14ac:dyDescent="0.3">
      <c r="B129" s="132">
        <v>819356</v>
      </c>
      <c r="D129" s="132">
        <v>2803206</v>
      </c>
      <c r="F129" s="132">
        <v>3420</v>
      </c>
      <c r="J129">
        <v>2000</v>
      </c>
      <c r="K129" s="58">
        <v>4150</v>
      </c>
    </row>
    <row r="130" spans="2:11" ht="12" customHeight="1" x14ac:dyDescent="0.3"/>
    <row r="131" spans="2:11" ht="12" customHeight="1" x14ac:dyDescent="0.3"/>
    <row r="132" spans="2:11" ht="12" customHeight="1" x14ac:dyDescent="0.3"/>
    <row r="133" spans="2:11" ht="12" customHeight="1" x14ac:dyDescent="0.3"/>
    <row r="134" spans="2:11" ht="12" customHeight="1" x14ac:dyDescent="0.3"/>
    <row r="135" spans="2:11" ht="12" customHeight="1" x14ac:dyDescent="0.3"/>
    <row r="136" spans="2:11" ht="12" customHeight="1" x14ac:dyDescent="0.3"/>
    <row r="137" spans="2:11" ht="12" customHeight="1" x14ac:dyDescent="0.3"/>
    <row r="138" spans="2:11" ht="12" customHeight="1" x14ac:dyDescent="0.3"/>
    <row r="139" spans="2:11" ht="12" customHeight="1" x14ac:dyDescent="0.3"/>
    <row r="140" spans="2:11" ht="12" customHeight="1" x14ac:dyDescent="0.3"/>
    <row r="141" spans="2:11" ht="12" customHeight="1" x14ac:dyDescent="0.3"/>
    <row r="142" spans="2:11" ht="12" customHeight="1" x14ac:dyDescent="0.3"/>
    <row r="143" spans="2:11" ht="12" customHeight="1" x14ac:dyDescent="0.3"/>
    <row r="144" spans="2:11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sortState xmlns:xlrd2="http://schemas.microsoft.com/office/spreadsheetml/2017/richdata2" ref="J107:K129">
    <sortCondition descending="1" ref="J107:J129"/>
  </sortState>
  <mergeCells count="6">
    <mergeCell ref="A102:X102"/>
    <mergeCell ref="A3:X3"/>
    <mergeCell ref="A34:X34"/>
    <mergeCell ref="A65:X65"/>
    <mergeCell ref="A98:X98"/>
    <mergeCell ref="A100:X100"/>
  </mergeCells>
  <pageMargins left="0.7" right="0.7" top="0.75" bottom="0.75" header="0" footer="0"/>
  <pageSetup orientation="landscape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12.88671875" customWidth="1"/>
    <col min="2" max="7" width="14.33203125" customWidth="1"/>
    <col min="8" max="26" width="8.6640625" customWidth="1"/>
  </cols>
  <sheetData>
    <row r="1" spans="1:26" ht="19.5" customHeight="1" x14ac:dyDescent="0.3">
      <c r="A1" s="47" t="s">
        <v>238</v>
      </c>
      <c r="B1" s="80"/>
      <c r="C1" s="81"/>
      <c r="D1" s="61"/>
      <c r="E1" s="61"/>
      <c r="F1" s="61"/>
      <c r="G1" s="61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33.75" customHeight="1" x14ac:dyDescent="0.3">
      <c r="A2" s="49" t="s">
        <v>239</v>
      </c>
      <c r="B2" s="82" t="s">
        <v>37</v>
      </c>
      <c r="C2" s="83" t="s">
        <v>38</v>
      </c>
      <c r="D2" s="83" t="s">
        <v>35</v>
      </c>
      <c r="E2" s="83" t="s">
        <v>39</v>
      </c>
      <c r="F2" s="83" t="s">
        <v>40</v>
      </c>
      <c r="G2" s="84" t="s">
        <v>36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1.25" customHeight="1" x14ac:dyDescent="0.3">
      <c r="A3" s="179" t="s">
        <v>240</v>
      </c>
      <c r="B3" s="177"/>
      <c r="C3" s="177"/>
      <c r="D3" s="177"/>
      <c r="E3" s="177"/>
      <c r="F3" s="177"/>
      <c r="G3" s="17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1.25" customHeight="1" x14ac:dyDescent="0.3">
      <c r="A4" s="85">
        <v>2000</v>
      </c>
      <c r="B4" s="80">
        <v>11.5</v>
      </c>
      <c r="C4" s="86">
        <v>423.4</v>
      </c>
      <c r="D4" s="86">
        <v>121</v>
      </c>
      <c r="E4" s="86">
        <v>83</v>
      </c>
      <c r="F4" s="86">
        <v>34</v>
      </c>
      <c r="G4" s="86">
        <v>11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1.25" customHeight="1" x14ac:dyDescent="0.3">
      <c r="A5" s="85">
        <v>2001</v>
      </c>
      <c r="B5" s="80">
        <v>10.3</v>
      </c>
      <c r="C5" s="86">
        <v>614.29999999999995</v>
      </c>
      <c r="D5" s="86">
        <v>141</v>
      </c>
      <c r="E5" s="86">
        <v>96</v>
      </c>
      <c r="F5" s="86">
        <v>22</v>
      </c>
      <c r="G5" s="86">
        <v>2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1.25" customHeight="1" x14ac:dyDescent="0.3">
      <c r="A6" s="85">
        <v>2002</v>
      </c>
      <c r="B6" s="80">
        <v>11.3</v>
      </c>
      <c r="C6" s="86">
        <v>546.6</v>
      </c>
      <c r="D6" s="86">
        <v>147</v>
      </c>
      <c r="E6" s="86">
        <v>79</v>
      </c>
      <c r="F6" s="86">
        <v>26</v>
      </c>
      <c r="G6" s="86">
        <v>8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1.25" customHeight="1" x14ac:dyDescent="0.3">
      <c r="A7" s="85">
        <v>2003</v>
      </c>
      <c r="B7" s="80">
        <v>10.3</v>
      </c>
      <c r="C7" s="86">
        <v>463.9</v>
      </c>
      <c r="D7" s="86">
        <v>114</v>
      </c>
      <c r="E7" s="86">
        <v>118</v>
      </c>
      <c r="F7" s="86">
        <v>50</v>
      </c>
      <c r="G7" s="86">
        <v>6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1.25" customHeight="1" x14ac:dyDescent="0.3">
      <c r="A8" s="85">
        <v>2004</v>
      </c>
      <c r="B8" s="80">
        <v>10.1</v>
      </c>
      <c r="C8" s="86">
        <v>689.2</v>
      </c>
      <c r="D8" s="86">
        <v>150</v>
      </c>
      <c r="E8" s="86">
        <v>94</v>
      </c>
      <c r="F8" s="86">
        <v>14</v>
      </c>
      <c r="G8" s="86">
        <v>3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1.25" customHeight="1" x14ac:dyDescent="0.3">
      <c r="A9" s="85">
        <v>2005</v>
      </c>
      <c r="B9" s="80">
        <v>9.6999999999999993</v>
      </c>
      <c r="C9" s="86">
        <v>732.5</v>
      </c>
      <c r="D9" s="86">
        <v>145</v>
      </c>
      <c r="E9" s="86">
        <v>117</v>
      </c>
      <c r="F9" s="86">
        <v>13</v>
      </c>
      <c r="G9" s="86">
        <v>4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1.25" customHeight="1" x14ac:dyDescent="0.3">
      <c r="A10" s="85">
        <v>2006</v>
      </c>
      <c r="B10" s="80">
        <v>10.4</v>
      </c>
      <c r="C10" s="86">
        <v>581.9</v>
      </c>
      <c r="D10" s="86">
        <v>140</v>
      </c>
      <c r="E10" s="86">
        <v>95</v>
      </c>
      <c r="F10" s="86">
        <v>30</v>
      </c>
      <c r="G10" s="86">
        <v>7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1.25" customHeight="1" x14ac:dyDescent="0.3">
      <c r="A11" s="85">
        <v>2007</v>
      </c>
      <c r="B11" s="80">
        <v>11.6</v>
      </c>
      <c r="C11" s="86">
        <v>621.9</v>
      </c>
      <c r="D11" s="86">
        <v>143</v>
      </c>
      <c r="E11" s="86">
        <v>70</v>
      </c>
      <c r="F11" s="86">
        <v>39</v>
      </c>
      <c r="G11" s="86">
        <v>11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1.25" customHeight="1" x14ac:dyDescent="0.3">
      <c r="A12" s="85">
        <v>2008</v>
      </c>
      <c r="B12" s="80">
        <v>11.3</v>
      </c>
      <c r="C12" s="86">
        <v>596.29999999999995</v>
      </c>
      <c r="D12" s="86">
        <v>144</v>
      </c>
      <c r="E12" s="86">
        <v>72</v>
      </c>
      <c r="F12" s="86">
        <v>27</v>
      </c>
      <c r="G12" s="86">
        <v>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1.25" customHeight="1" x14ac:dyDescent="0.3">
      <c r="A13" s="85">
        <v>2009</v>
      </c>
      <c r="B13" s="80">
        <v>11.2</v>
      </c>
      <c r="C13" s="86">
        <v>615.79999999999995</v>
      </c>
      <c r="D13" s="86">
        <v>156</v>
      </c>
      <c r="E13" s="86">
        <v>73</v>
      </c>
      <c r="F13" s="86">
        <v>28</v>
      </c>
      <c r="G13" s="86">
        <v>4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1.25" customHeight="1" x14ac:dyDescent="0.3">
      <c r="A14" s="85">
        <v>2010</v>
      </c>
      <c r="B14" s="80">
        <v>10.1</v>
      </c>
      <c r="C14" s="86">
        <v>981</v>
      </c>
      <c r="D14" s="86">
        <v>172</v>
      </c>
      <c r="E14" s="86">
        <v>96</v>
      </c>
      <c r="F14" s="86">
        <v>24</v>
      </c>
      <c r="G14" s="86">
        <v>10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1.25" customHeight="1" x14ac:dyDescent="0.3">
      <c r="A15" s="85">
        <v>2011</v>
      </c>
      <c r="B15" s="80">
        <v>10.7</v>
      </c>
      <c r="C15" s="86">
        <v>420.2</v>
      </c>
      <c r="D15" s="86">
        <v>117</v>
      </c>
      <c r="E15" s="86">
        <v>106</v>
      </c>
      <c r="F15" s="86">
        <v>31</v>
      </c>
      <c r="G15" s="86">
        <v>7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1.25" customHeight="1" x14ac:dyDescent="0.3">
      <c r="A16" s="85">
        <v>2012</v>
      </c>
      <c r="B16" s="80">
        <v>11.2</v>
      </c>
      <c r="C16" s="86">
        <v>487.7</v>
      </c>
      <c r="D16" s="86">
        <v>130</v>
      </c>
      <c r="E16" s="86">
        <v>92</v>
      </c>
      <c r="F16" s="86">
        <v>50</v>
      </c>
      <c r="G16" s="86">
        <v>21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1.25" customHeight="1" x14ac:dyDescent="0.3">
      <c r="A17" s="85">
        <v>2013</v>
      </c>
      <c r="B17" s="80">
        <v>11</v>
      </c>
      <c r="C17" s="86">
        <v>660.9</v>
      </c>
      <c r="D17" s="86">
        <v>154</v>
      </c>
      <c r="E17" s="86">
        <v>90</v>
      </c>
      <c r="F17" s="86">
        <v>33</v>
      </c>
      <c r="G17" s="86">
        <v>15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1.25" customHeight="1" x14ac:dyDescent="0.3">
      <c r="A18" s="85">
        <v>2014</v>
      </c>
      <c r="B18" s="80">
        <v>11.9</v>
      </c>
      <c r="C18" s="86">
        <v>755.8</v>
      </c>
      <c r="D18" s="86">
        <v>162</v>
      </c>
      <c r="E18" s="86">
        <v>47</v>
      </c>
      <c r="F18" s="86">
        <v>19</v>
      </c>
      <c r="G18" s="86">
        <v>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1.25" customHeight="1" x14ac:dyDescent="0.3">
      <c r="A19" s="85">
        <v>2015</v>
      </c>
      <c r="B19" s="80">
        <v>11.6</v>
      </c>
      <c r="C19" s="86">
        <v>546.9</v>
      </c>
      <c r="D19" s="86">
        <v>131</v>
      </c>
      <c r="E19" s="86">
        <v>77</v>
      </c>
      <c r="F19" s="86">
        <v>47</v>
      </c>
      <c r="G19" s="86">
        <v>25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1.25" customHeight="1" x14ac:dyDescent="0.3">
      <c r="A20" s="85">
        <v>2016</v>
      </c>
      <c r="B20" s="80">
        <v>11</v>
      </c>
      <c r="C20" s="86">
        <v>700.3</v>
      </c>
      <c r="D20" s="86">
        <v>143</v>
      </c>
      <c r="E20" s="86">
        <v>78</v>
      </c>
      <c r="F20" s="86">
        <v>23</v>
      </c>
      <c r="G20" s="86">
        <v>3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1.25" customHeight="1" x14ac:dyDescent="0.3">
      <c r="A21" s="85">
        <v>2017</v>
      </c>
      <c r="B21" s="80">
        <v>11.1</v>
      </c>
      <c r="C21" s="86">
        <v>616.29999999999995</v>
      </c>
      <c r="D21" s="86">
        <v>127</v>
      </c>
      <c r="E21" s="86">
        <v>83</v>
      </c>
      <c r="F21" s="86">
        <v>40</v>
      </c>
      <c r="G21" s="86">
        <v>11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1.25" customHeight="1" x14ac:dyDescent="0.3">
      <c r="A22" s="85">
        <v>2018</v>
      </c>
      <c r="B22" s="80">
        <v>12</v>
      </c>
      <c r="C22" s="86">
        <v>605.29999999999995</v>
      </c>
      <c r="D22" s="86">
        <v>151</v>
      </c>
      <c r="E22" s="86">
        <v>80</v>
      </c>
      <c r="F22" s="86">
        <v>37</v>
      </c>
      <c r="G22" s="86">
        <v>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1.25" customHeight="1" x14ac:dyDescent="0.3">
      <c r="A23" s="85">
        <v>2019</v>
      </c>
      <c r="B23" s="80">
        <v>12.1</v>
      </c>
      <c r="C23" s="86">
        <v>629.9</v>
      </c>
      <c r="D23" s="86">
        <v>141</v>
      </c>
      <c r="E23" s="86">
        <v>72</v>
      </c>
      <c r="F23" s="86">
        <v>41</v>
      </c>
      <c r="G23" s="86">
        <v>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1.25" customHeight="1" x14ac:dyDescent="0.3">
      <c r="A24" s="85">
        <v>2020</v>
      </c>
      <c r="B24" s="80">
        <v>11.5</v>
      </c>
      <c r="C24" s="86">
        <v>613.1</v>
      </c>
      <c r="D24" s="86">
        <v>140</v>
      </c>
      <c r="E24" s="86">
        <v>72</v>
      </c>
      <c r="F24" s="86">
        <v>29</v>
      </c>
      <c r="G24" s="86">
        <v>2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1.25" customHeight="1" x14ac:dyDescent="0.3">
      <c r="A25" s="85">
        <v>2021</v>
      </c>
      <c r="B25" s="80">
        <v>10.9</v>
      </c>
      <c r="C25" s="86">
        <v>514.20000000000005</v>
      </c>
      <c r="D25" s="86">
        <v>134</v>
      </c>
      <c r="E25" s="86">
        <v>96</v>
      </c>
      <c r="F25" s="86">
        <v>41</v>
      </c>
      <c r="G25" s="86">
        <v>17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1.25" customHeight="1" x14ac:dyDescent="0.3">
      <c r="A26" s="180" t="s">
        <v>200</v>
      </c>
      <c r="B26" s="177"/>
      <c r="C26" s="177"/>
      <c r="D26" s="177"/>
      <c r="E26" s="177"/>
      <c r="F26" s="177"/>
      <c r="G26" s="17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" customHeight="1" x14ac:dyDescent="0.3">
      <c r="A27" s="85">
        <v>2000</v>
      </c>
      <c r="B27" s="80">
        <v>13.1</v>
      </c>
      <c r="C27" s="86">
        <v>379.9</v>
      </c>
      <c r="D27" s="86">
        <v>102</v>
      </c>
      <c r="E27" s="86">
        <v>45</v>
      </c>
      <c r="F27" s="86">
        <v>35</v>
      </c>
      <c r="G27" s="86">
        <v>22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" customHeight="1" x14ac:dyDescent="0.3">
      <c r="A28" s="85">
        <v>2001</v>
      </c>
      <c r="B28" s="80">
        <v>11.9</v>
      </c>
      <c r="C28" s="86">
        <v>537.1</v>
      </c>
      <c r="D28" s="86">
        <v>106</v>
      </c>
      <c r="E28" s="86">
        <v>70</v>
      </c>
      <c r="F28" s="86">
        <v>29</v>
      </c>
      <c r="G28" s="86">
        <v>13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" customHeight="1" x14ac:dyDescent="0.3">
      <c r="A29" s="85">
        <v>2002</v>
      </c>
      <c r="B29" s="80">
        <v>12.9</v>
      </c>
      <c r="C29" s="86">
        <v>488</v>
      </c>
      <c r="D29" s="86">
        <v>132</v>
      </c>
      <c r="E29" s="86">
        <v>49</v>
      </c>
      <c r="F29" s="86">
        <v>32</v>
      </c>
      <c r="G29" s="86">
        <v>22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" customHeight="1" x14ac:dyDescent="0.3">
      <c r="A30" s="85">
        <v>2003</v>
      </c>
      <c r="B30" s="80">
        <v>12.4</v>
      </c>
      <c r="C30" s="86">
        <v>344.7</v>
      </c>
      <c r="D30" s="86">
        <v>86</v>
      </c>
      <c r="E30" s="86">
        <v>85</v>
      </c>
      <c r="F30" s="86">
        <v>58</v>
      </c>
      <c r="G30" s="86">
        <v>22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" customHeight="1" x14ac:dyDescent="0.3">
      <c r="A31" s="85">
        <v>2004</v>
      </c>
      <c r="B31" s="80">
        <v>11.7</v>
      </c>
      <c r="C31" s="86">
        <v>533.6</v>
      </c>
      <c r="D31" s="86">
        <v>118</v>
      </c>
      <c r="E31" s="86">
        <v>69</v>
      </c>
      <c r="F31" s="86">
        <v>17</v>
      </c>
      <c r="G31" s="86">
        <v>8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" customHeight="1" x14ac:dyDescent="0.3">
      <c r="A32" s="85">
        <v>2005</v>
      </c>
      <c r="B32" s="80">
        <v>11.3</v>
      </c>
      <c r="C32" s="86">
        <v>696.1</v>
      </c>
      <c r="D32" s="86">
        <v>109</v>
      </c>
      <c r="E32" s="86">
        <v>78</v>
      </c>
      <c r="F32" s="86">
        <v>14</v>
      </c>
      <c r="G32" s="86">
        <v>8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" customHeight="1" x14ac:dyDescent="0.3">
      <c r="A33" s="85">
        <v>2006</v>
      </c>
      <c r="B33" s="80">
        <v>12.3</v>
      </c>
      <c r="C33" s="86">
        <v>461.6</v>
      </c>
      <c r="D33" s="86">
        <v>108</v>
      </c>
      <c r="E33" s="86">
        <v>71</v>
      </c>
      <c r="F33" s="86">
        <v>39</v>
      </c>
      <c r="G33" s="86">
        <v>28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" customHeight="1" x14ac:dyDescent="0.3">
      <c r="A34" s="85">
        <v>2007</v>
      </c>
      <c r="B34" s="80">
        <v>13.5</v>
      </c>
      <c r="C34" s="86">
        <v>472.2</v>
      </c>
      <c r="D34" s="86">
        <v>115</v>
      </c>
      <c r="E34" s="86">
        <v>28</v>
      </c>
      <c r="F34" s="86">
        <v>51</v>
      </c>
      <c r="G34" s="86">
        <v>26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" customHeight="1" x14ac:dyDescent="0.3">
      <c r="A35" s="85">
        <v>2008</v>
      </c>
      <c r="B35" s="80">
        <v>13.1</v>
      </c>
      <c r="C35" s="86">
        <v>565</v>
      </c>
      <c r="D35" s="86">
        <v>124</v>
      </c>
      <c r="E35" s="86">
        <v>37</v>
      </c>
      <c r="F35" s="86">
        <v>41</v>
      </c>
      <c r="G35" s="86">
        <v>20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" customHeight="1" x14ac:dyDescent="0.3">
      <c r="A36" s="85">
        <v>2009</v>
      </c>
      <c r="B36" s="80">
        <v>12.7</v>
      </c>
      <c r="C36" s="86">
        <v>479.1</v>
      </c>
      <c r="D36" s="86">
        <v>117</v>
      </c>
      <c r="E36" s="86">
        <v>48</v>
      </c>
      <c r="F36" s="86">
        <v>39</v>
      </c>
      <c r="G36" s="86">
        <v>13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" customHeight="1" x14ac:dyDescent="0.3">
      <c r="A37" s="85">
        <v>2010</v>
      </c>
      <c r="B37" s="80">
        <v>11.6</v>
      </c>
      <c r="C37" s="86">
        <v>815.2</v>
      </c>
      <c r="D37" s="86">
        <v>142</v>
      </c>
      <c r="E37" s="86">
        <v>82</v>
      </c>
      <c r="F37" s="86">
        <v>31</v>
      </c>
      <c r="G37" s="86">
        <v>23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" customHeight="1" x14ac:dyDescent="0.3">
      <c r="A38" s="85">
        <v>2011</v>
      </c>
      <c r="B38" s="80">
        <v>12.5</v>
      </c>
      <c r="C38" s="86">
        <v>290.5</v>
      </c>
      <c r="D38" s="86">
        <v>85</v>
      </c>
      <c r="E38" s="86">
        <v>68</v>
      </c>
      <c r="F38" s="86">
        <v>38</v>
      </c>
      <c r="G38" s="86">
        <v>14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" customHeight="1" x14ac:dyDescent="0.3">
      <c r="A39" s="85">
        <v>2012</v>
      </c>
      <c r="B39" s="80">
        <v>13.2</v>
      </c>
      <c r="C39" s="86">
        <v>383.6</v>
      </c>
      <c r="D39" s="86">
        <v>98</v>
      </c>
      <c r="E39" s="86">
        <v>62</v>
      </c>
      <c r="F39" s="86">
        <v>56</v>
      </c>
      <c r="G39" s="86">
        <v>33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" customHeight="1" x14ac:dyDescent="0.3">
      <c r="A40" s="85">
        <v>2013</v>
      </c>
      <c r="B40" s="80">
        <v>12.6</v>
      </c>
      <c r="C40" s="86">
        <v>588.20000000000005</v>
      </c>
      <c r="D40" s="86">
        <v>131</v>
      </c>
      <c r="E40" s="86">
        <v>60</v>
      </c>
      <c r="F40" s="86">
        <v>42</v>
      </c>
      <c r="G40" s="86">
        <v>24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" customHeight="1" x14ac:dyDescent="0.3">
      <c r="A41" s="85">
        <v>2014</v>
      </c>
      <c r="B41" s="80">
        <v>13.5</v>
      </c>
      <c r="C41" s="86">
        <v>664.9</v>
      </c>
      <c r="D41" s="86">
        <v>123</v>
      </c>
      <c r="E41" s="86">
        <v>22</v>
      </c>
      <c r="F41" s="86">
        <v>25</v>
      </c>
      <c r="G41" s="86">
        <v>17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" customHeight="1" x14ac:dyDescent="0.3">
      <c r="A42" s="85">
        <v>2015</v>
      </c>
      <c r="B42" s="80">
        <v>13.4</v>
      </c>
      <c r="C42" s="86">
        <v>598.70000000000005</v>
      </c>
      <c r="D42" s="86">
        <v>118</v>
      </c>
      <c r="E42" s="86">
        <v>37</v>
      </c>
      <c r="F42" s="86">
        <v>52</v>
      </c>
      <c r="G42" s="86">
        <v>39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" customHeight="1" x14ac:dyDescent="0.3">
      <c r="A43" s="85">
        <v>2016</v>
      </c>
      <c r="B43" s="80">
        <v>12.7</v>
      </c>
      <c r="C43" s="86">
        <v>569.4</v>
      </c>
      <c r="D43" s="86">
        <v>119</v>
      </c>
      <c r="E43" s="86">
        <v>45</v>
      </c>
      <c r="F43" s="86">
        <v>38</v>
      </c>
      <c r="G43" s="86">
        <v>15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" customHeight="1" x14ac:dyDescent="0.3">
      <c r="A44" s="85">
        <v>2017</v>
      </c>
      <c r="B44" s="80">
        <v>12.8</v>
      </c>
      <c r="C44" s="86">
        <v>579.4</v>
      </c>
      <c r="D44" s="86">
        <v>103</v>
      </c>
      <c r="E44" s="86">
        <v>56</v>
      </c>
      <c r="F44" s="86">
        <v>52</v>
      </c>
      <c r="G44" s="86">
        <v>24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" customHeight="1" x14ac:dyDescent="0.3">
      <c r="A45" s="85">
        <v>2018</v>
      </c>
      <c r="B45" s="80">
        <v>13.9</v>
      </c>
      <c r="C45" s="86">
        <v>492.5</v>
      </c>
      <c r="D45" s="86">
        <v>127</v>
      </c>
      <c r="E45" s="86">
        <v>54</v>
      </c>
      <c r="F45" s="86">
        <v>59</v>
      </c>
      <c r="G45" s="86">
        <v>30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" customHeight="1" x14ac:dyDescent="0.3">
      <c r="A46" s="85">
        <v>2019</v>
      </c>
      <c r="B46" s="80">
        <v>14</v>
      </c>
      <c r="C46" s="86">
        <v>512.4</v>
      </c>
      <c r="D46" s="86">
        <v>120</v>
      </c>
      <c r="E46" s="86">
        <v>39</v>
      </c>
      <c r="F46" s="86">
        <v>55</v>
      </c>
      <c r="G46" s="86">
        <v>38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" customHeight="1" x14ac:dyDescent="0.3">
      <c r="A47" s="85">
        <v>2020</v>
      </c>
      <c r="B47" s="80">
        <v>13.2</v>
      </c>
      <c r="C47" s="86">
        <v>522.5</v>
      </c>
      <c r="D47" s="86">
        <v>122</v>
      </c>
      <c r="E47" s="86">
        <v>38</v>
      </c>
      <c r="F47" s="86">
        <v>38</v>
      </c>
      <c r="G47" s="86">
        <v>10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" customHeight="1" x14ac:dyDescent="0.3">
      <c r="A48" s="85">
        <v>2021</v>
      </c>
      <c r="B48" s="80">
        <v>12.3</v>
      </c>
      <c r="C48" s="86">
        <v>464.8</v>
      </c>
      <c r="D48" s="86">
        <v>111</v>
      </c>
      <c r="E48" s="86">
        <v>50</v>
      </c>
      <c r="F48" s="86">
        <v>42</v>
      </c>
      <c r="G48" s="86">
        <v>28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" customHeight="1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" customHeight="1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" customHeight="1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" customHeight="1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" customHeight="1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" customHeight="1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" customHeight="1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" customHeight="1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" customHeight="1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" customHeight="1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" customHeight="1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" customHeight="1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" customHeight="1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" customHeight="1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" customHeight="1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" customHeight="1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" customHeight="1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" customHeight="1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" customHeight="1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" customHeight="1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" customHeight="1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" customHeigh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" customHeight="1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" customHeigh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" customHeight="1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" customHeight="1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" customHeight="1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" customHeight="1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" customHeight="1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" customHeight="1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" customHeight="1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" customHeight="1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" customHeight="1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" customHeight="1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" customHeight="1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" customHeight="1" x14ac:dyDescent="0.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" customHeight="1" x14ac:dyDescent="0.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" customHeight="1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" customHeight="1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" customHeight="1" x14ac:dyDescent="0.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" customHeight="1" x14ac:dyDescent="0.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" customHeight="1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" customHeight="1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" customHeight="1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" customHeight="1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" customHeight="1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" customHeight="1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" customHeight="1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" customHeight="1" x14ac:dyDescent="0.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" customHeight="1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" customHeight="1" x14ac:dyDescent="0.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" customHeight="1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" customHeight="1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" customHeight="1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" customHeight="1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" customHeight="1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" customHeight="1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" customHeight="1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" customHeight="1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" customHeight="1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" customHeight="1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" customHeight="1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" customHeight="1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" customHeight="1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" customHeight="1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" customHeight="1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" customHeight="1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" customHeight="1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" customHeight="1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" customHeight="1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" customHeight="1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" customHeight="1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" customHeight="1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" customHeight="1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" customHeight="1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" customHeight="1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" customHeight="1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" customHeight="1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" customHeight="1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" customHeight="1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" customHeight="1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" customHeight="1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" customHeight="1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" customHeight="1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" customHeight="1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" customHeight="1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" customHeight="1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" customHeight="1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" customHeight="1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" customHeight="1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" customHeight="1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" customHeight="1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" customHeight="1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" customHeight="1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" customHeight="1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" customHeight="1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" customHeight="1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" customHeight="1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" customHeight="1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" customHeight="1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" customHeight="1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" customHeight="1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" customHeight="1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" customHeight="1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" customHeight="1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" customHeight="1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" customHeight="1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" customHeight="1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" customHeight="1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" customHeight="1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" customHeight="1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" customHeight="1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" customHeight="1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" customHeight="1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" customHeight="1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" customHeight="1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" customHeight="1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" customHeight="1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" customHeight="1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" customHeight="1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" customHeight="1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" customHeight="1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" customHeight="1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" customHeight="1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" customHeight="1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" customHeight="1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" customHeight="1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" customHeight="1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" customHeight="1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" customHeight="1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" customHeight="1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" customHeight="1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" customHeight="1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" customHeight="1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" customHeight="1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" customHeight="1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" customHeight="1" x14ac:dyDescent="0.3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" customHeight="1" x14ac:dyDescent="0.3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" customHeight="1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" customHeight="1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" customHeight="1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" customHeight="1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" customHeight="1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" customHeight="1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" customHeight="1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" customHeight="1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" customHeight="1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" customHeight="1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" customHeight="1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" customHeight="1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" customHeight="1" x14ac:dyDescent="0.3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" customHeight="1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" customHeight="1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" customHeight="1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" customHeight="1" x14ac:dyDescent="0.3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" customHeight="1" x14ac:dyDescent="0.3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" customHeight="1" x14ac:dyDescent="0.3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" customHeight="1" x14ac:dyDescent="0.3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" customHeight="1" x14ac:dyDescent="0.3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" customHeight="1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" customHeight="1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" customHeight="1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" customHeight="1" x14ac:dyDescent="0.3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" customHeight="1" x14ac:dyDescent="0.3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" customHeight="1" x14ac:dyDescent="0.3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" customHeight="1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" customHeight="1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" customHeight="1" x14ac:dyDescent="0.3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" customHeight="1" x14ac:dyDescent="0.3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" customHeight="1" x14ac:dyDescent="0.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" customHeight="1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" customHeight="1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" customHeight="1" x14ac:dyDescent="0.3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" customHeight="1" x14ac:dyDescent="0.3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" customHeight="1" x14ac:dyDescent="0.3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" customHeight="1" x14ac:dyDescent="0.3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" customHeight="1" x14ac:dyDescent="0.3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" customHeight="1" x14ac:dyDescent="0.3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" customHeight="1" x14ac:dyDescent="0.3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" customHeight="1" x14ac:dyDescent="0.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" customHeight="1" x14ac:dyDescent="0.3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" customHeight="1" x14ac:dyDescent="0.3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" customHeight="1" x14ac:dyDescent="0.3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" customHeight="1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" customHeight="1" x14ac:dyDescent="0.3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" customHeight="1" x14ac:dyDescent="0.3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" customHeight="1" x14ac:dyDescent="0.3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" customHeight="1" x14ac:dyDescent="0.3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" customHeight="1" x14ac:dyDescent="0.3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" customHeight="1" x14ac:dyDescent="0.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" customHeight="1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" customHeight="1" x14ac:dyDescent="0.3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" customHeight="1" x14ac:dyDescent="0.3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" customHeight="1" x14ac:dyDescent="0.3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" customHeight="1" x14ac:dyDescent="0.3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" customHeight="1" x14ac:dyDescent="0.3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" customHeight="1" x14ac:dyDescent="0.3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" customHeight="1" x14ac:dyDescent="0.3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" customHeight="1" x14ac:dyDescent="0.3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" customHeight="1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" customHeight="1" x14ac:dyDescent="0.3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" customHeight="1" x14ac:dyDescent="0.3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" customHeight="1" x14ac:dyDescent="0.3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" customHeight="1" x14ac:dyDescent="0.3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" customHeight="1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" customHeight="1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" customHeight="1" x14ac:dyDescent="0.3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" customHeight="1" x14ac:dyDescent="0.3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" customHeight="1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" customHeight="1" x14ac:dyDescent="0.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" customHeight="1" x14ac:dyDescent="0.3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" customHeight="1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" customHeight="1" x14ac:dyDescent="0.3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" customHeight="1" x14ac:dyDescent="0.3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" customHeight="1" x14ac:dyDescent="0.3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" customHeight="1" x14ac:dyDescent="0.3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" customHeight="1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" customHeight="1" x14ac:dyDescent="0.3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" customHeight="1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" customHeight="1" x14ac:dyDescent="0.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" customHeight="1" x14ac:dyDescent="0.3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" customHeight="1" x14ac:dyDescent="0.3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" customHeight="1" x14ac:dyDescent="0.3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" customHeight="1" x14ac:dyDescent="0.3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" customHeight="1" x14ac:dyDescent="0.3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" customHeight="1" x14ac:dyDescent="0.3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" customHeight="1" x14ac:dyDescent="0.3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" customHeight="1" x14ac:dyDescent="0.3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" customHeight="1" x14ac:dyDescent="0.3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" customHeight="1" x14ac:dyDescent="0.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" customHeight="1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" customHeight="1" x14ac:dyDescent="0.3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" customHeight="1" x14ac:dyDescent="0.3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" customHeight="1" x14ac:dyDescent="0.3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" customHeight="1" x14ac:dyDescent="0.3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" customHeight="1" x14ac:dyDescent="0.3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" customHeight="1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" customHeight="1" x14ac:dyDescent="0.3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" customHeight="1" x14ac:dyDescent="0.3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" customHeight="1" x14ac:dyDescent="0.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" customHeight="1" x14ac:dyDescent="0.3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" customHeight="1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" customHeight="1" x14ac:dyDescent="0.3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" customHeight="1" x14ac:dyDescent="0.3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" customHeight="1" x14ac:dyDescent="0.3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" customHeight="1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" customHeight="1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" customHeight="1" x14ac:dyDescent="0.3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" customHeight="1" x14ac:dyDescent="0.3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" customHeight="1" x14ac:dyDescent="0.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" customHeight="1" x14ac:dyDescent="0.3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" customHeight="1" x14ac:dyDescent="0.3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" customHeight="1" x14ac:dyDescent="0.3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" customHeight="1" x14ac:dyDescent="0.3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" customHeight="1" x14ac:dyDescent="0.3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" customHeight="1" x14ac:dyDescent="0.3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" customHeight="1" x14ac:dyDescent="0.3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" customHeight="1" x14ac:dyDescent="0.3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" customHeight="1" x14ac:dyDescent="0.3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" customHeight="1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" customHeight="1" x14ac:dyDescent="0.3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" customHeight="1" x14ac:dyDescent="0.3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" customHeight="1" x14ac:dyDescent="0.3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" customHeight="1" x14ac:dyDescent="0.3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" customHeight="1" x14ac:dyDescent="0.3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" customHeight="1" x14ac:dyDescent="0.3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" customHeight="1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" customHeight="1" x14ac:dyDescent="0.3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" customHeight="1" x14ac:dyDescent="0.3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" customHeight="1" x14ac:dyDescent="0.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" customHeight="1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" customHeight="1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" customHeight="1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" customHeight="1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" customHeight="1" x14ac:dyDescent="0.3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" customHeight="1" x14ac:dyDescent="0.3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" customHeight="1" x14ac:dyDescent="0.3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" customHeight="1" x14ac:dyDescent="0.3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" customHeight="1" x14ac:dyDescent="0.3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" customHeight="1" x14ac:dyDescent="0.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" customHeight="1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" customHeight="1" x14ac:dyDescent="0.3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" customHeight="1" x14ac:dyDescent="0.3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" customHeight="1" x14ac:dyDescent="0.3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" customHeight="1" x14ac:dyDescent="0.3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" customHeight="1" x14ac:dyDescent="0.3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" customHeight="1" x14ac:dyDescent="0.3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" customHeight="1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" customHeight="1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" customHeight="1" x14ac:dyDescent="0.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" customHeight="1" x14ac:dyDescent="0.3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" customHeight="1" x14ac:dyDescent="0.3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" customHeight="1" x14ac:dyDescent="0.3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" customHeight="1" x14ac:dyDescent="0.3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" customHeight="1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" customHeight="1" x14ac:dyDescent="0.3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" customHeight="1" x14ac:dyDescent="0.3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" customHeight="1" x14ac:dyDescent="0.3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" customHeight="1" x14ac:dyDescent="0.3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" customHeight="1" x14ac:dyDescent="0.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" customHeight="1" x14ac:dyDescent="0.3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" customHeight="1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" customHeight="1" x14ac:dyDescent="0.3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" customHeight="1" x14ac:dyDescent="0.3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" customHeight="1" x14ac:dyDescent="0.3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" customHeight="1" x14ac:dyDescent="0.3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" customHeight="1" x14ac:dyDescent="0.3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" customHeight="1" x14ac:dyDescent="0.3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" customHeight="1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" customHeight="1" x14ac:dyDescent="0.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" customHeight="1" x14ac:dyDescent="0.3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" customHeight="1" x14ac:dyDescent="0.3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" customHeight="1" x14ac:dyDescent="0.3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" customHeight="1" x14ac:dyDescent="0.3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" customHeight="1" x14ac:dyDescent="0.3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" customHeight="1" x14ac:dyDescent="0.3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" customHeight="1" x14ac:dyDescent="0.3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" customHeight="1" x14ac:dyDescent="0.3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" customHeight="1" x14ac:dyDescent="0.3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" customHeight="1" x14ac:dyDescent="0.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" customHeight="1" x14ac:dyDescent="0.3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" customHeight="1" x14ac:dyDescent="0.3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" customHeight="1" x14ac:dyDescent="0.3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" customHeight="1" x14ac:dyDescent="0.3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" customHeight="1" x14ac:dyDescent="0.3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" customHeight="1" x14ac:dyDescent="0.3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" customHeight="1" x14ac:dyDescent="0.3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" customHeight="1" x14ac:dyDescent="0.3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" customHeight="1" x14ac:dyDescent="0.3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" customHeight="1" x14ac:dyDescent="0.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" customHeight="1" x14ac:dyDescent="0.3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" customHeight="1" x14ac:dyDescent="0.3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" customHeight="1" x14ac:dyDescent="0.3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" customHeight="1" x14ac:dyDescent="0.3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" customHeight="1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" customHeight="1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" customHeight="1" x14ac:dyDescent="0.3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" customHeight="1" x14ac:dyDescent="0.3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" customHeight="1" x14ac:dyDescent="0.3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" customHeight="1" x14ac:dyDescent="0.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" customHeight="1" x14ac:dyDescent="0.3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" customHeight="1" x14ac:dyDescent="0.3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" customHeight="1" x14ac:dyDescent="0.3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" customHeight="1" x14ac:dyDescent="0.3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" customHeight="1" x14ac:dyDescent="0.3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" customHeight="1" x14ac:dyDescent="0.3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" customHeight="1" x14ac:dyDescent="0.3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" customHeight="1" x14ac:dyDescent="0.3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" customHeight="1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" customHeight="1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" customHeight="1" x14ac:dyDescent="0.3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" customHeight="1" x14ac:dyDescent="0.3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" customHeight="1" x14ac:dyDescent="0.3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" customHeight="1" x14ac:dyDescent="0.3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" customHeight="1" x14ac:dyDescent="0.3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" customHeight="1" x14ac:dyDescent="0.3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" customHeight="1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" customHeight="1" x14ac:dyDescent="0.3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" customHeight="1" x14ac:dyDescent="0.3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" customHeight="1" x14ac:dyDescent="0.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" customHeight="1" x14ac:dyDescent="0.3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" customHeight="1" x14ac:dyDescent="0.3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" customHeight="1" x14ac:dyDescent="0.3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" customHeight="1" x14ac:dyDescent="0.3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" customHeight="1" x14ac:dyDescent="0.3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" customHeight="1" x14ac:dyDescent="0.3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" customHeight="1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" customHeight="1" x14ac:dyDescent="0.3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" customHeight="1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" customHeight="1" x14ac:dyDescent="0.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" customHeight="1" x14ac:dyDescent="0.3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" customHeight="1" x14ac:dyDescent="0.3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" customHeight="1" x14ac:dyDescent="0.3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" customHeight="1" x14ac:dyDescent="0.3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" customHeight="1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" customHeight="1" x14ac:dyDescent="0.3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" customHeight="1" x14ac:dyDescent="0.3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" customHeight="1" x14ac:dyDescent="0.3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" customHeight="1" x14ac:dyDescent="0.3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" customHeight="1" x14ac:dyDescent="0.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" customHeight="1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" customHeight="1" x14ac:dyDescent="0.3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" customHeight="1" x14ac:dyDescent="0.3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" customHeight="1" x14ac:dyDescent="0.3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" customHeight="1" x14ac:dyDescent="0.3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" customHeight="1" x14ac:dyDescent="0.3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" customHeight="1" x14ac:dyDescent="0.3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" customHeight="1" x14ac:dyDescent="0.3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" customHeight="1" x14ac:dyDescent="0.3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" customHeight="1" x14ac:dyDescent="0.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" customHeight="1" x14ac:dyDescent="0.3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" customHeight="1" x14ac:dyDescent="0.3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" customHeight="1" x14ac:dyDescent="0.3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" customHeight="1" x14ac:dyDescent="0.3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" customHeight="1" x14ac:dyDescent="0.3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" customHeight="1" x14ac:dyDescent="0.3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" customHeight="1" x14ac:dyDescent="0.3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" customHeight="1" x14ac:dyDescent="0.3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" customHeight="1" x14ac:dyDescent="0.3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" customHeight="1" x14ac:dyDescent="0.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" customHeight="1" x14ac:dyDescent="0.3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" customHeight="1" x14ac:dyDescent="0.3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" customHeight="1" x14ac:dyDescent="0.3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" customHeight="1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" customHeight="1" x14ac:dyDescent="0.3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" customHeight="1" x14ac:dyDescent="0.3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" customHeight="1" x14ac:dyDescent="0.3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" customHeight="1" x14ac:dyDescent="0.3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" customHeight="1" x14ac:dyDescent="0.3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" customHeight="1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" customHeight="1" x14ac:dyDescent="0.3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" customHeight="1" x14ac:dyDescent="0.3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" customHeight="1" x14ac:dyDescent="0.3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" customHeight="1" x14ac:dyDescent="0.3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" customHeight="1" x14ac:dyDescent="0.3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" customHeight="1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" customHeight="1" x14ac:dyDescent="0.3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" customHeight="1" x14ac:dyDescent="0.3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" customHeight="1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" customHeight="1" x14ac:dyDescent="0.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" customHeight="1" x14ac:dyDescent="0.3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" customHeight="1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" customHeight="1" x14ac:dyDescent="0.3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" customHeight="1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" customHeight="1" x14ac:dyDescent="0.3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" customHeight="1" x14ac:dyDescent="0.3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" customHeight="1" x14ac:dyDescent="0.3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" customHeight="1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" customHeight="1" x14ac:dyDescent="0.3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" customHeight="1" x14ac:dyDescent="0.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" customHeight="1" x14ac:dyDescent="0.3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" customHeight="1" x14ac:dyDescent="0.3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" customHeight="1" x14ac:dyDescent="0.3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" customHeight="1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" customHeight="1" x14ac:dyDescent="0.3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" customHeight="1" x14ac:dyDescent="0.3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" customHeight="1" x14ac:dyDescent="0.3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" customHeight="1" x14ac:dyDescent="0.3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" customHeight="1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" customHeight="1" x14ac:dyDescent="0.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" customHeight="1" x14ac:dyDescent="0.3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" customHeight="1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" customHeight="1" x14ac:dyDescent="0.3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" customHeight="1" x14ac:dyDescent="0.3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" customHeight="1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" customHeight="1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" customHeight="1" x14ac:dyDescent="0.3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" customHeight="1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" customHeight="1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" customHeight="1" x14ac:dyDescent="0.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" customHeight="1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" customHeight="1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" customHeight="1" x14ac:dyDescent="0.3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" customHeight="1" x14ac:dyDescent="0.3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" customHeight="1" x14ac:dyDescent="0.3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" customHeight="1" x14ac:dyDescent="0.3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" customHeight="1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" customHeight="1" x14ac:dyDescent="0.3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" customHeight="1" x14ac:dyDescent="0.3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" customHeight="1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" customHeight="1" x14ac:dyDescent="0.3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" customHeight="1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" customHeight="1" x14ac:dyDescent="0.3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" customHeight="1" x14ac:dyDescent="0.3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" customHeight="1" x14ac:dyDescent="0.3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" customHeight="1" x14ac:dyDescent="0.3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" customHeight="1" x14ac:dyDescent="0.3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" customHeight="1" x14ac:dyDescent="0.3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" customHeight="1" x14ac:dyDescent="0.3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" customHeight="1" x14ac:dyDescent="0.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" customHeight="1" x14ac:dyDescent="0.3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" customHeight="1" x14ac:dyDescent="0.3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" customHeight="1" x14ac:dyDescent="0.3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" customHeight="1" x14ac:dyDescent="0.3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" customHeight="1" x14ac:dyDescent="0.3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" customHeight="1" x14ac:dyDescent="0.3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" customHeight="1" x14ac:dyDescent="0.3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" customHeight="1" x14ac:dyDescent="0.3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" customHeight="1" x14ac:dyDescent="0.3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" customHeight="1" x14ac:dyDescent="0.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" customHeight="1" x14ac:dyDescent="0.3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" customHeight="1" x14ac:dyDescent="0.3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" customHeight="1" x14ac:dyDescent="0.3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" customHeight="1" x14ac:dyDescent="0.3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" customHeight="1" x14ac:dyDescent="0.3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" customHeight="1" x14ac:dyDescent="0.3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" customHeight="1" x14ac:dyDescent="0.3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" customHeight="1" x14ac:dyDescent="0.3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" customHeight="1" x14ac:dyDescent="0.3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" customHeight="1" x14ac:dyDescent="0.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" customHeight="1" x14ac:dyDescent="0.3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" customHeight="1" x14ac:dyDescent="0.3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" customHeight="1" x14ac:dyDescent="0.3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" customHeight="1" x14ac:dyDescent="0.3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" customHeight="1" x14ac:dyDescent="0.3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" customHeight="1" x14ac:dyDescent="0.3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" customHeight="1" x14ac:dyDescent="0.3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" customHeight="1" x14ac:dyDescent="0.3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" customHeight="1" x14ac:dyDescent="0.3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" customHeight="1" x14ac:dyDescent="0.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" customHeight="1" x14ac:dyDescent="0.3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" customHeight="1" x14ac:dyDescent="0.3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" customHeight="1" x14ac:dyDescent="0.3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" customHeight="1" x14ac:dyDescent="0.3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" customHeight="1" x14ac:dyDescent="0.3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" customHeight="1" x14ac:dyDescent="0.3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" customHeight="1" x14ac:dyDescent="0.3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" customHeight="1" x14ac:dyDescent="0.3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" customHeight="1" x14ac:dyDescent="0.3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" customHeight="1" x14ac:dyDescent="0.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" customHeight="1" x14ac:dyDescent="0.3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" customHeight="1" x14ac:dyDescent="0.3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" customHeight="1" x14ac:dyDescent="0.3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" customHeight="1" x14ac:dyDescent="0.3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" customHeight="1" x14ac:dyDescent="0.3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" customHeight="1" x14ac:dyDescent="0.3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" customHeight="1" x14ac:dyDescent="0.3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" customHeight="1" x14ac:dyDescent="0.3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" customHeight="1" x14ac:dyDescent="0.3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" customHeight="1" x14ac:dyDescent="0.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" customHeight="1" x14ac:dyDescent="0.3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" customHeight="1" x14ac:dyDescent="0.3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" customHeight="1" x14ac:dyDescent="0.3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" customHeight="1" x14ac:dyDescent="0.3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" customHeight="1" x14ac:dyDescent="0.3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" customHeight="1" x14ac:dyDescent="0.3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" customHeight="1" x14ac:dyDescent="0.3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" customHeight="1" x14ac:dyDescent="0.3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" customHeight="1" x14ac:dyDescent="0.3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" customHeight="1" x14ac:dyDescent="0.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" customHeight="1" x14ac:dyDescent="0.3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" customHeight="1" x14ac:dyDescent="0.3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" customHeight="1" x14ac:dyDescent="0.3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" customHeight="1" x14ac:dyDescent="0.3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" customHeight="1" x14ac:dyDescent="0.3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" customHeight="1" x14ac:dyDescent="0.3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" customHeight="1" x14ac:dyDescent="0.3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" customHeight="1" x14ac:dyDescent="0.3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" customHeight="1" x14ac:dyDescent="0.3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" customHeight="1" x14ac:dyDescent="0.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" customHeight="1" x14ac:dyDescent="0.3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" customHeight="1" x14ac:dyDescent="0.3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" customHeight="1" x14ac:dyDescent="0.3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" customHeight="1" x14ac:dyDescent="0.3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" customHeight="1" x14ac:dyDescent="0.3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" customHeight="1" x14ac:dyDescent="0.3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" customHeight="1" x14ac:dyDescent="0.3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" customHeight="1" x14ac:dyDescent="0.3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" customHeight="1" x14ac:dyDescent="0.3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" customHeight="1" x14ac:dyDescent="0.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" customHeight="1" x14ac:dyDescent="0.3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" customHeight="1" x14ac:dyDescent="0.3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" customHeight="1" x14ac:dyDescent="0.3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" customHeight="1" x14ac:dyDescent="0.3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" customHeight="1" x14ac:dyDescent="0.3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" customHeight="1" x14ac:dyDescent="0.3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" customHeight="1" x14ac:dyDescent="0.3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" customHeight="1" x14ac:dyDescent="0.3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" customHeight="1" x14ac:dyDescent="0.3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" customHeight="1" x14ac:dyDescent="0.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" customHeight="1" x14ac:dyDescent="0.3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" customHeight="1" x14ac:dyDescent="0.3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" customHeight="1" x14ac:dyDescent="0.3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" customHeight="1" x14ac:dyDescent="0.3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" customHeight="1" x14ac:dyDescent="0.3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" customHeight="1" x14ac:dyDescent="0.3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" customHeight="1" x14ac:dyDescent="0.3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" customHeight="1" x14ac:dyDescent="0.3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" customHeight="1" x14ac:dyDescent="0.3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" customHeight="1" x14ac:dyDescent="0.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" customHeight="1" x14ac:dyDescent="0.3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" customHeight="1" x14ac:dyDescent="0.3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" customHeight="1" x14ac:dyDescent="0.3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" customHeight="1" x14ac:dyDescent="0.3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" customHeight="1" x14ac:dyDescent="0.3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" customHeight="1" x14ac:dyDescent="0.3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" customHeight="1" x14ac:dyDescent="0.3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" customHeight="1" x14ac:dyDescent="0.3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" customHeight="1" x14ac:dyDescent="0.3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" customHeight="1" x14ac:dyDescent="0.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" customHeight="1" x14ac:dyDescent="0.3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" customHeight="1" x14ac:dyDescent="0.3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" customHeight="1" x14ac:dyDescent="0.3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" customHeight="1" x14ac:dyDescent="0.3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" customHeight="1" x14ac:dyDescent="0.3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" customHeight="1" x14ac:dyDescent="0.3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" customHeight="1" x14ac:dyDescent="0.3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" customHeight="1" x14ac:dyDescent="0.3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" customHeight="1" x14ac:dyDescent="0.3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" customHeight="1" x14ac:dyDescent="0.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" customHeight="1" x14ac:dyDescent="0.3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" customHeight="1" x14ac:dyDescent="0.3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" customHeight="1" x14ac:dyDescent="0.3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" customHeight="1" x14ac:dyDescent="0.3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" customHeight="1" x14ac:dyDescent="0.3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" customHeight="1" x14ac:dyDescent="0.3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" customHeight="1" x14ac:dyDescent="0.3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" customHeight="1" x14ac:dyDescent="0.3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" customHeight="1" x14ac:dyDescent="0.3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" customHeight="1" x14ac:dyDescent="0.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" customHeight="1" x14ac:dyDescent="0.3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" customHeight="1" x14ac:dyDescent="0.3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" customHeight="1" x14ac:dyDescent="0.3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" customHeight="1" x14ac:dyDescent="0.3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" customHeight="1" x14ac:dyDescent="0.3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" customHeight="1" x14ac:dyDescent="0.3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" customHeight="1" x14ac:dyDescent="0.3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" customHeight="1" x14ac:dyDescent="0.3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" customHeight="1" x14ac:dyDescent="0.3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" customHeight="1" x14ac:dyDescent="0.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" customHeight="1" x14ac:dyDescent="0.3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" customHeight="1" x14ac:dyDescent="0.3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" customHeight="1" x14ac:dyDescent="0.3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" customHeight="1" x14ac:dyDescent="0.3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" customHeight="1" x14ac:dyDescent="0.3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" customHeight="1" x14ac:dyDescent="0.3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" customHeight="1" x14ac:dyDescent="0.3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" customHeight="1" x14ac:dyDescent="0.3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" customHeight="1" x14ac:dyDescent="0.3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" customHeight="1" x14ac:dyDescent="0.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" customHeight="1" x14ac:dyDescent="0.3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" customHeight="1" x14ac:dyDescent="0.3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" customHeight="1" x14ac:dyDescent="0.3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" customHeight="1" x14ac:dyDescent="0.3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" customHeight="1" x14ac:dyDescent="0.3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" customHeight="1" x14ac:dyDescent="0.3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" customHeight="1" x14ac:dyDescent="0.3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" customHeight="1" x14ac:dyDescent="0.3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" customHeight="1" x14ac:dyDescent="0.3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" customHeight="1" x14ac:dyDescent="0.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" customHeight="1" x14ac:dyDescent="0.3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" customHeight="1" x14ac:dyDescent="0.3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" customHeight="1" x14ac:dyDescent="0.3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" customHeight="1" x14ac:dyDescent="0.3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" customHeight="1" x14ac:dyDescent="0.3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" customHeight="1" x14ac:dyDescent="0.3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" customHeight="1" x14ac:dyDescent="0.3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" customHeight="1" x14ac:dyDescent="0.3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" customHeight="1" x14ac:dyDescent="0.3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" customHeight="1" x14ac:dyDescent="0.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" customHeight="1" x14ac:dyDescent="0.3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" customHeight="1" x14ac:dyDescent="0.3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" customHeight="1" x14ac:dyDescent="0.3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" customHeight="1" x14ac:dyDescent="0.3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" customHeight="1" x14ac:dyDescent="0.3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" customHeight="1" x14ac:dyDescent="0.3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" customHeight="1" x14ac:dyDescent="0.3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" customHeight="1" x14ac:dyDescent="0.3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" customHeight="1" x14ac:dyDescent="0.3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" customHeight="1" x14ac:dyDescent="0.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" customHeight="1" x14ac:dyDescent="0.3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" customHeight="1" x14ac:dyDescent="0.3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" customHeight="1" x14ac:dyDescent="0.3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" customHeight="1" x14ac:dyDescent="0.3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" customHeight="1" x14ac:dyDescent="0.3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" customHeight="1" x14ac:dyDescent="0.3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" customHeight="1" x14ac:dyDescent="0.3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" customHeight="1" x14ac:dyDescent="0.3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" customHeight="1" x14ac:dyDescent="0.3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" customHeight="1" x14ac:dyDescent="0.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" customHeight="1" x14ac:dyDescent="0.3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" customHeight="1" x14ac:dyDescent="0.3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" customHeight="1" x14ac:dyDescent="0.3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" customHeight="1" x14ac:dyDescent="0.3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" customHeight="1" x14ac:dyDescent="0.3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" customHeight="1" x14ac:dyDescent="0.3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" customHeight="1" x14ac:dyDescent="0.3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" customHeight="1" x14ac:dyDescent="0.3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" customHeight="1" x14ac:dyDescent="0.3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" customHeight="1" x14ac:dyDescent="0.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" customHeight="1" x14ac:dyDescent="0.3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" customHeight="1" x14ac:dyDescent="0.3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" customHeight="1" x14ac:dyDescent="0.3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" customHeight="1" x14ac:dyDescent="0.3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" customHeight="1" x14ac:dyDescent="0.3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" customHeight="1" x14ac:dyDescent="0.3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" customHeight="1" x14ac:dyDescent="0.3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" customHeight="1" x14ac:dyDescent="0.3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" customHeight="1" x14ac:dyDescent="0.3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" customHeight="1" x14ac:dyDescent="0.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" customHeight="1" x14ac:dyDescent="0.3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" customHeight="1" x14ac:dyDescent="0.3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" customHeight="1" x14ac:dyDescent="0.3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" customHeight="1" x14ac:dyDescent="0.3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" customHeight="1" x14ac:dyDescent="0.3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" customHeight="1" x14ac:dyDescent="0.3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" customHeight="1" x14ac:dyDescent="0.3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" customHeight="1" x14ac:dyDescent="0.3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" customHeight="1" x14ac:dyDescent="0.3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" customHeight="1" x14ac:dyDescent="0.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" customHeight="1" x14ac:dyDescent="0.3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" customHeight="1" x14ac:dyDescent="0.3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" customHeight="1" x14ac:dyDescent="0.3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" customHeight="1" x14ac:dyDescent="0.3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" customHeight="1" x14ac:dyDescent="0.3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" customHeight="1" x14ac:dyDescent="0.3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" customHeight="1" x14ac:dyDescent="0.3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" customHeight="1" x14ac:dyDescent="0.3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" customHeight="1" x14ac:dyDescent="0.3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" customHeight="1" x14ac:dyDescent="0.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" customHeight="1" x14ac:dyDescent="0.3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" customHeight="1" x14ac:dyDescent="0.3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" customHeight="1" x14ac:dyDescent="0.3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" customHeight="1" x14ac:dyDescent="0.3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" customHeight="1" x14ac:dyDescent="0.3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" customHeight="1" x14ac:dyDescent="0.3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" customHeight="1" x14ac:dyDescent="0.3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" customHeight="1" x14ac:dyDescent="0.3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" customHeight="1" x14ac:dyDescent="0.3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" customHeight="1" x14ac:dyDescent="0.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" customHeight="1" x14ac:dyDescent="0.3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" customHeight="1" x14ac:dyDescent="0.3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" customHeight="1" x14ac:dyDescent="0.3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" customHeight="1" x14ac:dyDescent="0.3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" customHeight="1" x14ac:dyDescent="0.3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" customHeight="1" x14ac:dyDescent="0.3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" customHeight="1" x14ac:dyDescent="0.3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" customHeight="1" x14ac:dyDescent="0.3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" customHeight="1" x14ac:dyDescent="0.3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" customHeight="1" x14ac:dyDescent="0.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" customHeight="1" x14ac:dyDescent="0.3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" customHeight="1" x14ac:dyDescent="0.3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" customHeight="1" x14ac:dyDescent="0.3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" customHeight="1" x14ac:dyDescent="0.3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" customHeight="1" x14ac:dyDescent="0.3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" customHeight="1" x14ac:dyDescent="0.3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" customHeight="1" x14ac:dyDescent="0.3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" customHeight="1" x14ac:dyDescent="0.3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" customHeight="1" x14ac:dyDescent="0.3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" customHeight="1" x14ac:dyDescent="0.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" customHeight="1" x14ac:dyDescent="0.3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" customHeight="1" x14ac:dyDescent="0.3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" customHeight="1" x14ac:dyDescent="0.3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" customHeight="1" x14ac:dyDescent="0.3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" customHeight="1" x14ac:dyDescent="0.3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" customHeight="1" x14ac:dyDescent="0.3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" customHeight="1" x14ac:dyDescent="0.3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" customHeight="1" x14ac:dyDescent="0.3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" customHeight="1" x14ac:dyDescent="0.3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" customHeight="1" x14ac:dyDescent="0.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" customHeight="1" x14ac:dyDescent="0.3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" customHeight="1" x14ac:dyDescent="0.3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" customHeight="1" x14ac:dyDescent="0.3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" customHeight="1" x14ac:dyDescent="0.3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" customHeight="1" x14ac:dyDescent="0.3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" customHeight="1" x14ac:dyDescent="0.3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" customHeight="1" x14ac:dyDescent="0.3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" customHeight="1" x14ac:dyDescent="0.3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" customHeight="1" x14ac:dyDescent="0.3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" customHeight="1" x14ac:dyDescent="0.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" customHeight="1" x14ac:dyDescent="0.3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" customHeight="1" x14ac:dyDescent="0.3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" customHeight="1" x14ac:dyDescent="0.3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" customHeight="1" x14ac:dyDescent="0.3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" customHeight="1" x14ac:dyDescent="0.3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" customHeight="1" x14ac:dyDescent="0.3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" customHeight="1" x14ac:dyDescent="0.3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" customHeight="1" x14ac:dyDescent="0.3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" customHeight="1" x14ac:dyDescent="0.3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" customHeight="1" x14ac:dyDescent="0.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" customHeight="1" x14ac:dyDescent="0.3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" customHeight="1" x14ac:dyDescent="0.3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" customHeight="1" x14ac:dyDescent="0.3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" customHeight="1" x14ac:dyDescent="0.3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" customHeight="1" x14ac:dyDescent="0.3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" customHeight="1" x14ac:dyDescent="0.3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" customHeight="1" x14ac:dyDescent="0.3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" customHeight="1" x14ac:dyDescent="0.3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" customHeight="1" x14ac:dyDescent="0.3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" customHeight="1" x14ac:dyDescent="0.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" customHeight="1" x14ac:dyDescent="0.3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" customHeight="1" x14ac:dyDescent="0.3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" customHeight="1" x14ac:dyDescent="0.3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" customHeight="1" x14ac:dyDescent="0.3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" customHeight="1" x14ac:dyDescent="0.3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" customHeight="1" x14ac:dyDescent="0.3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" customHeight="1" x14ac:dyDescent="0.3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" customHeight="1" x14ac:dyDescent="0.3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" customHeight="1" x14ac:dyDescent="0.3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" customHeight="1" x14ac:dyDescent="0.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" customHeight="1" x14ac:dyDescent="0.3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" customHeight="1" x14ac:dyDescent="0.3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" customHeight="1" x14ac:dyDescent="0.3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" customHeight="1" x14ac:dyDescent="0.3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" customHeight="1" x14ac:dyDescent="0.3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" customHeight="1" x14ac:dyDescent="0.3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" customHeight="1" x14ac:dyDescent="0.3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" customHeight="1" x14ac:dyDescent="0.3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" customHeight="1" x14ac:dyDescent="0.3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" customHeight="1" x14ac:dyDescent="0.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" customHeight="1" x14ac:dyDescent="0.3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" customHeight="1" x14ac:dyDescent="0.3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" customHeight="1" x14ac:dyDescent="0.3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" customHeight="1" x14ac:dyDescent="0.3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" customHeight="1" x14ac:dyDescent="0.3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" customHeight="1" x14ac:dyDescent="0.3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" customHeight="1" x14ac:dyDescent="0.3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" customHeight="1" x14ac:dyDescent="0.3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" customHeight="1" x14ac:dyDescent="0.3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" customHeight="1" x14ac:dyDescent="0.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" customHeight="1" x14ac:dyDescent="0.3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" customHeight="1" x14ac:dyDescent="0.3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" customHeight="1" x14ac:dyDescent="0.3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" customHeight="1" x14ac:dyDescent="0.3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" customHeight="1" x14ac:dyDescent="0.3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" customHeight="1" x14ac:dyDescent="0.3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" customHeight="1" x14ac:dyDescent="0.3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" customHeight="1" x14ac:dyDescent="0.3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" customHeight="1" x14ac:dyDescent="0.3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" customHeight="1" x14ac:dyDescent="0.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" customHeight="1" x14ac:dyDescent="0.3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" customHeight="1" x14ac:dyDescent="0.3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" customHeight="1" x14ac:dyDescent="0.3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" customHeight="1" x14ac:dyDescent="0.3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" customHeight="1" x14ac:dyDescent="0.3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" customHeight="1" x14ac:dyDescent="0.3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" customHeight="1" x14ac:dyDescent="0.3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" customHeight="1" x14ac:dyDescent="0.3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" customHeight="1" x14ac:dyDescent="0.3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" customHeight="1" x14ac:dyDescent="0.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" customHeight="1" x14ac:dyDescent="0.3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" customHeight="1" x14ac:dyDescent="0.3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" customHeight="1" x14ac:dyDescent="0.3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" customHeight="1" x14ac:dyDescent="0.3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" customHeight="1" x14ac:dyDescent="0.3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" customHeight="1" x14ac:dyDescent="0.3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" customHeight="1" x14ac:dyDescent="0.3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" customHeight="1" x14ac:dyDescent="0.3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" customHeight="1" x14ac:dyDescent="0.3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" customHeight="1" x14ac:dyDescent="0.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" customHeight="1" x14ac:dyDescent="0.3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" customHeight="1" x14ac:dyDescent="0.3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" customHeight="1" x14ac:dyDescent="0.3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" customHeight="1" x14ac:dyDescent="0.3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" customHeight="1" x14ac:dyDescent="0.3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" customHeight="1" x14ac:dyDescent="0.3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" customHeight="1" x14ac:dyDescent="0.3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" customHeight="1" x14ac:dyDescent="0.3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" customHeight="1" x14ac:dyDescent="0.3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" customHeight="1" x14ac:dyDescent="0.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" customHeight="1" x14ac:dyDescent="0.3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" customHeight="1" x14ac:dyDescent="0.3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" customHeight="1" x14ac:dyDescent="0.3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" customHeight="1" x14ac:dyDescent="0.3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" customHeight="1" x14ac:dyDescent="0.3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" customHeight="1" x14ac:dyDescent="0.3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" customHeight="1" x14ac:dyDescent="0.3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" customHeight="1" x14ac:dyDescent="0.3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" customHeight="1" x14ac:dyDescent="0.3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" customHeight="1" x14ac:dyDescent="0.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" customHeight="1" x14ac:dyDescent="0.3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" customHeight="1" x14ac:dyDescent="0.3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" customHeight="1" x14ac:dyDescent="0.3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" customHeight="1" x14ac:dyDescent="0.3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" customHeight="1" x14ac:dyDescent="0.3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" customHeight="1" x14ac:dyDescent="0.3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" customHeight="1" x14ac:dyDescent="0.3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" customHeight="1" x14ac:dyDescent="0.3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" customHeight="1" x14ac:dyDescent="0.3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" customHeight="1" x14ac:dyDescent="0.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" customHeight="1" x14ac:dyDescent="0.3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" customHeight="1" x14ac:dyDescent="0.3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" customHeight="1" x14ac:dyDescent="0.3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" customHeight="1" x14ac:dyDescent="0.3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" customHeight="1" x14ac:dyDescent="0.3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" customHeight="1" x14ac:dyDescent="0.3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" customHeight="1" x14ac:dyDescent="0.3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" customHeight="1" x14ac:dyDescent="0.3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" customHeight="1" x14ac:dyDescent="0.3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" customHeight="1" x14ac:dyDescent="0.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" customHeight="1" x14ac:dyDescent="0.3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" customHeight="1" x14ac:dyDescent="0.3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" customHeight="1" x14ac:dyDescent="0.3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" customHeight="1" x14ac:dyDescent="0.3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" customHeight="1" x14ac:dyDescent="0.3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" customHeight="1" x14ac:dyDescent="0.3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" customHeight="1" x14ac:dyDescent="0.3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" customHeight="1" x14ac:dyDescent="0.3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" customHeight="1" x14ac:dyDescent="0.3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" customHeight="1" x14ac:dyDescent="0.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" customHeight="1" x14ac:dyDescent="0.3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" customHeight="1" x14ac:dyDescent="0.3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" customHeight="1" x14ac:dyDescent="0.3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" customHeight="1" x14ac:dyDescent="0.3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" customHeight="1" x14ac:dyDescent="0.3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" customHeight="1" x14ac:dyDescent="0.3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" customHeight="1" x14ac:dyDescent="0.3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" customHeight="1" x14ac:dyDescent="0.3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" customHeight="1" x14ac:dyDescent="0.3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" customHeight="1" x14ac:dyDescent="0.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" customHeight="1" x14ac:dyDescent="0.3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" customHeight="1" x14ac:dyDescent="0.3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" customHeight="1" x14ac:dyDescent="0.3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" customHeight="1" x14ac:dyDescent="0.3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" customHeight="1" x14ac:dyDescent="0.3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" customHeight="1" x14ac:dyDescent="0.3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" customHeight="1" x14ac:dyDescent="0.3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" customHeight="1" x14ac:dyDescent="0.3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" customHeight="1" x14ac:dyDescent="0.3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" customHeight="1" x14ac:dyDescent="0.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" customHeight="1" x14ac:dyDescent="0.3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" customHeight="1" x14ac:dyDescent="0.3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" customHeight="1" x14ac:dyDescent="0.3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" customHeight="1" x14ac:dyDescent="0.3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" customHeight="1" x14ac:dyDescent="0.3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" customHeight="1" x14ac:dyDescent="0.3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" customHeight="1" x14ac:dyDescent="0.3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" customHeight="1" x14ac:dyDescent="0.3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" customHeight="1" x14ac:dyDescent="0.3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" customHeight="1" x14ac:dyDescent="0.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" customHeight="1" x14ac:dyDescent="0.3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" customHeight="1" x14ac:dyDescent="0.3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" customHeight="1" x14ac:dyDescent="0.3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" customHeight="1" x14ac:dyDescent="0.3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" customHeight="1" x14ac:dyDescent="0.3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" customHeight="1" x14ac:dyDescent="0.3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" customHeight="1" x14ac:dyDescent="0.3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" customHeight="1" x14ac:dyDescent="0.3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" customHeight="1" x14ac:dyDescent="0.3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" customHeight="1" x14ac:dyDescent="0.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" customHeight="1" x14ac:dyDescent="0.3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" customHeight="1" x14ac:dyDescent="0.3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" customHeight="1" x14ac:dyDescent="0.3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" customHeight="1" x14ac:dyDescent="0.3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" customHeight="1" x14ac:dyDescent="0.3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" customHeight="1" x14ac:dyDescent="0.3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" customHeight="1" x14ac:dyDescent="0.3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" customHeight="1" x14ac:dyDescent="0.3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" customHeight="1" x14ac:dyDescent="0.3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" customHeight="1" x14ac:dyDescent="0.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" customHeight="1" x14ac:dyDescent="0.3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" customHeight="1" x14ac:dyDescent="0.3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" customHeight="1" x14ac:dyDescent="0.3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" customHeight="1" x14ac:dyDescent="0.3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" customHeight="1" x14ac:dyDescent="0.3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" customHeight="1" x14ac:dyDescent="0.3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" customHeight="1" x14ac:dyDescent="0.3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" customHeight="1" x14ac:dyDescent="0.3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" customHeight="1" x14ac:dyDescent="0.3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" customHeight="1" x14ac:dyDescent="0.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" customHeight="1" x14ac:dyDescent="0.3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" customHeight="1" x14ac:dyDescent="0.3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" customHeight="1" x14ac:dyDescent="0.3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" customHeight="1" x14ac:dyDescent="0.3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" customHeight="1" x14ac:dyDescent="0.3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" customHeight="1" x14ac:dyDescent="0.3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" customHeight="1" x14ac:dyDescent="0.3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2">
    <mergeCell ref="A3:G3"/>
    <mergeCell ref="A26:G26"/>
  </mergeCells>
  <pageMargins left="0.7" right="0.7" top="0.75" bottom="0.75" header="0" footer="0"/>
  <pageSetup orientation="landscape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8.6640625" customWidth="1"/>
    <col min="2" max="6" width="16.88671875" customWidth="1"/>
    <col min="7" max="26" width="8.6640625" customWidth="1"/>
  </cols>
  <sheetData>
    <row r="1" spans="1:26" ht="12" customHeight="1" x14ac:dyDescent="0.3">
      <c r="A1" s="47" t="s">
        <v>254</v>
      </c>
      <c r="B1" s="47"/>
      <c r="C1" s="47"/>
      <c r="D1" s="47"/>
      <c r="E1" s="47"/>
      <c r="F1" s="4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60" customHeight="1" x14ac:dyDescent="0.3">
      <c r="A2" s="49" t="s">
        <v>239</v>
      </c>
      <c r="B2" s="50" t="s">
        <v>255</v>
      </c>
      <c r="C2" s="50" t="s">
        <v>256</v>
      </c>
      <c r="D2" s="50" t="s">
        <v>257</v>
      </c>
      <c r="E2" s="50" t="s">
        <v>258</v>
      </c>
      <c r="F2" s="51" t="s">
        <v>259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2" customHeight="1" x14ac:dyDescent="0.3">
      <c r="A3" s="87">
        <v>2000</v>
      </c>
      <c r="B3" s="86">
        <v>258</v>
      </c>
      <c r="C3" s="86">
        <v>45</v>
      </c>
      <c r="D3" s="86">
        <v>52</v>
      </c>
      <c r="E3" s="86">
        <v>355</v>
      </c>
      <c r="F3" s="86">
        <v>61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2" customHeight="1" x14ac:dyDescent="0.3">
      <c r="A4" s="87">
        <v>2001</v>
      </c>
      <c r="B4" s="86">
        <v>275</v>
      </c>
      <c r="C4" s="86">
        <v>58</v>
      </c>
      <c r="D4" s="86">
        <v>62</v>
      </c>
      <c r="E4" s="86">
        <v>395</v>
      </c>
      <c r="F4" s="86">
        <v>67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2" customHeight="1" x14ac:dyDescent="0.3">
      <c r="A5" s="87">
        <v>2002</v>
      </c>
      <c r="B5" s="86">
        <v>303</v>
      </c>
      <c r="C5" s="86">
        <v>62</v>
      </c>
      <c r="D5" s="86">
        <v>72</v>
      </c>
      <c r="E5" s="86">
        <v>437</v>
      </c>
      <c r="F5" s="86">
        <v>74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2" customHeight="1" x14ac:dyDescent="0.3">
      <c r="A6" s="87">
        <v>2003</v>
      </c>
      <c r="B6" s="86">
        <v>289</v>
      </c>
      <c r="C6" s="86">
        <v>67</v>
      </c>
      <c r="D6" s="86">
        <v>83</v>
      </c>
      <c r="E6" s="86">
        <v>439</v>
      </c>
      <c r="F6" s="86">
        <v>75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2" customHeight="1" x14ac:dyDescent="0.3">
      <c r="A7" s="87">
        <v>2004</v>
      </c>
      <c r="B7" s="86">
        <v>293</v>
      </c>
      <c r="C7" s="86">
        <v>75</v>
      </c>
      <c r="D7" s="86">
        <v>85</v>
      </c>
      <c r="E7" s="86">
        <v>453</v>
      </c>
      <c r="F7" s="86">
        <v>77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2" customHeight="1" x14ac:dyDescent="0.3">
      <c r="A8" s="87">
        <v>2005</v>
      </c>
      <c r="B8" s="86">
        <v>260</v>
      </c>
      <c r="C8" s="86">
        <v>61</v>
      </c>
      <c r="D8" s="86">
        <v>71</v>
      </c>
      <c r="E8" s="86">
        <v>392</v>
      </c>
      <c r="F8" s="86">
        <v>67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2" customHeight="1" x14ac:dyDescent="0.3">
      <c r="A9" s="87">
        <v>2006</v>
      </c>
      <c r="B9" s="86">
        <v>289</v>
      </c>
      <c r="C9" s="86">
        <v>75</v>
      </c>
      <c r="D9" s="86">
        <v>92</v>
      </c>
      <c r="E9" s="86">
        <v>456</v>
      </c>
      <c r="F9" s="86">
        <v>78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2" customHeight="1" x14ac:dyDescent="0.3">
      <c r="A10" s="87">
        <v>2007</v>
      </c>
      <c r="B10" s="86">
        <v>320</v>
      </c>
      <c r="C10" s="86">
        <v>87</v>
      </c>
      <c r="D10" s="86">
        <v>100</v>
      </c>
      <c r="E10" s="86">
        <v>507</v>
      </c>
      <c r="F10" s="86">
        <v>87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2" customHeight="1" x14ac:dyDescent="0.3">
      <c r="A11" s="87">
        <v>2008</v>
      </c>
      <c r="B11" s="86">
        <v>294</v>
      </c>
      <c r="C11" s="86">
        <v>63</v>
      </c>
      <c r="D11" s="86">
        <v>74</v>
      </c>
      <c r="E11" s="86">
        <v>431</v>
      </c>
      <c r="F11" s="86">
        <v>74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2" customHeight="1" x14ac:dyDescent="0.3">
      <c r="A12" s="87">
        <v>2009</v>
      </c>
      <c r="B12" s="86">
        <v>274.94400000000002</v>
      </c>
      <c r="C12" s="86">
        <v>44.046999999999997</v>
      </c>
      <c r="D12" s="86">
        <v>48.323999999999998</v>
      </c>
      <c r="E12" s="86">
        <v>367.315</v>
      </c>
      <c r="F12" s="86">
        <v>63.511947989072169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2" customHeight="1" x14ac:dyDescent="0.3">
      <c r="A13" s="87">
        <v>2010</v>
      </c>
      <c r="B13" s="86">
        <v>281.428</v>
      </c>
      <c r="C13" s="86">
        <v>45.752000000000002</v>
      </c>
      <c r="D13" s="86">
        <v>57.795999999999999</v>
      </c>
      <c r="E13" s="86">
        <v>384.976</v>
      </c>
      <c r="F13" s="86">
        <v>72.056450858180327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" customHeight="1" x14ac:dyDescent="0.3">
      <c r="A14" s="87">
        <v>2011</v>
      </c>
      <c r="B14" s="86">
        <v>301.82499999999999</v>
      </c>
      <c r="C14" s="86">
        <v>50.646000000000001</v>
      </c>
      <c r="D14" s="86">
        <v>60.091999999999999</v>
      </c>
      <c r="E14" s="86">
        <v>412.56400000000002</v>
      </c>
      <c r="F14" s="86">
        <v>77.29970771190888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" customHeight="1" x14ac:dyDescent="0.3">
      <c r="A15" s="87">
        <v>2012</v>
      </c>
      <c r="B15" s="86">
        <v>312.94</v>
      </c>
      <c r="C15" s="86">
        <v>58.941000000000003</v>
      </c>
      <c r="D15" s="86">
        <v>66.128</v>
      </c>
      <c r="E15" s="86">
        <v>438.00799999999998</v>
      </c>
      <c r="F15" s="86">
        <v>82.054702135631317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" customHeight="1" x14ac:dyDescent="0.3">
      <c r="A16" s="87">
        <v>2013</v>
      </c>
      <c r="B16" s="86">
        <v>336</v>
      </c>
      <c r="C16" s="86">
        <v>82</v>
      </c>
      <c r="D16" s="86">
        <v>79</v>
      </c>
      <c r="E16" s="86">
        <v>497</v>
      </c>
      <c r="F16" s="86">
        <v>93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" customHeight="1" x14ac:dyDescent="0.3">
      <c r="A17" s="87">
        <v>2014</v>
      </c>
      <c r="B17" s="86">
        <v>341.19900000000001</v>
      </c>
      <c r="C17" s="86">
        <v>82.042000000000002</v>
      </c>
      <c r="D17" s="86">
        <v>74.388000000000005</v>
      </c>
      <c r="E17" s="86">
        <v>497.62900000000002</v>
      </c>
      <c r="F17" s="86">
        <v>93.079156253699992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" customHeight="1" x14ac:dyDescent="0.3">
      <c r="A18" s="87">
        <v>2015</v>
      </c>
      <c r="B18" s="86">
        <v>378.33699999999999</v>
      </c>
      <c r="C18" s="86">
        <v>82.497</v>
      </c>
      <c r="D18" s="86">
        <v>77.730999999999995</v>
      </c>
      <c r="E18" s="86">
        <v>538.56500000000005</v>
      </c>
      <c r="F18" s="86">
        <v>100.73329099990744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" customHeight="1" x14ac:dyDescent="0.3">
      <c r="A19" s="87">
        <v>2016</v>
      </c>
      <c r="B19" s="86">
        <v>403.97</v>
      </c>
      <c r="C19" s="86">
        <v>94.676000000000002</v>
      </c>
      <c r="D19" s="86">
        <v>98.676000000000002</v>
      </c>
      <c r="E19" s="86">
        <v>597.322</v>
      </c>
      <c r="F19" s="86">
        <v>111.67057552255436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" customHeight="1" x14ac:dyDescent="0.3">
      <c r="A20" s="87">
        <v>2017</v>
      </c>
      <c r="B20" s="86">
        <v>424.476</v>
      </c>
      <c r="C20" s="86">
        <v>118.21599999999999</v>
      </c>
      <c r="D20" s="86">
        <v>116.041</v>
      </c>
      <c r="E20" s="86">
        <v>658.73299999999995</v>
      </c>
      <c r="F20" s="86">
        <v>123.07532778117717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" customHeight="1" x14ac:dyDescent="0.3">
      <c r="A21" s="87">
        <v>2018</v>
      </c>
      <c r="B21" s="86">
        <v>424.27699999999999</v>
      </c>
      <c r="C21" s="86">
        <v>117.154</v>
      </c>
      <c r="D21" s="86">
        <v>110.883</v>
      </c>
      <c r="E21" s="86">
        <v>652.31399999999996</v>
      </c>
      <c r="F21" s="86">
        <v>122.06983936642565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2" customHeight="1" x14ac:dyDescent="0.3">
      <c r="A22" s="87">
        <v>2019</v>
      </c>
      <c r="B22" s="86">
        <v>415.90100000000001</v>
      </c>
      <c r="C22" s="86">
        <v>114.43899999999999</v>
      </c>
      <c r="D22" s="86">
        <v>99.88</v>
      </c>
      <c r="E22" s="86">
        <v>630.22</v>
      </c>
      <c r="F22" s="88">
        <v>118.6962063056159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2" customHeight="1" x14ac:dyDescent="0.3">
      <c r="A23" s="87">
        <v>2020</v>
      </c>
      <c r="B23" s="86">
        <v>445.15199999999999</v>
      </c>
      <c r="C23" s="86">
        <v>112.126</v>
      </c>
      <c r="D23" s="86">
        <v>97.412000000000006</v>
      </c>
      <c r="E23" s="86">
        <v>655</v>
      </c>
      <c r="F23" s="86">
        <v>133.0193359700873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" customHeight="1" x14ac:dyDescent="0.3">
      <c r="A24" s="87">
        <v>2021</v>
      </c>
      <c r="B24" s="89">
        <v>450.18900000000002</v>
      </c>
      <c r="C24" s="89">
        <v>112.25700000000001</v>
      </c>
      <c r="D24" s="89">
        <v>107.402</v>
      </c>
      <c r="E24" s="61">
        <v>670</v>
      </c>
      <c r="F24" s="89">
        <v>132.66906558330402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" customHeight="1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" customHeight="1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" customHeigh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" customHeight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" customHeight="1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" customHeight="1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" customHeight="1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" customHeight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" customHeight="1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" customHeigh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" customHeight="1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" customHeigh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" customHeight="1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" customHeight="1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" customHeight="1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" customHeight="1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" customHeight="1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" customHeight="1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" customHeight="1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" customHeight="1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" customHeight="1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" customHeight="1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" customHeight="1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" customHeight="1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" customHeight="1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" customHeight="1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" customHeight="1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" customHeight="1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" customHeight="1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" customHeight="1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" customHeight="1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" customHeight="1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" customHeight="1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" customHeight="1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" customHeight="1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" customHeight="1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" customHeight="1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" customHeigh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" customHeight="1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" customHeigh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" customHeight="1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" customHeight="1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" customHeight="1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" customHeight="1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" customHeight="1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" customHeight="1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" customHeight="1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" customHeight="1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" customHeight="1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" customHeight="1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" customHeight="1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" customHeight="1" x14ac:dyDescent="0.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" customHeight="1" x14ac:dyDescent="0.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" customHeight="1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" customHeight="1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" customHeight="1" x14ac:dyDescent="0.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" customHeight="1" x14ac:dyDescent="0.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" customHeight="1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" customHeight="1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" customHeight="1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" customHeight="1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" customHeight="1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" customHeight="1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" customHeight="1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" customHeight="1" x14ac:dyDescent="0.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" customHeight="1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" customHeight="1" x14ac:dyDescent="0.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" customHeight="1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" customHeight="1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" customHeight="1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" customHeight="1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" customHeight="1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" customHeight="1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" customHeight="1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" customHeight="1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" customHeight="1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" customHeight="1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" customHeight="1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" customHeight="1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" customHeight="1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" customHeight="1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" customHeight="1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" customHeight="1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" customHeight="1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" customHeight="1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" customHeight="1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" customHeight="1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" customHeight="1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" customHeight="1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" customHeight="1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" customHeight="1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" customHeight="1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" customHeight="1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" customHeight="1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" customHeight="1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" customHeight="1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" customHeight="1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" customHeight="1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" customHeight="1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" customHeight="1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" customHeight="1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" customHeight="1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" customHeight="1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" customHeight="1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" customHeight="1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" customHeight="1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" customHeight="1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" customHeight="1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" customHeight="1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" customHeight="1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" customHeight="1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" customHeight="1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" customHeight="1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" customHeight="1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" customHeight="1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" customHeight="1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" customHeight="1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" customHeight="1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" customHeight="1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" customHeight="1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" customHeight="1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" customHeight="1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" customHeight="1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" customHeight="1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" customHeight="1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" customHeight="1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" customHeight="1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" customHeight="1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" customHeight="1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" customHeight="1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" customHeight="1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" customHeight="1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" customHeight="1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" customHeight="1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" customHeight="1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" customHeight="1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" customHeight="1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" customHeight="1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" customHeight="1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" customHeight="1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" customHeight="1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" customHeight="1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" customHeight="1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" customHeight="1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" customHeight="1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" customHeight="1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" customHeight="1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" customHeight="1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" customHeight="1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" customHeight="1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" customHeight="1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" customHeight="1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" customHeight="1" x14ac:dyDescent="0.3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" customHeight="1" x14ac:dyDescent="0.3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" customHeight="1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" customHeight="1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" customHeight="1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" customHeight="1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" customHeight="1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" customHeight="1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" customHeight="1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" customHeight="1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" customHeight="1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" customHeight="1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" customHeight="1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" customHeight="1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" customHeight="1" x14ac:dyDescent="0.3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" customHeight="1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" customHeight="1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" customHeight="1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" customHeight="1" x14ac:dyDescent="0.3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" customHeight="1" x14ac:dyDescent="0.3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" customHeight="1" x14ac:dyDescent="0.3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" customHeight="1" x14ac:dyDescent="0.3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" customHeight="1" x14ac:dyDescent="0.3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" customHeight="1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" customHeight="1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" customHeight="1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" customHeight="1" x14ac:dyDescent="0.3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" customHeight="1" x14ac:dyDescent="0.3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" customHeight="1" x14ac:dyDescent="0.3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" customHeight="1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" customHeight="1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" customHeight="1" x14ac:dyDescent="0.3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" customHeight="1" x14ac:dyDescent="0.3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" customHeight="1" x14ac:dyDescent="0.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" customHeight="1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" customHeight="1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" customHeight="1" x14ac:dyDescent="0.3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" customHeight="1" x14ac:dyDescent="0.3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" customHeight="1" x14ac:dyDescent="0.3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" customHeight="1" x14ac:dyDescent="0.3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" customHeight="1" x14ac:dyDescent="0.3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" customHeight="1" x14ac:dyDescent="0.3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" customHeight="1" x14ac:dyDescent="0.3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" customHeight="1" x14ac:dyDescent="0.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" customHeight="1" x14ac:dyDescent="0.3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" customHeight="1" x14ac:dyDescent="0.3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" customHeight="1" x14ac:dyDescent="0.3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" customHeight="1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" customHeight="1" x14ac:dyDescent="0.3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" customHeight="1" x14ac:dyDescent="0.3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" customHeight="1" x14ac:dyDescent="0.3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" customHeight="1" x14ac:dyDescent="0.3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" customHeight="1" x14ac:dyDescent="0.3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" customHeight="1" x14ac:dyDescent="0.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" customHeight="1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" customHeight="1" x14ac:dyDescent="0.3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" customHeight="1" x14ac:dyDescent="0.3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" customHeight="1" x14ac:dyDescent="0.3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" customHeight="1" x14ac:dyDescent="0.3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" customHeight="1" x14ac:dyDescent="0.3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" customHeight="1" x14ac:dyDescent="0.3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" customHeight="1" x14ac:dyDescent="0.3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" customHeight="1" x14ac:dyDescent="0.3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" customHeight="1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" customHeight="1" x14ac:dyDescent="0.3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" customHeight="1" x14ac:dyDescent="0.3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" customHeight="1" x14ac:dyDescent="0.3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" customHeight="1" x14ac:dyDescent="0.3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" customHeight="1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" customHeight="1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" customHeight="1" x14ac:dyDescent="0.3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" customHeight="1" x14ac:dyDescent="0.3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" customHeight="1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" customHeight="1" x14ac:dyDescent="0.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" customHeight="1" x14ac:dyDescent="0.3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" customHeight="1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" customHeight="1" x14ac:dyDescent="0.3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" customHeight="1" x14ac:dyDescent="0.3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" customHeight="1" x14ac:dyDescent="0.3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" customHeight="1" x14ac:dyDescent="0.3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" customHeight="1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" customHeight="1" x14ac:dyDescent="0.3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" customHeight="1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" customHeight="1" x14ac:dyDescent="0.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" customHeight="1" x14ac:dyDescent="0.3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" customHeight="1" x14ac:dyDescent="0.3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" customHeight="1" x14ac:dyDescent="0.3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" customHeight="1" x14ac:dyDescent="0.3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" customHeight="1" x14ac:dyDescent="0.3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" customHeight="1" x14ac:dyDescent="0.3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" customHeight="1" x14ac:dyDescent="0.3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" customHeight="1" x14ac:dyDescent="0.3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" customHeight="1" x14ac:dyDescent="0.3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" customHeight="1" x14ac:dyDescent="0.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" customHeight="1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" customHeight="1" x14ac:dyDescent="0.3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" customHeight="1" x14ac:dyDescent="0.3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" customHeight="1" x14ac:dyDescent="0.3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" customHeight="1" x14ac:dyDescent="0.3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" customHeight="1" x14ac:dyDescent="0.3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" customHeight="1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" customHeight="1" x14ac:dyDescent="0.3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" customHeight="1" x14ac:dyDescent="0.3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" customHeight="1" x14ac:dyDescent="0.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" customHeight="1" x14ac:dyDescent="0.3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" customHeight="1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" customHeight="1" x14ac:dyDescent="0.3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" customHeight="1" x14ac:dyDescent="0.3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" customHeight="1" x14ac:dyDescent="0.3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" customHeight="1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" customHeight="1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" customHeight="1" x14ac:dyDescent="0.3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" customHeight="1" x14ac:dyDescent="0.3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" customHeight="1" x14ac:dyDescent="0.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" customHeight="1" x14ac:dyDescent="0.3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" customHeight="1" x14ac:dyDescent="0.3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" customHeight="1" x14ac:dyDescent="0.3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" customHeight="1" x14ac:dyDescent="0.3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" customHeight="1" x14ac:dyDescent="0.3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" customHeight="1" x14ac:dyDescent="0.3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" customHeight="1" x14ac:dyDescent="0.3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" customHeight="1" x14ac:dyDescent="0.3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" customHeight="1" x14ac:dyDescent="0.3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" customHeight="1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" customHeight="1" x14ac:dyDescent="0.3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" customHeight="1" x14ac:dyDescent="0.3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" customHeight="1" x14ac:dyDescent="0.3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" customHeight="1" x14ac:dyDescent="0.3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" customHeight="1" x14ac:dyDescent="0.3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" customHeight="1" x14ac:dyDescent="0.3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" customHeight="1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" customHeight="1" x14ac:dyDescent="0.3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" customHeight="1" x14ac:dyDescent="0.3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" customHeight="1" x14ac:dyDescent="0.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" customHeight="1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" customHeight="1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" customHeight="1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" customHeight="1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" customHeight="1" x14ac:dyDescent="0.3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" customHeight="1" x14ac:dyDescent="0.3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" customHeight="1" x14ac:dyDescent="0.3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" customHeight="1" x14ac:dyDescent="0.3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" customHeight="1" x14ac:dyDescent="0.3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" customHeight="1" x14ac:dyDescent="0.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" customHeight="1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" customHeight="1" x14ac:dyDescent="0.3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" customHeight="1" x14ac:dyDescent="0.3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" customHeight="1" x14ac:dyDescent="0.3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" customHeight="1" x14ac:dyDescent="0.3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" customHeight="1" x14ac:dyDescent="0.3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" customHeight="1" x14ac:dyDescent="0.3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" customHeight="1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" customHeight="1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" customHeight="1" x14ac:dyDescent="0.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" customHeight="1" x14ac:dyDescent="0.3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" customHeight="1" x14ac:dyDescent="0.3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" customHeight="1" x14ac:dyDescent="0.3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" customHeight="1" x14ac:dyDescent="0.3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" customHeight="1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" customHeight="1" x14ac:dyDescent="0.3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" customHeight="1" x14ac:dyDescent="0.3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" customHeight="1" x14ac:dyDescent="0.3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" customHeight="1" x14ac:dyDescent="0.3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" customHeight="1" x14ac:dyDescent="0.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" customHeight="1" x14ac:dyDescent="0.3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" customHeight="1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" customHeight="1" x14ac:dyDescent="0.3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" customHeight="1" x14ac:dyDescent="0.3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" customHeight="1" x14ac:dyDescent="0.3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" customHeight="1" x14ac:dyDescent="0.3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" customHeight="1" x14ac:dyDescent="0.3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" customHeight="1" x14ac:dyDescent="0.3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" customHeight="1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" customHeight="1" x14ac:dyDescent="0.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" customHeight="1" x14ac:dyDescent="0.3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" customHeight="1" x14ac:dyDescent="0.3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" customHeight="1" x14ac:dyDescent="0.3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" customHeight="1" x14ac:dyDescent="0.3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" customHeight="1" x14ac:dyDescent="0.3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" customHeight="1" x14ac:dyDescent="0.3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" customHeight="1" x14ac:dyDescent="0.3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" customHeight="1" x14ac:dyDescent="0.3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" customHeight="1" x14ac:dyDescent="0.3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" customHeight="1" x14ac:dyDescent="0.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" customHeight="1" x14ac:dyDescent="0.3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" customHeight="1" x14ac:dyDescent="0.3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" customHeight="1" x14ac:dyDescent="0.3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" customHeight="1" x14ac:dyDescent="0.3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" customHeight="1" x14ac:dyDescent="0.3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" customHeight="1" x14ac:dyDescent="0.3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" customHeight="1" x14ac:dyDescent="0.3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" customHeight="1" x14ac:dyDescent="0.3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" customHeight="1" x14ac:dyDescent="0.3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" customHeight="1" x14ac:dyDescent="0.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" customHeight="1" x14ac:dyDescent="0.3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" customHeight="1" x14ac:dyDescent="0.3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" customHeight="1" x14ac:dyDescent="0.3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" customHeight="1" x14ac:dyDescent="0.3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" customHeight="1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" customHeight="1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" customHeight="1" x14ac:dyDescent="0.3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" customHeight="1" x14ac:dyDescent="0.3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" customHeight="1" x14ac:dyDescent="0.3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" customHeight="1" x14ac:dyDescent="0.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" customHeight="1" x14ac:dyDescent="0.3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" customHeight="1" x14ac:dyDescent="0.3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" customHeight="1" x14ac:dyDescent="0.3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" customHeight="1" x14ac:dyDescent="0.3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" customHeight="1" x14ac:dyDescent="0.3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" customHeight="1" x14ac:dyDescent="0.3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" customHeight="1" x14ac:dyDescent="0.3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" customHeight="1" x14ac:dyDescent="0.3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" customHeight="1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" customHeight="1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" customHeight="1" x14ac:dyDescent="0.3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" customHeight="1" x14ac:dyDescent="0.3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" customHeight="1" x14ac:dyDescent="0.3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" customHeight="1" x14ac:dyDescent="0.3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" customHeight="1" x14ac:dyDescent="0.3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" customHeight="1" x14ac:dyDescent="0.3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" customHeight="1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" customHeight="1" x14ac:dyDescent="0.3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" customHeight="1" x14ac:dyDescent="0.3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" customHeight="1" x14ac:dyDescent="0.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" customHeight="1" x14ac:dyDescent="0.3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" customHeight="1" x14ac:dyDescent="0.3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" customHeight="1" x14ac:dyDescent="0.3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" customHeight="1" x14ac:dyDescent="0.3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" customHeight="1" x14ac:dyDescent="0.3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" customHeight="1" x14ac:dyDescent="0.3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" customHeight="1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" customHeight="1" x14ac:dyDescent="0.3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" customHeight="1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" customHeight="1" x14ac:dyDescent="0.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" customHeight="1" x14ac:dyDescent="0.3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" customHeight="1" x14ac:dyDescent="0.3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" customHeight="1" x14ac:dyDescent="0.3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" customHeight="1" x14ac:dyDescent="0.3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" customHeight="1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" customHeight="1" x14ac:dyDescent="0.3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" customHeight="1" x14ac:dyDescent="0.3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" customHeight="1" x14ac:dyDescent="0.3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" customHeight="1" x14ac:dyDescent="0.3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" customHeight="1" x14ac:dyDescent="0.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" customHeight="1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" customHeight="1" x14ac:dyDescent="0.3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" customHeight="1" x14ac:dyDescent="0.3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" customHeight="1" x14ac:dyDescent="0.3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" customHeight="1" x14ac:dyDescent="0.3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" customHeight="1" x14ac:dyDescent="0.3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" customHeight="1" x14ac:dyDescent="0.3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" customHeight="1" x14ac:dyDescent="0.3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" customHeight="1" x14ac:dyDescent="0.3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" customHeight="1" x14ac:dyDescent="0.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" customHeight="1" x14ac:dyDescent="0.3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" customHeight="1" x14ac:dyDescent="0.3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" customHeight="1" x14ac:dyDescent="0.3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" customHeight="1" x14ac:dyDescent="0.3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" customHeight="1" x14ac:dyDescent="0.3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" customHeight="1" x14ac:dyDescent="0.3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" customHeight="1" x14ac:dyDescent="0.3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" customHeight="1" x14ac:dyDescent="0.3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" customHeight="1" x14ac:dyDescent="0.3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" customHeight="1" x14ac:dyDescent="0.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" customHeight="1" x14ac:dyDescent="0.3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" customHeight="1" x14ac:dyDescent="0.3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" customHeight="1" x14ac:dyDescent="0.3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" customHeight="1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" customHeight="1" x14ac:dyDescent="0.3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" customHeight="1" x14ac:dyDescent="0.3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" customHeight="1" x14ac:dyDescent="0.3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" customHeight="1" x14ac:dyDescent="0.3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" customHeight="1" x14ac:dyDescent="0.3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" customHeight="1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" customHeight="1" x14ac:dyDescent="0.3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" customHeight="1" x14ac:dyDescent="0.3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" customHeight="1" x14ac:dyDescent="0.3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" customHeight="1" x14ac:dyDescent="0.3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" customHeight="1" x14ac:dyDescent="0.3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" customHeight="1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" customHeight="1" x14ac:dyDescent="0.3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" customHeight="1" x14ac:dyDescent="0.3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" customHeight="1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" customHeight="1" x14ac:dyDescent="0.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" customHeight="1" x14ac:dyDescent="0.3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" customHeight="1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" customHeight="1" x14ac:dyDescent="0.3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" customHeight="1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" customHeight="1" x14ac:dyDescent="0.3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" customHeight="1" x14ac:dyDescent="0.3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" customHeight="1" x14ac:dyDescent="0.3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" customHeight="1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" customHeight="1" x14ac:dyDescent="0.3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" customHeight="1" x14ac:dyDescent="0.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" customHeight="1" x14ac:dyDescent="0.3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" customHeight="1" x14ac:dyDescent="0.3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" customHeight="1" x14ac:dyDescent="0.3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" customHeight="1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" customHeight="1" x14ac:dyDescent="0.3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" customHeight="1" x14ac:dyDescent="0.3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" customHeight="1" x14ac:dyDescent="0.3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" customHeight="1" x14ac:dyDescent="0.3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" customHeight="1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" customHeight="1" x14ac:dyDescent="0.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" customHeight="1" x14ac:dyDescent="0.3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" customHeight="1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" customHeight="1" x14ac:dyDescent="0.3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" customHeight="1" x14ac:dyDescent="0.3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" customHeight="1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" customHeight="1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" customHeight="1" x14ac:dyDescent="0.3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" customHeight="1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" customHeight="1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" customHeight="1" x14ac:dyDescent="0.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" customHeight="1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" customHeight="1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" customHeight="1" x14ac:dyDescent="0.3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" customHeight="1" x14ac:dyDescent="0.3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" customHeight="1" x14ac:dyDescent="0.3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" customHeight="1" x14ac:dyDescent="0.3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" customHeight="1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" customHeight="1" x14ac:dyDescent="0.3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" customHeight="1" x14ac:dyDescent="0.3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" customHeight="1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" customHeight="1" x14ac:dyDescent="0.3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" customHeight="1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" customHeight="1" x14ac:dyDescent="0.3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" customHeight="1" x14ac:dyDescent="0.3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" customHeight="1" x14ac:dyDescent="0.3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" customHeight="1" x14ac:dyDescent="0.3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" customHeight="1" x14ac:dyDescent="0.3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" customHeight="1" x14ac:dyDescent="0.3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" customHeight="1" x14ac:dyDescent="0.3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" customHeight="1" x14ac:dyDescent="0.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" customHeight="1" x14ac:dyDescent="0.3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" customHeight="1" x14ac:dyDescent="0.3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" customHeight="1" x14ac:dyDescent="0.3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" customHeight="1" x14ac:dyDescent="0.3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" customHeight="1" x14ac:dyDescent="0.3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" customHeight="1" x14ac:dyDescent="0.3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" customHeight="1" x14ac:dyDescent="0.3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" customHeight="1" x14ac:dyDescent="0.3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" customHeight="1" x14ac:dyDescent="0.3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" customHeight="1" x14ac:dyDescent="0.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" customHeight="1" x14ac:dyDescent="0.3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" customHeight="1" x14ac:dyDescent="0.3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" customHeight="1" x14ac:dyDescent="0.3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" customHeight="1" x14ac:dyDescent="0.3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" customHeight="1" x14ac:dyDescent="0.3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" customHeight="1" x14ac:dyDescent="0.3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" customHeight="1" x14ac:dyDescent="0.3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" customHeight="1" x14ac:dyDescent="0.3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" customHeight="1" x14ac:dyDescent="0.3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" customHeight="1" x14ac:dyDescent="0.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" customHeight="1" x14ac:dyDescent="0.3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" customHeight="1" x14ac:dyDescent="0.3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" customHeight="1" x14ac:dyDescent="0.3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" customHeight="1" x14ac:dyDescent="0.3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" customHeight="1" x14ac:dyDescent="0.3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" customHeight="1" x14ac:dyDescent="0.3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" customHeight="1" x14ac:dyDescent="0.3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" customHeight="1" x14ac:dyDescent="0.3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" customHeight="1" x14ac:dyDescent="0.3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" customHeight="1" x14ac:dyDescent="0.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" customHeight="1" x14ac:dyDescent="0.3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" customHeight="1" x14ac:dyDescent="0.3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" customHeight="1" x14ac:dyDescent="0.3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" customHeight="1" x14ac:dyDescent="0.3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" customHeight="1" x14ac:dyDescent="0.3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" customHeight="1" x14ac:dyDescent="0.3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" customHeight="1" x14ac:dyDescent="0.3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" customHeight="1" x14ac:dyDescent="0.3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" customHeight="1" x14ac:dyDescent="0.3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" customHeight="1" x14ac:dyDescent="0.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" customHeight="1" x14ac:dyDescent="0.3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" customHeight="1" x14ac:dyDescent="0.3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" customHeight="1" x14ac:dyDescent="0.3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" customHeight="1" x14ac:dyDescent="0.3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" customHeight="1" x14ac:dyDescent="0.3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" customHeight="1" x14ac:dyDescent="0.3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" customHeight="1" x14ac:dyDescent="0.3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" customHeight="1" x14ac:dyDescent="0.3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" customHeight="1" x14ac:dyDescent="0.3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" customHeight="1" x14ac:dyDescent="0.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" customHeight="1" x14ac:dyDescent="0.3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" customHeight="1" x14ac:dyDescent="0.3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" customHeight="1" x14ac:dyDescent="0.3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" customHeight="1" x14ac:dyDescent="0.3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" customHeight="1" x14ac:dyDescent="0.3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" customHeight="1" x14ac:dyDescent="0.3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" customHeight="1" x14ac:dyDescent="0.3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" customHeight="1" x14ac:dyDescent="0.3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" customHeight="1" x14ac:dyDescent="0.3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" customHeight="1" x14ac:dyDescent="0.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" customHeight="1" x14ac:dyDescent="0.3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" customHeight="1" x14ac:dyDescent="0.3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" customHeight="1" x14ac:dyDescent="0.3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" customHeight="1" x14ac:dyDescent="0.3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" customHeight="1" x14ac:dyDescent="0.3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" customHeight="1" x14ac:dyDescent="0.3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" customHeight="1" x14ac:dyDescent="0.3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" customHeight="1" x14ac:dyDescent="0.3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" customHeight="1" x14ac:dyDescent="0.3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" customHeight="1" x14ac:dyDescent="0.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" customHeight="1" x14ac:dyDescent="0.3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" customHeight="1" x14ac:dyDescent="0.3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" customHeight="1" x14ac:dyDescent="0.3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" customHeight="1" x14ac:dyDescent="0.3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" customHeight="1" x14ac:dyDescent="0.3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" customHeight="1" x14ac:dyDescent="0.3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" customHeight="1" x14ac:dyDescent="0.3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" customHeight="1" x14ac:dyDescent="0.3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" customHeight="1" x14ac:dyDescent="0.3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" customHeight="1" x14ac:dyDescent="0.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" customHeight="1" x14ac:dyDescent="0.3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" customHeight="1" x14ac:dyDescent="0.3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" customHeight="1" x14ac:dyDescent="0.3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" customHeight="1" x14ac:dyDescent="0.3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" customHeight="1" x14ac:dyDescent="0.3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" customHeight="1" x14ac:dyDescent="0.3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" customHeight="1" x14ac:dyDescent="0.3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" customHeight="1" x14ac:dyDescent="0.3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" customHeight="1" x14ac:dyDescent="0.3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" customHeight="1" x14ac:dyDescent="0.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" customHeight="1" x14ac:dyDescent="0.3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" customHeight="1" x14ac:dyDescent="0.3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" customHeight="1" x14ac:dyDescent="0.3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" customHeight="1" x14ac:dyDescent="0.3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" customHeight="1" x14ac:dyDescent="0.3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" customHeight="1" x14ac:dyDescent="0.3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" customHeight="1" x14ac:dyDescent="0.3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" customHeight="1" x14ac:dyDescent="0.3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" customHeight="1" x14ac:dyDescent="0.3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" customHeight="1" x14ac:dyDescent="0.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" customHeight="1" x14ac:dyDescent="0.3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" customHeight="1" x14ac:dyDescent="0.3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" customHeight="1" x14ac:dyDescent="0.3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" customHeight="1" x14ac:dyDescent="0.3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" customHeight="1" x14ac:dyDescent="0.3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" customHeight="1" x14ac:dyDescent="0.3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" customHeight="1" x14ac:dyDescent="0.3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" customHeight="1" x14ac:dyDescent="0.3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" customHeight="1" x14ac:dyDescent="0.3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" customHeight="1" x14ac:dyDescent="0.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" customHeight="1" x14ac:dyDescent="0.3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" customHeight="1" x14ac:dyDescent="0.3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" customHeight="1" x14ac:dyDescent="0.3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" customHeight="1" x14ac:dyDescent="0.3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" customHeight="1" x14ac:dyDescent="0.3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" customHeight="1" x14ac:dyDescent="0.3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" customHeight="1" x14ac:dyDescent="0.3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" customHeight="1" x14ac:dyDescent="0.3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" customHeight="1" x14ac:dyDescent="0.3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" customHeight="1" x14ac:dyDescent="0.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" customHeight="1" x14ac:dyDescent="0.3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" customHeight="1" x14ac:dyDescent="0.3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" customHeight="1" x14ac:dyDescent="0.3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" customHeight="1" x14ac:dyDescent="0.3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" customHeight="1" x14ac:dyDescent="0.3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" customHeight="1" x14ac:dyDescent="0.3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" customHeight="1" x14ac:dyDescent="0.3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" customHeight="1" x14ac:dyDescent="0.3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" customHeight="1" x14ac:dyDescent="0.3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" customHeight="1" x14ac:dyDescent="0.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" customHeight="1" x14ac:dyDescent="0.3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" customHeight="1" x14ac:dyDescent="0.3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" customHeight="1" x14ac:dyDescent="0.3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" customHeight="1" x14ac:dyDescent="0.3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" customHeight="1" x14ac:dyDescent="0.3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" customHeight="1" x14ac:dyDescent="0.3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" customHeight="1" x14ac:dyDescent="0.3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" customHeight="1" x14ac:dyDescent="0.3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" customHeight="1" x14ac:dyDescent="0.3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" customHeight="1" x14ac:dyDescent="0.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" customHeight="1" x14ac:dyDescent="0.3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" customHeight="1" x14ac:dyDescent="0.3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" customHeight="1" x14ac:dyDescent="0.3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" customHeight="1" x14ac:dyDescent="0.3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" customHeight="1" x14ac:dyDescent="0.3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" customHeight="1" x14ac:dyDescent="0.3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" customHeight="1" x14ac:dyDescent="0.3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" customHeight="1" x14ac:dyDescent="0.3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" customHeight="1" x14ac:dyDescent="0.3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" customHeight="1" x14ac:dyDescent="0.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" customHeight="1" x14ac:dyDescent="0.3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" customHeight="1" x14ac:dyDescent="0.3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" customHeight="1" x14ac:dyDescent="0.3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" customHeight="1" x14ac:dyDescent="0.3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" customHeight="1" x14ac:dyDescent="0.3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" customHeight="1" x14ac:dyDescent="0.3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" customHeight="1" x14ac:dyDescent="0.3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" customHeight="1" x14ac:dyDescent="0.3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" customHeight="1" x14ac:dyDescent="0.3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" customHeight="1" x14ac:dyDescent="0.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" customHeight="1" x14ac:dyDescent="0.3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" customHeight="1" x14ac:dyDescent="0.3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" customHeight="1" x14ac:dyDescent="0.3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" customHeight="1" x14ac:dyDescent="0.3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" customHeight="1" x14ac:dyDescent="0.3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" customHeight="1" x14ac:dyDescent="0.3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" customHeight="1" x14ac:dyDescent="0.3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" customHeight="1" x14ac:dyDescent="0.3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" customHeight="1" x14ac:dyDescent="0.3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" customHeight="1" x14ac:dyDescent="0.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" customHeight="1" x14ac:dyDescent="0.3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" customHeight="1" x14ac:dyDescent="0.3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" customHeight="1" x14ac:dyDescent="0.3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" customHeight="1" x14ac:dyDescent="0.3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" customHeight="1" x14ac:dyDescent="0.3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" customHeight="1" x14ac:dyDescent="0.3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" customHeight="1" x14ac:dyDescent="0.3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" customHeight="1" x14ac:dyDescent="0.3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" customHeight="1" x14ac:dyDescent="0.3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" customHeight="1" x14ac:dyDescent="0.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" customHeight="1" x14ac:dyDescent="0.3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" customHeight="1" x14ac:dyDescent="0.3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" customHeight="1" x14ac:dyDescent="0.3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" customHeight="1" x14ac:dyDescent="0.3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" customHeight="1" x14ac:dyDescent="0.3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" customHeight="1" x14ac:dyDescent="0.3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" customHeight="1" x14ac:dyDescent="0.3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" customHeight="1" x14ac:dyDescent="0.3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" customHeight="1" x14ac:dyDescent="0.3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" customHeight="1" x14ac:dyDescent="0.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" customHeight="1" x14ac:dyDescent="0.3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" customHeight="1" x14ac:dyDescent="0.3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" customHeight="1" x14ac:dyDescent="0.3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" customHeight="1" x14ac:dyDescent="0.3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" customHeight="1" x14ac:dyDescent="0.3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" customHeight="1" x14ac:dyDescent="0.3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" customHeight="1" x14ac:dyDescent="0.3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" customHeight="1" x14ac:dyDescent="0.3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" customHeight="1" x14ac:dyDescent="0.3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" customHeight="1" x14ac:dyDescent="0.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" customHeight="1" x14ac:dyDescent="0.3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" customHeight="1" x14ac:dyDescent="0.3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" customHeight="1" x14ac:dyDescent="0.3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" customHeight="1" x14ac:dyDescent="0.3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" customHeight="1" x14ac:dyDescent="0.3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" customHeight="1" x14ac:dyDescent="0.3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" customHeight="1" x14ac:dyDescent="0.3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" customHeight="1" x14ac:dyDescent="0.3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" customHeight="1" x14ac:dyDescent="0.3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" customHeight="1" x14ac:dyDescent="0.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" customHeight="1" x14ac:dyDescent="0.3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" customHeight="1" x14ac:dyDescent="0.3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" customHeight="1" x14ac:dyDescent="0.3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" customHeight="1" x14ac:dyDescent="0.3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" customHeight="1" x14ac:dyDescent="0.3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" customHeight="1" x14ac:dyDescent="0.3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" customHeight="1" x14ac:dyDescent="0.3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" customHeight="1" x14ac:dyDescent="0.3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" customHeight="1" x14ac:dyDescent="0.3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" customHeight="1" x14ac:dyDescent="0.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" customHeight="1" x14ac:dyDescent="0.3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" customHeight="1" x14ac:dyDescent="0.3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" customHeight="1" x14ac:dyDescent="0.3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" customHeight="1" x14ac:dyDescent="0.3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" customHeight="1" x14ac:dyDescent="0.3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" customHeight="1" x14ac:dyDescent="0.3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" customHeight="1" x14ac:dyDescent="0.3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" customHeight="1" x14ac:dyDescent="0.3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" customHeight="1" x14ac:dyDescent="0.3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" customHeight="1" x14ac:dyDescent="0.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" customHeight="1" x14ac:dyDescent="0.3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" customHeight="1" x14ac:dyDescent="0.3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" customHeight="1" x14ac:dyDescent="0.3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" customHeight="1" x14ac:dyDescent="0.3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" customHeight="1" x14ac:dyDescent="0.3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" customHeight="1" x14ac:dyDescent="0.3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" customHeight="1" x14ac:dyDescent="0.3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" customHeight="1" x14ac:dyDescent="0.3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" customHeight="1" x14ac:dyDescent="0.3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" customHeight="1" x14ac:dyDescent="0.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" customHeight="1" x14ac:dyDescent="0.3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" customHeight="1" x14ac:dyDescent="0.3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" customHeight="1" x14ac:dyDescent="0.3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" customHeight="1" x14ac:dyDescent="0.3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" customHeight="1" x14ac:dyDescent="0.3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" customHeight="1" x14ac:dyDescent="0.3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" customHeight="1" x14ac:dyDescent="0.3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" customHeight="1" x14ac:dyDescent="0.3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" customHeight="1" x14ac:dyDescent="0.3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" customHeight="1" x14ac:dyDescent="0.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" customHeight="1" x14ac:dyDescent="0.3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" customHeight="1" x14ac:dyDescent="0.3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" customHeight="1" x14ac:dyDescent="0.3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" customHeight="1" x14ac:dyDescent="0.3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" customHeight="1" x14ac:dyDescent="0.3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" customHeight="1" x14ac:dyDescent="0.3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" customHeight="1" x14ac:dyDescent="0.3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" customHeight="1" x14ac:dyDescent="0.3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" customHeight="1" x14ac:dyDescent="0.3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" customHeight="1" x14ac:dyDescent="0.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" customHeight="1" x14ac:dyDescent="0.3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" customHeight="1" x14ac:dyDescent="0.3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" customHeight="1" x14ac:dyDescent="0.3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" customHeight="1" x14ac:dyDescent="0.3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" customHeight="1" x14ac:dyDescent="0.3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" customHeight="1" x14ac:dyDescent="0.3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" customHeight="1" x14ac:dyDescent="0.3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" customHeight="1" x14ac:dyDescent="0.3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" customHeight="1" x14ac:dyDescent="0.3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" customHeight="1" x14ac:dyDescent="0.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" customHeight="1" x14ac:dyDescent="0.3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" customHeight="1" x14ac:dyDescent="0.3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" customHeight="1" x14ac:dyDescent="0.3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" customHeight="1" x14ac:dyDescent="0.3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" customHeight="1" x14ac:dyDescent="0.3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" customHeight="1" x14ac:dyDescent="0.3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" customHeight="1" x14ac:dyDescent="0.3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" customHeight="1" x14ac:dyDescent="0.3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" customHeight="1" x14ac:dyDescent="0.3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" customHeight="1" x14ac:dyDescent="0.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" customHeight="1" x14ac:dyDescent="0.3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" customHeight="1" x14ac:dyDescent="0.3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" customHeight="1" x14ac:dyDescent="0.3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" customHeight="1" x14ac:dyDescent="0.3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" customHeight="1" x14ac:dyDescent="0.3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" customHeight="1" x14ac:dyDescent="0.3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" customHeight="1" x14ac:dyDescent="0.3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" customHeight="1" x14ac:dyDescent="0.3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" customHeight="1" x14ac:dyDescent="0.3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" customHeight="1" x14ac:dyDescent="0.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" customHeight="1" x14ac:dyDescent="0.3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" customHeight="1" x14ac:dyDescent="0.3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" customHeight="1" x14ac:dyDescent="0.3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" customHeight="1" x14ac:dyDescent="0.3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" customHeight="1" x14ac:dyDescent="0.3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" customHeight="1" x14ac:dyDescent="0.3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" customHeight="1" x14ac:dyDescent="0.3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" customHeight="1" x14ac:dyDescent="0.3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" customHeight="1" x14ac:dyDescent="0.3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" customHeight="1" x14ac:dyDescent="0.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" customHeight="1" x14ac:dyDescent="0.3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" customHeight="1" x14ac:dyDescent="0.3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" customHeight="1" x14ac:dyDescent="0.3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" customHeight="1" x14ac:dyDescent="0.3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" customHeight="1" x14ac:dyDescent="0.3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" customHeight="1" x14ac:dyDescent="0.3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" customHeight="1" x14ac:dyDescent="0.3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" customHeight="1" x14ac:dyDescent="0.3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" customHeight="1" x14ac:dyDescent="0.3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" customHeight="1" x14ac:dyDescent="0.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" customHeight="1" x14ac:dyDescent="0.3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" customHeight="1" x14ac:dyDescent="0.3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" customHeight="1" x14ac:dyDescent="0.3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" customHeight="1" x14ac:dyDescent="0.3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" customHeight="1" x14ac:dyDescent="0.3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" customHeight="1" x14ac:dyDescent="0.3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" customHeight="1" x14ac:dyDescent="0.3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" customHeight="1" x14ac:dyDescent="0.3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" customHeight="1" x14ac:dyDescent="0.3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" customHeight="1" x14ac:dyDescent="0.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" customHeight="1" x14ac:dyDescent="0.3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" customHeight="1" x14ac:dyDescent="0.3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" customHeight="1" x14ac:dyDescent="0.3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" customHeight="1" x14ac:dyDescent="0.3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" customHeight="1" x14ac:dyDescent="0.3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" customHeight="1" x14ac:dyDescent="0.3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" customHeight="1" x14ac:dyDescent="0.3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" customHeight="1" x14ac:dyDescent="0.3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" customHeight="1" x14ac:dyDescent="0.3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" customHeight="1" x14ac:dyDescent="0.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" customHeight="1" x14ac:dyDescent="0.3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" customHeight="1" x14ac:dyDescent="0.3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" customHeight="1" x14ac:dyDescent="0.3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" customHeight="1" x14ac:dyDescent="0.3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" customHeight="1" x14ac:dyDescent="0.3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" customHeight="1" x14ac:dyDescent="0.3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" customHeight="1" x14ac:dyDescent="0.3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" customHeight="1" x14ac:dyDescent="0.3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" customHeight="1" x14ac:dyDescent="0.3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" customHeight="1" x14ac:dyDescent="0.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" customHeight="1" x14ac:dyDescent="0.3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" customHeight="1" x14ac:dyDescent="0.3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" customHeight="1" x14ac:dyDescent="0.3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" customHeight="1" x14ac:dyDescent="0.3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" customHeight="1" x14ac:dyDescent="0.3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" customHeight="1" x14ac:dyDescent="0.3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" customHeight="1" x14ac:dyDescent="0.3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" customHeight="1" x14ac:dyDescent="0.3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" customHeight="1" x14ac:dyDescent="0.3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" customHeight="1" x14ac:dyDescent="0.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" customHeight="1" x14ac:dyDescent="0.3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" customHeight="1" x14ac:dyDescent="0.3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" customHeight="1" x14ac:dyDescent="0.3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" customHeight="1" x14ac:dyDescent="0.3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" customHeight="1" x14ac:dyDescent="0.3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" customHeight="1" x14ac:dyDescent="0.3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" customHeight="1" x14ac:dyDescent="0.3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" customHeight="1" x14ac:dyDescent="0.3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" customHeight="1" x14ac:dyDescent="0.3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" customHeight="1" x14ac:dyDescent="0.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" customHeight="1" x14ac:dyDescent="0.3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" customHeight="1" x14ac:dyDescent="0.3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" customHeight="1" x14ac:dyDescent="0.3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" customHeight="1" x14ac:dyDescent="0.3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" customHeight="1" x14ac:dyDescent="0.3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" customHeight="1" x14ac:dyDescent="0.3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" customHeight="1" x14ac:dyDescent="0.3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" customHeight="1" x14ac:dyDescent="0.3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" customHeight="1" x14ac:dyDescent="0.3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" customHeight="1" x14ac:dyDescent="0.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" customHeight="1" x14ac:dyDescent="0.3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" customHeight="1" x14ac:dyDescent="0.3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" customHeight="1" x14ac:dyDescent="0.3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" customHeight="1" x14ac:dyDescent="0.3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" customHeight="1" x14ac:dyDescent="0.3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" customHeight="1" x14ac:dyDescent="0.3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" customHeight="1" x14ac:dyDescent="0.3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" customHeight="1" x14ac:dyDescent="0.3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" customHeight="1" x14ac:dyDescent="0.3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" customHeight="1" x14ac:dyDescent="0.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" customHeight="1" x14ac:dyDescent="0.3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" customHeight="1" x14ac:dyDescent="0.3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" customHeight="1" x14ac:dyDescent="0.3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" customHeight="1" x14ac:dyDescent="0.3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" customHeight="1" x14ac:dyDescent="0.3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" customHeight="1" x14ac:dyDescent="0.3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" customHeight="1" x14ac:dyDescent="0.3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" customHeight="1" x14ac:dyDescent="0.3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" customHeight="1" x14ac:dyDescent="0.3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" customHeight="1" x14ac:dyDescent="0.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" customHeight="1" x14ac:dyDescent="0.3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" customHeight="1" x14ac:dyDescent="0.3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" customHeight="1" x14ac:dyDescent="0.3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" customHeight="1" x14ac:dyDescent="0.3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" customHeight="1" x14ac:dyDescent="0.3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" customHeight="1" x14ac:dyDescent="0.3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" customHeight="1" x14ac:dyDescent="0.3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" customHeight="1" x14ac:dyDescent="0.3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" customHeight="1" x14ac:dyDescent="0.3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" customHeight="1" x14ac:dyDescent="0.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" customHeight="1" x14ac:dyDescent="0.3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" customHeight="1" x14ac:dyDescent="0.3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" customHeight="1" x14ac:dyDescent="0.3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" customHeight="1" x14ac:dyDescent="0.3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" customHeight="1" x14ac:dyDescent="0.3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" customHeight="1" x14ac:dyDescent="0.3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" customHeight="1" x14ac:dyDescent="0.3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" customHeight="1" x14ac:dyDescent="0.3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" customHeight="1" x14ac:dyDescent="0.3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" customHeight="1" x14ac:dyDescent="0.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" customHeight="1" x14ac:dyDescent="0.3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" customHeight="1" x14ac:dyDescent="0.3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" customHeight="1" x14ac:dyDescent="0.3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" customHeight="1" x14ac:dyDescent="0.3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" customHeight="1" x14ac:dyDescent="0.3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" customHeight="1" x14ac:dyDescent="0.3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" customHeight="1" x14ac:dyDescent="0.3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" customHeight="1" x14ac:dyDescent="0.3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" customHeight="1" x14ac:dyDescent="0.3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" customHeight="1" x14ac:dyDescent="0.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" customHeight="1" x14ac:dyDescent="0.3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" customHeight="1" x14ac:dyDescent="0.3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" customHeight="1" x14ac:dyDescent="0.3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" customHeight="1" x14ac:dyDescent="0.3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" customHeight="1" x14ac:dyDescent="0.3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" customHeight="1" x14ac:dyDescent="0.3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" customHeight="1" x14ac:dyDescent="0.3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" customHeight="1" x14ac:dyDescent="0.3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" customHeight="1" x14ac:dyDescent="0.3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" customHeight="1" x14ac:dyDescent="0.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" customHeight="1" x14ac:dyDescent="0.3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" customHeight="1" x14ac:dyDescent="0.3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" customHeight="1" x14ac:dyDescent="0.3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" customHeight="1" x14ac:dyDescent="0.3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" customHeight="1" x14ac:dyDescent="0.3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" customHeight="1" x14ac:dyDescent="0.3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" customHeight="1" x14ac:dyDescent="0.3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" customHeight="1" x14ac:dyDescent="0.3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" customHeight="1" x14ac:dyDescent="0.3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" customHeight="1" x14ac:dyDescent="0.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" customHeight="1" x14ac:dyDescent="0.3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" customHeight="1" x14ac:dyDescent="0.3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" customHeight="1" x14ac:dyDescent="0.3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" customHeight="1" x14ac:dyDescent="0.3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" customHeight="1" x14ac:dyDescent="0.3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" customHeight="1" x14ac:dyDescent="0.3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" customHeight="1" x14ac:dyDescent="0.3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" customHeight="1" x14ac:dyDescent="0.3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" customHeight="1" x14ac:dyDescent="0.3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" customHeight="1" x14ac:dyDescent="0.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" customHeight="1" x14ac:dyDescent="0.3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" customHeight="1" x14ac:dyDescent="0.3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" customHeight="1" x14ac:dyDescent="0.3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" customHeight="1" x14ac:dyDescent="0.3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" customHeight="1" x14ac:dyDescent="0.3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" customHeight="1" x14ac:dyDescent="0.3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" customHeight="1" x14ac:dyDescent="0.3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" customHeight="1" x14ac:dyDescent="0.3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" customHeight="1" x14ac:dyDescent="0.3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" customHeight="1" x14ac:dyDescent="0.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" customHeight="1" x14ac:dyDescent="0.3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" customHeight="1" x14ac:dyDescent="0.3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" customHeight="1" x14ac:dyDescent="0.3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" customHeight="1" x14ac:dyDescent="0.3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" customHeight="1" x14ac:dyDescent="0.3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" customHeight="1" x14ac:dyDescent="0.3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" customHeight="1" x14ac:dyDescent="0.3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" customHeight="1" x14ac:dyDescent="0.3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" customHeight="1" x14ac:dyDescent="0.3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" customHeight="1" x14ac:dyDescent="0.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" customHeight="1" x14ac:dyDescent="0.3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" customHeight="1" x14ac:dyDescent="0.3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" customHeight="1" x14ac:dyDescent="0.3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" customHeight="1" x14ac:dyDescent="0.3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" customHeight="1" x14ac:dyDescent="0.3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" customHeight="1" x14ac:dyDescent="0.3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" customHeight="1" x14ac:dyDescent="0.3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pageMargins left="0.7" right="0.7" top="0.75" bottom="0.75" header="0" footer="0"/>
  <pageSetup orientation="landscape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3" width="23.109375" customWidth="1"/>
    <col min="4" max="26" width="8.6640625" customWidth="1"/>
  </cols>
  <sheetData>
    <row r="1" spans="1:26" ht="12" customHeight="1" x14ac:dyDescent="0.3">
      <c r="A1" s="90" t="s">
        <v>260</v>
      </c>
      <c r="B1" s="90"/>
      <c r="C1" s="47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2" customHeight="1" x14ac:dyDescent="0.3">
      <c r="A2" s="49" t="s">
        <v>239</v>
      </c>
      <c r="B2" s="50" t="s">
        <v>46</v>
      </c>
      <c r="C2" s="51" t="s">
        <v>47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2" customHeight="1" x14ac:dyDescent="0.3">
      <c r="A3" s="87">
        <v>2000</v>
      </c>
      <c r="B3" s="91">
        <v>676049.33028564835</v>
      </c>
      <c r="C3" s="92">
        <v>97.107215065321569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2" customHeight="1" x14ac:dyDescent="0.3">
      <c r="A4" s="87">
        <v>2001</v>
      </c>
      <c r="B4" s="91">
        <v>642937.28248072241</v>
      </c>
      <c r="C4" s="92">
        <v>105.3971294080375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2" customHeight="1" x14ac:dyDescent="0.3">
      <c r="A5" s="87">
        <v>2002</v>
      </c>
      <c r="B5" s="91">
        <v>646741.2214467359</v>
      </c>
      <c r="C5" s="92">
        <v>79.446888358480024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2" customHeight="1" x14ac:dyDescent="0.3">
      <c r="A6" s="87">
        <v>2003</v>
      </c>
      <c r="B6" s="91">
        <v>581907</v>
      </c>
      <c r="C6" s="92">
        <v>103.11016148467942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2" customHeight="1" x14ac:dyDescent="0.3">
      <c r="A7" s="87">
        <v>2004</v>
      </c>
      <c r="B7" s="91">
        <v>553785.10037174716</v>
      </c>
      <c r="C7" s="92">
        <v>151.56487974577871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2" customHeight="1" x14ac:dyDescent="0.3">
      <c r="A8" s="87">
        <v>2005</v>
      </c>
      <c r="B8" s="91">
        <v>522248</v>
      </c>
      <c r="C8" s="92">
        <v>100.80981622550198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2" customHeight="1" x14ac:dyDescent="0.3">
      <c r="A9" s="87">
        <v>2006</v>
      </c>
      <c r="B9" s="91">
        <v>504403.04535147396</v>
      </c>
      <c r="C9" s="92">
        <v>107.08547898844158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2" customHeight="1" x14ac:dyDescent="0.3">
      <c r="A10" s="87">
        <v>2007</v>
      </c>
      <c r="B10" s="91">
        <v>459291</v>
      </c>
      <c r="C10" s="92">
        <v>106.92742200626293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2" customHeight="1" x14ac:dyDescent="0.3">
      <c r="A11" s="87">
        <v>2008</v>
      </c>
      <c r="B11" s="91">
        <v>435152</v>
      </c>
      <c r="C11" s="92">
        <v>131.07702805790626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2" customHeight="1" x14ac:dyDescent="0.3">
      <c r="A12" s="87">
        <v>2009</v>
      </c>
      <c r="B12" s="91">
        <v>446510</v>
      </c>
      <c r="C12" s="92">
        <v>67.730070876096008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2" customHeight="1" x14ac:dyDescent="0.3">
      <c r="A13" s="87">
        <v>2010</v>
      </c>
      <c r="B13" s="91">
        <v>444157</v>
      </c>
      <c r="C13" s="92">
        <v>117.6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" customHeight="1" x14ac:dyDescent="0.3">
      <c r="A14" s="87">
        <v>2011</v>
      </c>
      <c r="B14" s="91">
        <v>436951</v>
      </c>
      <c r="C14" s="92">
        <v>149.30000000000001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" customHeight="1" x14ac:dyDescent="0.3">
      <c r="A15" s="87">
        <v>2012</v>
      </c>
      <c r="B15" s="91">
        <v>433279</v>
      </c>
      <c r="C15" s="92">
        <v>92.3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" customHeight="1" x14ac:dyDescent="0.3">
      <c r="A16" s="87">
        <v>2013</v>
      </c>
      <c r="B16" s="91">
        <v>444424</v>
      </c>
      <c r="C16" s="92">
        <v>109.9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" customHeight="1" x14ac:dyDescent="0.3">
      <c r="A17" s="87">
        <v>2014</v>
      </c>
      <c r="B17" s="91">
        <v>462930</v>
      </c>
      <c r="C17" s="92">
        <v>106.2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" customHeight="1" x14ac:dyDescent="0.3">
      <c r="A18" s="87">
        <v>2015</v>
      </c>
      <c r="B18" s="91">
        <v>441903</v>
      </c>
      <c r="C18" s="92">
        <v>94.3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" customHeight="1" x14ac:dyDescent="0.3">
      <c r="A19" s="87">
        <v>2016</v>
      </c>
      <c r="B19" s="91">
        <v>434281</v>
      </c>
      <c r="C19" s="92">
        <v>107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" customHeight="1" x14ac:dyDescent="0.3">
      <c r="A20" s="87">
        <v>2017</v>
      </c>
      <c r="B20" s="91">
        <v>421415</v>
      </c>
      <c r="C20" s="92">
        <v>101.5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" customHeight="1" x14ac:dyDescent="0.3">
      <c r="A21" s="87">
        <v>2018</v>
      </c>
      <c r="B21" s="91">
        <v>391601</v>
      </c>
      <c r="C21" s="92">
        <v>102.6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2" customHeight="1" x14ac:dyDescent="0.3">
      <c r="A22" s="87">
        <v>2019</v>
      </c>
      <c r="B22" s="91">
        <v>358891</v>
      </c>
      <c r="C22" s="92">
        <v>106.7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2" customHeight="1" x14ac:dyDescent="0.3">
      <c r="A23" s="87">
        <v>2020</v>
      </c>
      <c r="B23" s="91">
        <v>337561</v>
      </c>
      <c r="C23" s="92">
        <v>106.9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" customHeight="1" x14ac:dyDescent="0.3">
      <c r="A24" s="87">
        <v>2021</v>
      </c>
      <c r="B24" s="91">
        <v>325578</v>
      </c>
      <c r="C24" s="92">
        <v>109.4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" customHeight="1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" customHeight="1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" customHeigh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" customHeight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" customHeight="1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" customHeight="1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" customHeight="1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" customHeight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" customHeight="1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" customHeigh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" customHeight="1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" customHeigh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" customHeight="1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" customHeight="1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" customHeight="1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" customHeight="1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" customHeight="1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" customHeight="1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" customHeight="1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" customHeight="1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" customHeight="1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" customHeight="1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" customHeight="1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" customHeight="1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" customHeight="1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" customHeight="1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" customHeight="1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" customHeight="1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" customHeight="1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" customHeight="1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" customHeight="1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" customHeight="1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" customHeight="1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" customHeight="1" x14ac:dyDescent="0.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" customHeight="1" x14ac:dyDescent="0.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" customHeight="1" x14ac:dyDescent="0.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" customHeight="1" x14ac:dyDescent="0.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" customHeigh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" customHeight="1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" customHeigh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" customHeight="1" x14ac:dyDescent="0.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" customHeight="1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" customHeight="1" x14ac:dyDescent="0.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" customHeight="1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" customHeight="1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" customHeight="1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" customHeight="1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" customHeight="1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" customHeight="1" x14ac:dyDescent="0.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" customHeight="1" x14ac:dyDescent="0.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" customHeight="1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" customHeight="1" x14ac:dyDescent="0.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" customHeight="1" x14ac:dyDescent="0.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" customHeight="1" x14ac:dyDescent="0.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" customHeight="1" x14ac:dyDescent="0.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" customHeight="1" x14ac:dyDescent="0.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" customHeight="1" x14ac:dyDescent="0.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" customHeight="1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" customHeight="1" x14ac:dyDescent="0.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" customHeight="1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" customHeight="1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" customHeight="1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" customHeight="1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" customHeight="1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" customHeight="1" x14ac:dyDescent="0.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" customHeight="1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" customHeight="1" x14ac:dyDescent="0.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" customHeight="1" x14ac:dyDescent="0.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" customHeight="1" x14ac:dyDescent="0.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" customHeight="1" x14ac:dyDescent="0.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" customHeight="1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" customHeight="1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" customHeight="1" x14ac:dyDescent="0.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" customHeight="1" x14ac:dyDescent="0.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" customHeight="1" x14ac:dyDescent="0.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" customHeight="1" x14ac:dyDescent="0.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" customHeight="1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" customHeight="1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" customHeight="1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" customHeight="1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" customHeight="1" x14ac:dyDescent="0.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" customHeight="1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" customHeight="1" x14ac:dyDescent="0.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" customHeight="1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" customHeight="1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" customHeight="1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" customHeight="1" x14ac:dyDescent="0.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" customHeight="1" x14ac:dyDescent="0.3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" customHeight="1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" customHeight="1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" customHeight="1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" customHeight="1" x14ac:dyDescent="0.3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" customHeight="1" x14ac:dyDescent="0.3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" customHeight="1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" customHeight="1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" customHeight="1" x14ac:dyDescent="0.3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" customHeight="1" x14ac:dyDescent="0.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" customHeight="1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" customHeight="1" x14ac:dyDescent="0.3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" customHeight="1" x14ac:dyDescent="0.3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" customHeight="1" x14ac:dyDescent="0.3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" customHeight="1" x14ac:dyDescent="0.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" customHeight="1" x14ac:dyDescent="0.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" customHeight="1" x14ac:dyDescent="0.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" customHeight="1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" customHeight="1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" customHeight="1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" customHeight="1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" customHeight="1" x14ac:dyDescent="0.3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" customHeight="1" x14ac:dyDescent="0.3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" customHeight="1" x14ac:dyDescent="0.3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" customHeight="1" x14ac:dyDescent="0.3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" customHeight="1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" customHeight="1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" customHeight="1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" customHeight="1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" customHeight="1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" customHeight="1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" customHeight="1" x14ac:dyDescent="0.3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" customHeight="1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" customHeight="1" x14ac:dyDescent="0.3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" customHeight="1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" customHeight="1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" customHeight="1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" customHeight="1" x14ac:dyDescent="0.3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" customHeight="1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" customHeight="1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" customHeight="1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" customHeight="1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" customHeight="1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" customHeight="1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" customHeight="1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" customHeight="1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" customHeight="1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" customHeight="1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" customHeight="1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" customHeight="1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" customHeight="1" x14ac:dyDescent="0.3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" customHeight="1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" customHeight="1" x14ac:dyDescent="0.3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" customHeight="1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" customHeight="1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" customHeight="1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" customHeight="1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" customHeight="1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" customHeight="1" x14ac:dyDescent="0.3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" customHeight="1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" customHeight="1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" customHeight="1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" customHeight="1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" customHeight="1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" customHeight="1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" customHeight="1" x14ac:dyDescent="0.3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" customHeight="1" x14ac:dyDescent="0.3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" customHeight="1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" customHeight="1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" customHeight="1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" customHeight="1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" customHeight="1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" customHeight="1" x14ac:dyDescent="0.3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" customHeight="1" x14ac:dyDescent="0.3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" customHeight="1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" customHeight="1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" customHeight="1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" customHeight="1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" customHeight="1" x14ac:dyDescent="0.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" customHeight="1" x14ac:dyDescent="0.3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" customHeight="1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" customHeight="1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" customHeight="1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" customHeight="1" x14ac:dyDescent="0.3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" customHeight="1" x14ac:dyDescent="0.3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" customHeight="1" x14ac:dyDescent="0.3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" customHeight="1" x14ac:dyDescent="0.3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" customHeight="1" x14ac:dyDescent="0.3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" customHeight="1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" customHeight="1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" customHeight="1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" customHeight="1" x14ac:dyDescent="0.3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" customHeight="1" x14ac:dyDescent="0.3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" customHeight="1" x14ac:dyDescent="0.3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" customHeight="1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" customHeight="1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" customHeight="1" x14ac:dyDescent="0.3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" customHeight="1" x14ac:dyDescent="0.3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" customHeight="1" x14ac:dyDescent="0.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" customHeight="1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" customHeight="1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" customHeight="1" x14ac:dyDescent="0.3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" customHeight="1" x14ac:dyDescent="0.3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" customHeight="1" x14ac:dyDescent="0.3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" customHeight="1" x14ac:dyDescent="0.3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" customHeight="1" x14ac:dyDescent="0.3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" customHeight="1" x14ac:dyDescent="0.3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" customHeight="1" x14ac:dyDescent="0.3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" customHeight="1" x14ac:dyDescent="0.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" customHeight="1" x14ac:dyDescent="0.3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" customHeight="1" x14ac:dyDescent="0.3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" customHeight="1" x14ac:dyDescent="0.3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" customHeight="1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" customHeight="1" x14ac:dyDescent="0.3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" customHeight="1" x14ac:dyDescent="0.3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" customHeight="1" x14ac:dyDescent="0.3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" customHeight="1" x14ac:dyDescent="0.3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" customHeight="1" x14ac:dyDescent="0.3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" customHeight="1" x14ac:dyDescent="0.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" customHeight="1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" customHeight="1" x14ac:dyDescent="0.3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" customHeight="1" x14ac:dyDescent="0.3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" customHeight="1" x14ac:dyDescent="0.3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" customHeight="1" x14ac:dyDescent="0.3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" customHeight="1" x14ac:dyDescent="0.3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" customHeight="1" x14ac:dyDescent="0.3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" customHeight="1" x14ac:dyDescent="0.3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" customHeight="1" x14ac:dyDescent="0.3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" customHeight="1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" customHeight="1" x14ac:dyDescent="0.3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" customHeight="1" x14ac:dyDescent="0.3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" customHeight="1" x14ac:dyDescent="0.3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" customHeight="1" x14ac:dyDescent="0.3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" customHeight="1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" customHeight="1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" customHeight="1" x14ac:dyDescent="0.3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" customHeight="1" x14ac:dyDescent="0.3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" customHeight="1" x14ac:dyDescent="0.3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" customHeight="1" x14ac:dyDescent="0.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" customHeight="1" x14ac:dyDescent="0.3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" customHeight="1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" customHeight="1" x14ac:dyDescent="0.3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" customHeight="1" x14ac:dyDescent="0.3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" customHeight="1" x14ac:dyDescent="0.3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" customHeight="1" x14ac:dyDescent="0.3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" customHeight="1" x14ac:dyDescent="0.3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" customHeight="1" x14ac:dyDescent="0.3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" customHeight="1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" customHeight="1" x14ac:dyDescent="0.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" customHeight="1" x14ac:dyDescent="0.3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" customHeight="1" x14ac:dyDescent="0.3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" customHeight="1" x14ac:dyDescent="0.3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" customHeight="1" x14ac:dyDescent="0.3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" customHeight="1" x14ac:dyDescent="0.3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" customHeight="1" x14ac:dyDescent="0.3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" customHeight="1" x14ac:dyDescent="0.3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" customHeight="1" x14ac:dyDescent="0.3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" customHeight="1" x14ac:dyDescent="0.3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" customHeight="1" x14ac:dyDescent="0.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" customHeight="1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" customHeight="1" x14ac:dyDescent="0.3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" customHeight="1" x14ac:dyDescent="0.3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" customHeight="1" x14ac:dyDescent="0.3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" customHeight="1" x14ac:dyDescent="0.3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" customHeight="1" x14ac:dyDescent="0.3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" customHeight="1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" customHeight="1" x14ac:dyDescent="0.3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" customHeight="1" x14ac:dyDescent="0.3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" customHeight="1" x14ac:dyDescent="0.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" customHeight="1" x14ac:dyDescent="0.3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" customHeight="1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" customHeight="1" x14ac:dyDescent="0.3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" customHeight="1" x14ac:dyDescent="0.3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" customHeight="1" x14ac:dyDescent="0.3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" customHeight="1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" customHeight="1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" customHeight="1" x14ac:dyDescent="0.3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" customHeight="1" x14ac:dyDescent="0.3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" customHeight="1" x14ac:dyDescent="0.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" customHeight="1" x14ac:dyDescent="0.3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" customHeight="1" x14ac:dyDescent="0.3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" customHeight="1" x14ac:dyDescent="0.3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" customHeight="1" x14ac:dyDescent="0.3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" customHeight="1" x14ac:dyDescent="0.3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" customHeight="1" x14ac:dyDescent="0.3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" customHeight="1" x14ac:dyDescent="0.3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" customHeight="1" x14ac:dyDescent="0.3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" customHeight="1" x14ac:dyDescent="0.3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" customHeight="1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" customHeight="1" x14ac:dyDescent="0.3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" customHeight="1" x14ac:dyDescent="0.3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" customHeight="1" x14ac:dyDescent="0.3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" customHeight="1" x14ac:dyDescent="0.3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" customHeight="1" x14ac:dyDescent="0.3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" customHeight="1" x14ac:dyDescent="0.3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" customHeight="1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" customHeight="1" x14ac:dyDescent="0.3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" customHeight="1" x14ac:dyDescent="0.3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" customHeight="1" x14ac:dyDescent="0.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" customHeight="1" x14ac:dyDescent="0.3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" customHeight="1" x14ac:dyDescent="0.3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" customHeight="1" x14ac:dyDescent="0.3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" customHeight="1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" customHeight="1" x14ac:dyDescent="0.3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" customHeight="1" x14ac:dyDescent="0.3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" customHeight="1" x14ac:dyDescent="0.3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" customHeight="1" x14ac:dyDescent="0.3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" customHeight="1" x14ac:dyDescent="0.3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" customHeight="1" x14ac:dyDescent="0.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" customHeight="1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" customHeight="1" x14ac:dyDescent="0.3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" customHeight="1" x14ac:dyDescent="0.3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" customHeight="1" x14ac:dyDescent="0.3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" customHeight="1" x14ac:dyDescent="0.3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" customHeight="1" x14ac:dyDescent="0.3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" customHeight="1" x14ac:dyDescent="0.3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" customHeight="1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" customHeight="1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" customHeight="1" x14ac:dyDescent="0.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" customHeight="1" x14ac:dyDescent="0.3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" customHeight="1" x14ac:dyDescent="0.3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" customHeight="1" x14ac:dyDescent="0.3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" customHeight="1" x14ac:dyDescent="0.3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" customHeight="1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" customHeight="1" x14ac:dyDescent="0.3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" customHeight="1" x14ac:dyDescent="0.3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" customHeight="1" x14ac:dyDescent="0.3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" customHeight="1" x14ac:dyDescent="0.3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" customHeight="1" x14ac:dyDescent="0.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" customHeight="1" x14ac:dyDescent="0.3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" customHeight="1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" customHeight="1" x14ac:dyDescent="0.3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" customHeight="1" x14ac:dyDescent="0.3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" customHeight="1" x14ac:dyDescent="0.3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" customHeight="1" x14ac:dyDescent="0.3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" customHeight="1" x14ac:dyDescent="0.3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" customHeight="1" x14ac:dyDescent="0.3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" customHeight="1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" customHeight="1" x14ac:dyDescent="0.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" customHeight="1" x14ac:dyDescent="0.3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" customHeight="1" x14ac:dyDescent="0.3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" customHeight="1" x14ac:dyDescent="0.3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" customHeight="1" x14ac:dyDescent="0.3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" customHeight="1" x14ac:dyDescent="0.3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" customHeight="1" x14ac:dyDescent="0.3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" customHeight="1" x14ac:dyDescent="0.3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" customHeight="1" x14ac:dyDescent="0.3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" customHeight="1" x14ac:dyDescent="0.3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" customHeight="1" x14ac:dyDescent="0.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" customHeight="1" x14ac:dyDescent="0.3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" customHeight="1" x14ac:dyDescent="0.3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" customHeight="1" x14ac:dyDescent="0.3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" customHeight="1" x14ac:dyDescent="0.3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" customHeight="1" x14ac:dyDescent="0.3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" customHeight="1" x14ac:dyDescent="0.3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" customHeight="1" x14ac:dyDescent="0.3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" customHeight="1" x14ac:dyDescent="0.3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" customHeight="1" x14ac:dyDescent="0.3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" customHeight="1" x14ac:dyDescent="0.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" customHeight="1" x14ac:dyDescent="0.3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" customHeight="1" x14ac:dyDescent="0.3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" customHeight="1" x14ac:dyDescent="0.3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" customHeight="1" x14ac:dyDescent="0.3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" customHeight="1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" customHeight="1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" customHeight="1" x14ac:dyDescent="0.3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" customHeight="1" x14ac:dyDescent="0.3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" customHeight="1" x14ac:dyDescent="0.3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" customHeight="1" x14ac:dyDescent="0.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" customHeight="1" x14ac:dyDescent="0.3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" customHeight="1" x14ac:dyDescent="0.3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" customHeight="1" x14ac:dyDescent="0.3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" customHeight="1" x14ac:dyDescent="0.3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" customHeight="1" x14ac:dyDescent="0.3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" customHeight="1" x14ac:dyDescent="0.3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" customHeight="1" x14ac:dyDescent="0.3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" customHeight="1" x14ac:dyDescent="0.3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" customHeight="1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" customHeight="1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" customHeight="1" x14ac:dyDescent="0.3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" customHeight="1" x14ac:dyDescent="0.3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" customHeight="1" x14ac:dyDescent="0.3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" customHeight="1" x14ac:dyDescent="0.3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" customHeight="1" x14ac:dyDescent="0.3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" customHeight="1" x14ac:dyDescent="0.3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" customHeight="1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" customHeight="1" x14ac:dyDescent="0.3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" customHeight="1" x14ac:dyDescent="0.3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" customHeight="1" x14ac:dyDescent="0.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" customHeight="1" x14ac:dyDescent="0.3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" customHeight="1" x14ac:dyDescent="0.3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" customHeight="1" x14ac:dyDescent="0.3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" customHeight="1" x14ac:dyDescent="0.3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" customHeight="1" x14ac:dyDescent="0.3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" customHeight="1" x14ac:dyDescent="0.3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" customHeight="1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" customHeight="1" x14ac:dyDescent="0.3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" customHeight="1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" customHeight="1" x14ac:dyDescent="0.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" customHeight="1" x14ac:dyDescent="0.3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" customHeight="1" x14ac:dyDescent="0.3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" customHeight="1" x14ac:dyDescent="0.3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" customHeight="1" x14ac:dyDescent="0.3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" customHeight="1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" customHeight="1" x14ac:dyDescent="0.3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" customHeight="1" x14ac:dyDescent="0.3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" customHeight="1" x14ac:dyDescent="0.3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" customHeight="1" x14ac:dyDescent="0.3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" customHeight="1" x14ac:dyDescent="0.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" customHeight="1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" customHeight="1" x14ac:dyDescent="0.3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" customHeight="1" x14ac:dyDescent="0.3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" customHeight="1" x14ac:dyDescent="0.3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" customHeight="1" x14ac:dyDescent="0.3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" customHeight="1" x14ac:dyDescent="0.3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" customHeight="1" x14ac:dyDescent="0.3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" customHeight="1" x14ac:dyDescent="0.3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" customHeight="1" x14ac:dyDescent="0.3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" customHeight="1" x14ac:dyDescent="0.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" customHeight="1" x14ac:dyDescent="0.3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" customHeight="1" x14ac:dyDescent="0.3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" customHeight="1" x14ac:dyDescent="0.3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" customHeight="1" x14ac:dyDescent="0.3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" customHeight="1" x14ac:dyDescent="0.3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" customHeight="1" x14ac:dyDescent="0.3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" customHeight="1" x14ac:dyDescent="0.3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" customHeight="1" x14ac:dyDescent="0.3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" customHeight="1" x14ac:dyDescent="0.3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" customHeight="1" x14ac:dyDescent="0.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" customHeight="1" x14ac:dyDescent="0.3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" customHeight="1" x14ac:dyDescent="0.3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" customHeight="1" x14ac:dyDescent="0.3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" customHeight="1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" customHeight="1" x14ac:dyDescent="0.3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" customHeight="1" x14ac:dyDescent="0.3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" customHeight="1" x14ac:dyDescent="0.3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" customHeight="1" x14ac:dyDescent="0.3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" customHeight="1" x14ac:dyDescent="0.3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" customHeight="1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" customHeight="1" x14ac:dyDescent="0.3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" customHeight="1" x14ac:dyDescent="0.3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" customHeight="1" x14ac:dyDescent="0.3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" customHeight="1" x14ac:dyDescent="0.3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" customHeight="1" x14ac:dyDescent="0.3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" customHeight="1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" customHeight="1" x14ac:dyDescent="0.3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" customHeight="1" x14ac:dyDescent="0.3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" customHeight="1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" customHeight="1" x14ac:dyDescent="0.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" customHeight="1" x14ac:dyDescent="0.3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" customHeight="1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" customHeight="1" x14ac:dyDescent="0.3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" customHeight="1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" customHeight="1" x14ac:dyDescent="0.3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" customHeight="1" x14ac:dyDescent="0.3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" customHeight="1" x14ac:dyDescent="0.3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" customHeight="1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" customHeight="1" x14ac:dyDescent="0.3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" customHeight="1" x14ac:dyDescent="0.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" customHeight="1" x14ac:dyDescent="0.3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" customHeight="1" x14ac:dyDescent="0.3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" customHeight="1" x14ac:dyDescent="0.3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" customHeight="1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" customHeight="1" x14ac:dyDescent="0.3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" customHeight="1" x14ac:dyDescent="0.3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" customHeight="1" x14ac:dyDescent="0.3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" customHeight="1" x14ac:dyDescent="0.3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" customHeight="1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" customHeight="1" x14ac:dyDescent="0.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" customHeight="1" x14ac:dyDescent="0.3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" customHeight="1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" customHeight="1" x14ac:dyDescent="0.3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" customHeight="1" x14ac:dyDescent="0.3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" customHeight="1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" customHeight="1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" customHeight="1" x14ac:dyDescent="0.3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" customHeight="1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" customHeight="1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" customHeight="1" x14ac:dyDescent="0.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" customHeight="1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" customHeight="1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" customHeight="1" x14ac:dyDescent="0.3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" customHeight="1" x14ac:dyDescent="0.3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" customHeight="1" x14ac:dyDescent="0.3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" customHeight="1" x14ac:dyDescent="0.3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" customHeight="1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" customHeight="1" x14ac:dyDescent="0.3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" customHeight="1" x14ac:dyDescent="0.3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" customHeight="1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" customHeight="1" x14ac:dyDescent="0.3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" customHeight="1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" customHeight="1" x14ac:dyDescent="0.3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" customHeight="1" x14ac:dyDescent="0.3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" customHeight="1" x14ac:dyDescent="0.3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" customHeight="1" x14ac:dyDescent="0.3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" customHeight="1" x14ac:dyDescent="0.3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" customHeight="1" x14ac:dyDescent="0.3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" customHeight="1" x14ac:dyDescent="0.3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" customHeight="1" x14ac:dyDescent="0.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" customHeight="1" x14ac:dyDescent="0.3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" customHeight="1" x14ac:dyDescent="0.3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" customHeight="1" x14ac:dyDescent="0.3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" customHeight="1" x14ac:dyDescent="0.3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" customHeight="1" x14ac:dyDescent="0.3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" customHeight="1" x14ac:dyDescent="0.3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" customHeight="1" x14ac:dyDescent="0.3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" customHeight="1" x14ac:dyDescent="0.3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" customHeight="1" x14ac:dyDescent="0.3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" customHeight="1" x14ac:dyDescent="0.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" customHeight="1" x14ac:dyDescent="0.3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" customHeight="1" x14ac:dyDescent="0.3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" customHeight="1" x14ac:dyDescent="0.3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" customHeight="1" x14ac:dyDescent="0.3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" customHeight="1" x14ac:dyDescent="0.3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" customHeight="1" x14ac:dyDescent="0.3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" customHeight="1" x14ac:dyDescent="0.3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" customHeight="1" x14ac:dyDescent="0.3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" customHeight="1" x14ac:dyDescent="0.3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" customHeight="1" x14ac:dyDescent="0.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" customHeight="1" x14ac:dyDescent="0.3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" customHeight="1" x14ac:dyDescent="0.3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" customHeight="1" x14ac:dyDescent="0.3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" customHeight="1" x14ac:dyDescent="0.3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" customHeight="1" x14ac:dyDescent="0.3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" customHeight="1" x14ac:dyDescent="0.3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" customHeight="1" x14ac:dyDescent="0.3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" customHeight="1" x14ac:dyDescent="0.3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" customHeight="1" x14ac:dyDescent="0.3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" customHeight="1" x14ac:dyDescent="0.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" customHeight="1" x14ac:dyDescent="0.3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" customHeight="1" x14ac:dyDescent="0.3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" customHeight="1" x14ac:dyDescent="0.3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" customHeight="1" x14ac:dyDescent="0.3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" customHeight="1" x14ac:dyDescent="0.3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" customHeight="1" x14ac:dyDescent="0.3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" customHeight="1" x14ac:dyDescent="0.3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" customHeight="1" x14ac:dyDescent="0.3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" customHeight="1" x14ac:dyDescent="0.3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" customHeight="1" x14ac:dyDescent="0.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" customHeight="1" x14ac:dyDescent="0.3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" customHeight="1" x14ac:dyDescent="0.3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" customHeight="1" x14ac:dyDescent="0.3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" customHeight="1" x14ac:dyDescent="0.3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" customHeight="1" x14ac:dyDescent="0.3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" customHeight="1" x14ac:dyDescent="0.3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" customHeight="1" x14ac:dyDescent="0.3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" customHeight="1" x14ac:dyDescent="0.3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" customHeight="1" x14ac:dyDescent="0.3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" customHeight="1" x14ac:dyDescent="0.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" customHeight="1" x14ac:dyDescent="0.3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" customHeight="1" x14ac:dyDescent="0.3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" customHeight="1" x14ac:dyDescent="0.3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" customHeight="1" x14ac:dyDescent="0.3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" customHeight="1" x14ac:dyDescent="0.3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" customHeight="1" x14ac:dyDescent="0.3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" customHeight="1" x14ac:dyDescent="0.3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" customHeight="1" x14ac:dyDescent="0.3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" customHeight="1" x14ac:dyDescent="0.3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" customHeight="1" x14ac:dyDescent="0.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" customHeight="1" x14ac:dyDescent="0.3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" customHeight="1" x14ac:dyDescent="0.3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" customHeight="1" x14ac:dyDescent="0.3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" customHeight="1" x14ac:dyDescent="0.3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" customHeight="1" x14ac:dyDescent="0.3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" customHeight="1" x14ac:dyDescent="0.3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" customHeight="1" x14ac:dyDescent="0.3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" customHeight="1" x14ac:dyDescent="0.3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" customHeight="1" x14ac:dyDescent="0.3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" customHeight="1" x14ac:dyDescent="0.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" customHeight="1" x14ac:dyDescent="0.3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" customHeight="1" x14ac:dyDescent="0.3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" customHeight="1" x14ac:dyDescent="0.3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" customHeight="1" x14ac:dyDescent="0.3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" customHeight="1" x14ac:dyDescent="0.3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" customHeight="1" x14ac:dyDescent="0.3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" customHeight="1" x14ac:dyDescent="0.3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" customHeight="1" x14ac:dyDescent="0.3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" customHeight="1" x14ac:dyDescent="0.3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" customHeight="1" x14ac:dyDescent="0.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" customHeight="1" x14ac:dyDescent="0.3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" customHeight="1" x14ac:dyDescent="0.3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" customHeight="1" x14ac:dyDescent="0.3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" customHeight="1" x14ac:dyDescent="0.3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" customHeight="1" x14ac:dyDescent="0.3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" customHeight="1" x14ac:dyDescent="0.3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" customHeight="1" x14ac:dyDescent="0.3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" customHeight="1" x14ac:dyDescent="0.3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" customHeight="1" x14ac:dyDescent="0.3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" customHeight="1" x14ac:dyDescent="0.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" customHeight="1" x14ac:dyDescent="0.3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" customHeight="1" x14ac:dyDescent="0.3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" customHeight="1" x14ac:dyDescent="0.3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" customHeight="1" x14ac:dyDescent="0.3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" customHeight="1" x14ac:dyDescent="0.3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" customHeight="1" x14ac:dyDescent="0.3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" customHeight="1" x14ac:dyDescent="0.3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" customHeight="1" x14ac:dyDescent="0.3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" customHeight="1" x14ac:dyDescent="0.3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" customHeight="1" x14ac:dyDescent="0.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" customHeight="1" x14ac:dyDescent="0.3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" customHeight="1" x14ac:dyDescent="0.3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" customHeight="1" x14ac:dyDescent="0.3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" customHeight="1" x14ac:dyDescent="0.3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" customHeight="1" x14ac:dyDescent="0.3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" customHeight="1" x14ac:dyDescent="0.3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" customHeight="1" x14ac:dyDescent="0.3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" customHeight="1" x14ac:dyDescent="0.3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" customHeight="1" x14ac:dyDescent="0.3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" customHeight="1" x14ac:dyDescent="0.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" customHeight="1" x14ac:dyDescent="0.3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" customHeight="1" x14ac:dyDescent="0.3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" customHeight="1" x14ac:dyDescent="0.3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" customHeight="1" x14ac:dyDescent="0.3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" customHeight="1" x14ac:dyDescent="0.3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" customHeight="1" x14ac:dyDescent="0.3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" customHeight="1" x14ac:dyDescent="0.3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" customHeight="1" x14ac:dyDescent="0.3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" customHeight="1" x14ac:dyDescent="0.3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" customHeight="1" x14ac:dyDescent="0.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" customHeight="1" x14ac:dyDescent="0.3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" customHeight="1" x14ac:dyDescent="0.3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" customHeight="1" x14ac:dyDescent="0.3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" customHeight="1" x14ac:dyDescent="0.3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" customHeight="1" x14ac:dyDescent="0.3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" customHeight="1" x14ac:dyDescent="0.3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" customHeight="1" x14ac:dyDescent="0.3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" customHeight="1" x14ac:dyDescent="0.3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" customHeight="1" x14ac:dyDescent="0.3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" customHeight="1" x14ac:dyDescent="0.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" customHeight="1" x14ac:dyDescent="0.3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" customHeight="1" x14ac:dyDescent="0.3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" customHeight="1" x14ac:dyDescent="0.3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" customHeight="1" x14ac:dyDescent="0.3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" customHeight="1" x14ac:dyDescent="0.3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" customHeight="1" x14ac:dyDescent="0.3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" customHeight="1" x14ac:dyDescent="0.3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" customHeight="1" x14ac:dyDescent="0.3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" customHeight="1" x14ac:dyDescent="0.3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" customHeight="1" x14ac:dyDescent="0.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" customHeight="1" x14ac:dyDescent="0.3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" customHeight="1" x14ac:dyDescent="0.3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" customHeight="1" x14ac:dyDescent="0.3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" customHeight="1" x14ac:dyDescent="0.3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" customHeight="1" x14ac:dyDescent="0.3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" customHeight="1" x14ac:dyDescent="0.3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" customHeight="1" x14ac:dyDescent="0.3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" customHeight="1" x14ac:dyDescent="0.3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" customHeight="1" x14ac:dyDescent="0.3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" customHeight="1" x14ac:dyDescent="0.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" customHeight="1" x14ac:dyDescent="0.3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" customHeight="1" x14ac:dyDescent="0.3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" customHeight="1" x14ac:dyDescent="0.3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" customHeight="1" x14ac:dyDescent="0.3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" customHeight="1" x14ac:dyDescent="0.3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" customHeight="1" x14ac:dyDescent="0.3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" customHeight="1" x14ac:dyDescent="0.3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" customHeight="1" x14ac:dyDescent="0.3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" customHeight="1" x14ac:dyDescent="0.3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" customHeight="1" x14ac:dyDescent="0.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" customHeight="1" x14ac:dyDescent="0.3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" customHeight="1" x14ac:dyDescent="0.3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" customHeight="1" x14ac:dyDescent="0.3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" customHeight="1" x14ac:dyDescent="0.3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" customHeight="1" x14ac:dyDescent="0.3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" customHeight="1" x14ac:dyDescent="0.3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" customHeight="1" x14ac:dyDescent="0.3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" customHeight="1" x14ac:dyDescent="0.3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" customHeight="1" x14ac:dyDescent="0.3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" customHeight="1" x14ac:dyDescent="0.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" customHeight="1" x14ac:dyDescent="0.3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" customHeight="1" x14ac:dyDescent="0.3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" customHeight="1" x14ac:dyDescent="0.3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" customHeight="1" x14ac:dyDescent="0.3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" customHeight="1" x14ac:dyDescent="0.3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" customHeight="1" x14ac:dyDescent="0.3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" customHeight="1" x14ac:dyDescent="0.3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" customHeight="1" x14ac:dyDescent="0.3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" customHeight="1" x14ac:dyDescent="0.3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" customHeight="1" x14ac:dyDescent="0.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" customHeight="1" x14ac:dyDescent="0.3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" customHeight="1" x14ac:dyDescent="0.3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" customHeight="1" x14ac:dyDescent="0.3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" customHeight="1" x14ac:dyDescent="0.3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" customHeight="1" x14ac:dyDescent="0.3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" customHeight="1" x14ac:dyDescent="0.3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" customHeight="1" x14ac:dyDescent="0.3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" customHeight="1" x14ac:dyDescent="0.3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" customHeight="1" x14ac:dyDescent="0.3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" customHeight="1" x14ac:dyDescent="0.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" customHeight="1" x14ac:dyDescent="0.3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" customHeight="1" x14ac:dyDescent="0.3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" customHeight="1" x14ac:dyDescent="0.3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" customHeight="1" x14ac:dyDescent="0.3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" customHeight="1" x14ac:dyDescent="0.3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" customHeight="1" x14ac:dyDescent="0.3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" customHeight="1" x14ac:dyDescent="0.3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" customHeight="1" x14ac:dyDescent="0.3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" customHeight="1" x14ac:dyDescent="0.3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" customHeight="1" x14ac:dyDescent="0.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" customHeight="1" x14ac:dyDescent="0.3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" customHeight="1" x14ac:dyDescent="0.3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" customHeight="1" x14ac:dyDescent="0.3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" customHeight="1" x14ac:dyDescent="0.3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" customHeight="1" x14ac:dyDescent="0.3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" customHeight="1" x14ac:dyDescent="0.3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" customHeight="1" x14ac:dyDescent="0.3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" customHeight="1" x14ac:dyDescent="0.3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" customHeight="1" x14ac:dyDescent="0.3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" customHeight="1" x14ac:dyDescent="0.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" customHeight="1" x14ac:dyDescent="0.3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" customHeight="1" x14ac:dyDescent="0.3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" customHeight="1" x14ac:dyDescent="0.3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" customHeight="1" x14ac:dyDescent="0.3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" customHeight="1" x14ac:dyDescent="0.3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" customHeight="1" x14ac:dyDescent="0.3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" customHeight="1" x14ac:dyDescent="0.3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" customHeight="1" x14ac:dyDescent="0.3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" customHeight="1" x14ac:dyDescent="0.3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" customHeight="1" x14ac:dyDescent="0.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" customHeight="1" x14ac:dyDescent="0.3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" customHeight="1" x14ac:dyDescent="0.3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" customHeight="1" x14ac:dyDescent="0.3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" customHeight="1" x14ac:dyDescent="0.3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" customHeight="1" x14ac:dyDescent="0.3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" customHeight="1" x14ac:dyDescent="0.3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" customHeight="1" x14ac:dyDescent="0.3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" customHeight="1" x14ac:dyDescent="0.3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" customHeight="1" x14ac:dyDescent="0.3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" customHeight="1" x14ac:dyDescent="0.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" customHeight="1" x14ac:dyDescent="0.3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" customHeight="1" x14ac:dyDescent="0.3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" customHeight="1" x14ac:dyDescent="0.3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" customHeight="1" x14ac:dyDescent="0.3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" customHeight="1" x14ac:dyDescent="0.3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" customHeight="1" x14ac:dyDescent="0.3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" customHeight="1" x14ac:dyDescent="0.3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" customHeight="1" x14ac:dyDescent="0.3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" customHeight="1" x14ac:dyDescent="0.3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" customHeight="1" x14ac:dyDescent="0.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" customHeight="1" x14ac:dyDescent="0.3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" customHeight="1" x14ac:dyDescent="0.3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" customHeight="1" x14ac:dyDescent="0.3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" customHeight="1" x14ac:dyDescent="0.3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" customHeight="1" x14ac:dyDescent="0.3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" customHeight="1" x14ac:dyDescent="0.3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" customHeight="1" x14ac:dyDescent="0.3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" customHeight="1" x14ac:dyDescent="0.3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" customHeight="1" x14ac:dyDescent="0.3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" customHeight="1" x14ac:dyDescent="0.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" customHeight="1" x14ac:dyDescent="0.3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" customHeight="1" x14ac:dyDescent="0.3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" customHeight="1" x14ac:dyDescent="0.3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" customHeight="1" x14ac:dyDescent="0.3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" customHeight="1" x14ac:dyDescent="0.3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" customHeight="1" x14ac:dyDescent="0.3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" customHeight="1" x14ac:dyDescent="0.3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" customHeight="1" x14ac:dyDescent="0.3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" customHeight="1" x14ac:dyDescent="0.3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" customHeight="1" x14ac:dyDescent="0.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" customHeight="1" x14ac:dyDescent="0.3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" customHeight="1" x14ac:dyDescent="0.3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" customHeight="1" x14ac:dyDescent="0.3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" customHeight="1" x14ac:dyDescent="0.3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" customHeight="1" x14ac:dyDescent="0.3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" customHeight="1" x14ac:dyDescent="0.3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" customHeight="1" x14ac:dyDescent="0.3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" customHeight="1" x14ac:dyDescent="0.3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" customHeight="1" x14ac:dyDescent="0.3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" customHeight="1" x14ac:dyDescent="0.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" customHeight="1" x14ac:dyDescent="0.3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" customHeight="1" x14ac:dyDescent="0.3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" customHeight="1" x14ac:dyDescent="0.3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" customHeight="1" x14ac:dyDescent="0.3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" customHeight="1" x14ac:dyDescent="0.3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" customHeight="1" x14ac:dyDescent="0.3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" customHeight="1" x14ac:dyDescent="0.3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" customHeight="1" x14ac:dyDescent="0.3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" customHeight="1" x14ac:dyDescent="0.3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" customHeight="1" x14ac:dyDescent="0.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" customHeight="1" x14ac:dyDescent="0.3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" customHeight="1" x14ac:dyDescent="0.3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" customHeight="1" x14ac:dyDescent="0.3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" customHeight="1" x14ac:dyDescent="0.3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" customHeight="1" x14ac:dyDescent="0.3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" customHeight="1" x14ac:dyDescent="0.3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" customHeight="1" x14ac:dyDescent="0.3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" customHeight="1" x14ac:dyDescent="0.3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" customHeight="1" x14ac:dyDescent="0.3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" customHeight="1" x14ac:dyDescent="0.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" customHeight="1" x14ac:dyDescent="0.3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" customHeight="1" x14ac:dyDescent="0.3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" customHeight="1" x14ac:dyDescent="0.3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" customHeight="1" x14ac:dyDescent="0.3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" customHeight="1" x14ac:dyDescent="0.3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" customHeight="1" x14ac:dyDescent="0.3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" customHeight="1" x14ac:dyDescent="0.3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" customHeight="1" x14ac:dyDescent="0.3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" customHeight="1" x14ac:dyDescent="0.3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" customHeight="1" x14ac:dyDescent="0.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" customHeight="1" x14ac:dyDescent="0.3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" customHeight="1" x14ac:dyDescent="0.3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" customHeight="1" x14ac:dyDescent="0.3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" customHeight="1" x14ac:dyDescent="0.3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" customHeight="1" x14ac:dyDescent="0.3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" customHeight="1" x14ac:dyDescent="0.3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" customHeight="1" x14ac:dyDescent="0.3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" customHeight="1" x14ac:dyDescent="0.3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" customHeight="1" x14ac:dyDescent="0.3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" customHeight="1" x14ac:dyDescent="0.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" customHeight="1" x14ac:dyDescent="0.3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" customHeight="1" x14ac:dyDescent="0.3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" customHeight="1" x14ac:dyDescent="0.3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" customHeight="1" x14ac:dyDescent="0.3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" customHeight="1" x14ac:dyDescent="0.3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" customHeight="1" x14ac:dyDescent="0.3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" customHeight="1" x14ac:dyDescent="0.3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" customHeight="1" x14ac:dyDescent="0.3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" customHeight="1" x14ac:dyDescent="0.3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" customHeight="1" x14ac:dyDescent="0.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" customHeight="1" x14ac:dyDescent="0.3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" customHeight="1" x14ac:dyDescent="0.3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" customHeight="1" x14ac:dyDescent="0.3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" customHeight="1" x14ac:dyDescent="0.3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" customHeight="1" x14ac:dyDescent="0.3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" customHeight="1" x14ac:dyDescent="0.3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" customHeight="1" x14ac:dyDescent="0.3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" customHeight="1" x14ac:dyDescent="0.3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" customHeight="1" x14ac:dyDescent="0.3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" customHeight="1" x14ac:dyDescent="0.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" customHeight="1" x14ac:dyDescent="0.3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" customHeight="1" x14ac:dyDescent="0.3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" customHeight="1" x14ac:dyDescent="0.3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" customHeight="1" x14ac:dyDescent="0.3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" customHeight="1" x14ac:dyDescent="0.3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" customHeight="1" x14ac:dyDescent="0.3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" customHeight="1" x14ac:dyDescent="0.3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" customHeight="1" x14ac:dyDescent="0.3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" customHeight="1" x14ac:dyDescent="0.3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" customHeight="1" x14ac:dyDescent="0.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" customHeight="1" x14ac:dyDescent="0.3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" customHeight="1" x14ac:dyDescent="0.3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" customHeight="1" x14ac:dyDescent="0.3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" customHeight="1" x14ac:dyDescent="0.3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" customHeight="1" x14ac:dyDescent="0.3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" customHeight="1" x14ac:dyDescent="0.3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" customHeight="1" x14ac:dyDescent="0.3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" customHeight="1" x14ac:dyDescent="0.3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" customHeight="1" x14ac:dyDescent="0.3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" customHeight="1" x14ac:dyDescent="0.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" customHeight="1" x14ac:dyDescent="0.3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" customHeight="1" x14ac:dyDescent="0.3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" customHeight="1" x14ac:dyDescent="0.3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" customHeight="1" x14ac:dyDescent="0.3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" customHeight="1" x14ac:dyDescent="0.3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" customHeight="1" x14ac:dyDescent="0.3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" customHeight="1" x14ac:dyDescent="0.3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" customHeight="1" x14ac:dyDescent="0.3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" customHeight="1" x14ac:dyDescent="0.3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" customHeight="1" x14ac:dyDescent="0.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" customHeight="1" x14ac:dyDescent="0.3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" customHeight="1" x14ac:dyDescent="0.3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" customHeight="1" x14ac:dyDescent="0.3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" customHeight="1" x14ac:dyDescent="0.3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" customHeight="1" x14ac:dyDescent="0.3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" customHeight="1" x14ac:dyDescent="0.3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" customHeight="1" x14ac:dyDescent="0.3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" customHeight="1" x14ac:dyDescent="0.3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" customHeight="1" x14ac:dyDescent="0.3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" customHeight="1" x14ac:dyDescent="0.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" customHeight="1" x14ac:dyDescent="0.3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" customHeight="1" x14ac:dyDescent="0.3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" customHeight="1" x14ac:dyDescent="0.3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" customHeight="1" x14ac:dyDescent="0.3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" customHeight="1" x14ac:dyDescent="0.3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" customHeight="1" x14ac:dyDescent="0.3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" customHeight="1" x14ac:dyDescent="0.3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" customHeight="1" x14ac:dyDescent="0.3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" customHeight="1" x14ac:dyDescent="0.3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" customHeight="1" x14ac:dyDescent="0.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" customHeight="1" x14ac:dyDescent="0.3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" customHeight="1" x14ac:dyDescent="0.3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" customHeight="1" x14ac:dyDescent="0.3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" customHeight="1" x14ac:dyDescent="0.3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" customHeight="1" x14ac:dyDescent="0.3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" customHeight="1" x14ac:dyDescent="0.3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" customHeight="1" x14ac:dyDescent="0.3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" customHeight="1" x14ac:dyDescent="0.3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" customHeight="1" x14ac:dyDescent="0.3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" customHeight="1" x14ac:dyDescent="0.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" customHeight="1" x14ac:dyDescent="0.3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" customHeight="1" x14ac:dyDescent="0.3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" customHeight="1" x14ac:dyDescent="0.3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" customHeight="1" x14ac:dyDescent="0.3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" customHeight="1" x14ac:dyDescent="0.3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" customHeight="1" x14ac:dyDescent="0.3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" customHeight="1" x14ac:dyDescent="0.3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" customHeight="1" x14ac:dyDescent="0.3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" customHeight="1" x14ac:dyDescent="0.3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" customHeight="1" x14ac:dyDescent="0.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" customHeight="1" x14ac:dyDescent="0.3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" customHeight="1" x14ac:dyDescent="0.3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" customHeight="1" x14ac:dyDescent="0.3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" customHeight="1" x14ac:dyDescent="0.3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" customHeight="1" x14ac:dyDescent="0.3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" customHeight="1" x14ac:dyDescent="0.3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" customHeight="1" x14ac:dyDescent="0.3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" customHeight="1" x14ac:dyDescent="0.3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" customHeight="1" x14ac:dyDescent="0.3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" customHeight="1" x14ac:dyDescent="0.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" customHeight="1" x14ac:dyDescent="0.3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" customHeight="1" x14ac:dyDescent="0.3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" customHeight="1" x14ac:dyDescent="0.3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" customHeight="1" x14ac:dyDescent="0.3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" customHeight="1" x14ac:dyDescent="0.3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" customHeight="1" x14ac:dyDescent="0.3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" customHeight="1" x14ac:dyDescent="0.3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" customHeight="1" x14ac:dyDescent="0.3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" customHeight="1" x14ac:dyDescent="0.3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" customHeight="1" x14ac:dyDescent="0.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" customHeight="1" x14ac:dyDescent="0.3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" customHeight="1" x14ac:dyDescent="0.3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" customHeight="1" x14ac:dyDescent="0.3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" customHeight="1" x14ac:dyDescent="0.3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" customHeight="1" x14ac:dyDescent="0.3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" customHeight="1" x14ac:dyDescent="0.3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" customHeight="1" x14ac:dyDescent="0.3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" customHeight="1" x14ac:dyDescent="0.3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" customHeight="1" x14ac:dyDescent="0.3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" customHeight="1" x14ac:dyDescent="0.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" customHeight="1" x14ac:dyDescent="0.3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" customHeight="1" x14ac:dyDescent="0.3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" customHeight="1" x14ac:dyDescent="0.3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" customHeight="1" x14ac:dyDescent="0.3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" customHeight="1" x14ac:dyDescent="0.3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" customHeight="1" x14ac:dyDescent="0.3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" customHeight="1" x14ac:dyDescent="0.3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" customHeight="1" x14ac:dyDescent="0.3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" customHeight="1" x14ac:dyDescent="0.3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" customHeight="1" x14ac:dyDescent="0.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" customHeight="1" x14ac:dyDescent="0.3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" customHeight="1" x14ac:dyDescent="0.3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" customHeight="1" x14ac:dyDescent="0.3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" customHeight="1" x14ac:dyDescent="0.3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" customHeight="1" x14ac:dyDescent="0.3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" customHeight="1" x14ac:dyDescent="0.3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" customHeight="1" x14ac:dyDescent="0.3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" customHeight="1" x14ac:dyDescent="0.3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" customHeight="1" x14ac:dyDescent="0.3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" customHeight="1" x14ac:dyDescent="0.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" customHeight="1" x14ac:dyDescent="0.3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" customHeight="1" x14ac:dyDescent="0.3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" customHeight="1" x14ac:dyDescent="0.3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" customHeight="1" x14ac:dyDescent="0.3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" customHeight="1" x14ac:dyDescent="0.3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" customHeight="1" x14ac:dyDescent="0.3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" customHeight="1" x14ac:dyDescent="0.3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" customHeight="1" x14ac:dyDescent="0.3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" customHeight="1" x14ac:dyDescent="0.3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" customHeight="1" x14ac:dyDescent="0.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" customHeight="1" x14ac:dyDescent="0.3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" customHeight="1" x14ac:dyDescent="0.3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" customHeight="1" x14ac:dyDescent="0.3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" customHeight="1" x14ac:dyDescent="0.3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" customHeight="1" x14ac:dyDescent="0.3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" customHeight="1" x14ac:dyDescent="0.3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" customHeight="1" x14ac:dyDescent="0.3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" customHeight="1" x14ac:dyDescent="0.3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" customHeight="1" x14ac:dyDescent="0.3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" customHeight="1" x14ac:dyDescent="0.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" customHeight="1" x14ac:dyDescent="0.3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" customHeight="1" x14ac:dyDescent="0.3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" customHeight="1" x14ac:dyDescent="0.3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" customHeight="1" x14ac:dyDescent="0.3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" customHeight="1" x14ac:dyDescent="0.3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" customHeight="1" x14ac:dyDescent="0.3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" customHeight="1" x14ac:dyDescent="0.3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27</vt:i4>
      </vt:variant>
    </vt:vector>
  </HeadingPairs>
  <TitlesOfParts>
    <vt:vector size="27" baseType="lpstr">
      <vt:lpstr>Kukorica</vt:lpstr>
      <vt:lpstr>Búza</vt:lpstr>
      <vt:lpstr>Árpa</vt:lpstr>
      <vt:lpstr>Rozs</vt:lpstr>
      <vt:lpstr>Zab</vt:lpstr>
      <vt:lpstr>konklúzió</vt:lpstr>
      <vt:lpstr>konklúzió 2</vt:lpstr>
      <vt:lpstr>y0</vt:lpstr>
      <vt:lpstr>Y0_2</vt:lpstr>
      <vt:lpstr>y0_3</vt:lpstr>
      <vt:lpstr>K 22</vt:lpstr>
      <vt:lpstr>K 21</vt:lpstr>
      <vt:lpstr>B 22</vt:lpstr>
      <vt:lpstr>B 21</vt:lpstr>
      <vt:lpstr>Á 22</vt:lpstr>
      <vt:lpstr>Á 21</vt:lpstr>
      <vt:lpstr>R 22</vt:lpstr>
      <vt:lpstr>R 21</vt:lpstr>
      <vt:lpstr>Z 22</vt:lpstr>
      <vt:lpstr>Z 21</vt:lpstr>
      <vt:lpstr>b,á,r,z termésátlg</vt:lpstr>
      <vt:lpstr>b,á,r,z betak.ter</vt:lpstr>
      <vt:lpstr>átlagárak</vt:lpstr>
      <vt:lpstr>kukorica termelés</vt:lpstr>
      <vt:lpstr>időjárás</vt:lpstr>
      <vt:lpstr>műtrágya</vt:lpstr>
      <vt:lpstr>munkaerő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Kecskés Beatrix</dc:creator>
  <cp:lastModifiedBy>Lttd</cp:lastModifiedBy>
  <dcterms:created xsi:type="dcterms:W3CDTF">2022-02-11T06:36:30Z</dcterms:created>
  <dcterms:modified xsi:type="dcterms:W3CDTF">2023-04-19T19:29:11Z</dcterms:modified>
</cp:coreProperties>
</file>