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cuments\"/>
    </mc:Choice>
  </mc:AlternateContent>
  <xr:revisionPtr revIDLastSave="0" documentId="13_ncr:1_{E54C5BF0-0ACE-43B5-981E-5705CFB37866}" xr6:coauthVersionLast="47" xr6:coauthVersionMax="47" xr10:uidLastSave="{00000000-0000-0000-0000-000000000000}"/>
  <bookViews>
    <workbookView xWindow="-108" yWindow="-108" windowWidth="23256" windowHeight="12720" activeTab="4" xr2:uid="{3757C4AD-7F6F-427B-A99C-1F7C81A2C9DD}"/>
  </bookViews>
  <sheets>
    <sheet name="Tabelle1" sheetId="1" r:id="rId1"/>
    <sheet name="Tabelle2" sheetId="2" r:id="rId2"/>
    <sheet name="Tabelle1 (2)" sheetId="3" r:id="rId3"/>
    <sheet name="Tabelle1 (3)" sheetId="4" r:id="rId4"/>
    <sheet name="Tabelle3" sheetId="10" r:id="rId5"/>
    <sheet name="Tabelle4" sheetId="11" r:id="rId6"/>
    <sheet name="Tabelle5" sheetId="5" r:id="rId7"/>
    <sheet name="Tabelle9" sheetId="9" r:id="rId8"/>
    <sheet name="Tabelle8" sheetId="8" r:id="rId9"/>
    <sheet name="Tabelle7" sheetId="7" r:id="rId10"/>
    <sheet name="Tabelle6" sheetId="6" r:id="rId11"/>
  </sheets>
  <definedNames>
    <definedName name="solver_adj" localSheetId="2" hidden="1">'Tabelle1 (2)'!$E$24:$H$30</definedName>
    <definedName name="solver_adj" localSheetId="3" hidden="1">'Tabelle1 (3)'!$E$24:$H$30</definedName>
    <definedName name="solver_cvg" localSheetId="2" hidden="1">"""0,0001"""</definedName>
    <definedName name="solver_cvg" localSheetId="3" hidden="1">"""""""0,0001"""""""</definedName>
    <definedName name="solver_drv" localSheetId="2" hidden="1">1</definedName>
    <definedName name="solver_drv" localSheetId="3" hidden="1">1</definedName>
    <definedName name="solver_eng" localSheetId="2" hidden="1">1</definedName>
    <definedName name="solver_eng" localSheetId="3" hidden="1">1</definedName>
    <definedName name="solver_est" localSheetId="2" hidden="1">1</definedName>
    <definedName name="solver_est" localSheetId="3" hidden="1">1</definedName>
    <definedName name="solver_itr" localSheetId="2" hidden="1">2147483647</definedName>
    <definedName name="solver_itr" localSheetId="3" hidden="1">2147483647</definedName>
    <definedName name="solver_lhs1" localSheetId="2" hidden="1">'Tabelle1 (2)'!$J$24:$M$29</definedName>
    <definedName name="solver_lhs1" localSheetId="3" hidden="1">'Tabelle1 (3)'!$J$24:$M$29</definedName>
    <definedName name="solver_mip" localSheetId="2" hidden="1">2147483647</definedName>
    <definedName name="solver_mip" localSheetId="3" hidden="1">2147483647</definedName>
    <definedName name="solver_mni" localSheetId="2" hidden="1">30</definedName>
    <definedName name="solver_mni" localSheetId="3" hidden="1">30</definedName>
    <definedName name="solver_mrt" localSheetId="2" hidden="1">"""0,075"""</definedName>
    <definedName name="solver_mrt" localSheetId="3" hidden="1">"""""""0,075"""""""</definedName>
    <definedName name="solver_msl" localSheetId="2" hidden="1">2</definedName>
    <definedName name="solver_msl" localSheetId="3" hidden="1">2</definedName>
    <definedName name="solver_neg" localSheetId="2" hidden="1">1</definedName>
    <definedName name="solver_neg" localSheetId="3" hidden="1">1</definedName>
    <definedName name="solver_nod" localSheetId="2" hidden="1">2147483647</definedName>
    <definedName name="solver_nod" localSheetId="3" hidden="1">2147483647</definedName>
    <definedName name="solver_num" localSheetId="2" hidden="1">1</definedName>
    <definedName name="solver_num" localSheetId="3" hidden="1">1</definedName>
    <definedName name="solver_nwt" localSheetId="2" hidden="1">1</definedName>
    <definedName name="solver_nwt" localSheetId="3" hidden="1">1</definedName>
    <definedName name="solver_opt" localSheetId="2" hidden="1">'Tabelle1 (2)'!$L$43</definedName>
    <definedName name="solver_opt" localSheetId="3" hidden="1">'Tabelle1 (3)'!$L$43</definedName>
    <definedName name="solver_pre" localSheetId="2" hidden="1">"""0,000001"""</definedName>
    <definedName name="solver_pre" localSheetId="3" hidden="1">"""""""0,000001"""""""</definedName>
    <definedName name="solver_rbv" localSheetId="2" hidden="1">1</definedName>
    <definedName name="solver_rbv" localSheetId="3" hidden="1">1</definedName>
    <definedName name="solver_rel1" localSheetId="2" hidden="1">3</definedName>
    <definedName name="solver_rel1" localSheetId="3" hidden="1">3</definedName>
    <definedName name="solver_rhs1" localSheetId="2" hidden="1">0</definedName>
    <definedName name="solver_rhs1" localSheetId="3" hidden="1">0</definedName>
    <definedName name="solver_rlx" localSheetId="2" hidden="1">2</definedName>
    <definedName name="solver_rlx" localSheetId="3" hidden="1">2</definedName>
    <definedName name="solver_rsd" localSheetId="2" hidden="1">0</definedName>
    <definedName name="solver_rsd" localSheetId="3" hidden="1">0</definedName>
    <definedName name="solver_scl" localSheetId="2" hidden="1">1</definedName>
    <definedName name="solver_scl" localSheetId="3" hidden="1">1</definedName>
    <definedName name="solver_sho" localSheetId="2" hidden="1">2</definedName>
    <definedName name="solver_sho" localSheetId="3" hidden="1">2</definedName>
    <definedName name="solver_ssz" localSheetId="2" hidden="1">100</definedName>
    <definedName name="solver_ssz" localSheetId="3" hidden="1">100</definedName>
    <definedName name="solver_tim" localSheetId="2" hidden="1">2147483647</definedName>
    <definedName name="solver_tim" localSheetId="3" hidden="1">2147483647</definedName>
    <definedName name="solver_tol" localSheetId="2" hidden="1">0.01</definedName>
    <definedName name="solver_tol" localSheetId="3" hidden="1">0.01</definedName>
    <definedName name="solver_typ" localSheetId="2" hidden="1">2</definedName>
    <definedName name="solver_typ" localSheetId="3" hidden="1">2</definedName>
    <definedName name="solver_val" localSheetId="2" hidden="1">0</definedName>
    <definedName name="solver_val" localSheetId="3" hidden="1">0</definedName>
    <definedName name="solver_ver" localSheetId="2" hidden="1">3</definedName>
    <definedName name="solver_ver" localSheetId="3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8" i="10" l="1"/>
  <c r="P88" i="10"/>
  <c r="R89" i="10"/>
  <c r="P89" i="10"/>
  <c r="X33" i="11" l="1"/>
  <c r="X34" i="11"/>
  <c r="X35" i="11"/>
  <c r="X36" i="11"/>
  <c r="X37" i="11"/>
  <c r="X38" i="11"/>
  <c r="X39" i="11"/>
  <c r="X40" i="11"/>
  <c r="AF37" i="11" s="1"/>
  <c r="AL37" i="11" s="1"/>
  <c r="X41" i="11"/>
  <c r="AF41" i="11" s="1"/>
  <c r="AL41" i="11" s="1"/>
  <c r="X42" i="11"/>
  <c r="X43" i="11"/>
  <c r="X44" i="11"/>
  <c r="X45" i="11"/>
  <c r="X46" i="11"/>
  <c r="X47" i="11"/>
  <c r="X48" i="11"/>
  <c r="X49" i="11"/>
  <c r="AF49" i="11" s="1"/>
  <c r="AL49" i="11" s="1"/>
  <c r="X50" i="11"/>
  <c r="X51" i="11"/>
  <c r="X52" i="11"/>
  <c r="X53" i="11"/>
  <c r="X54" i="11"/>
  <c r="I33" i="11"/>
  <c r="I34" i="11"/>
  <c r="I35" i="11"/>
  <c r="I36" i="11"/>
  <c r="AR36" i="11" s="1"/>
  <c r="I37" i="11"/>
  <c r="I38" i="11"/>
  <c r="I39" i="11"/>
  <c r="I40" i="11"/>
  <c r="I41" i="11"/>
  <c r="AR41" i="11" s="1"/>
  <c r="I42" i="11"/>
  <c r="I43" i="11"/>
  <c r="I44" i="11"/>
  <c r="I45" i="11"/>
  <c r="I46" i="11"/>
  <c r="AR46" i="11" s="1"/>
  <c r="I47" i="11"/>
  <c r="I48" i="11"/>
  <c r="I49" i="11"/>
  <c r="AR49" i="11" s="1"/>
  <c r="I50" i="11"/>
  <c r="I51" i="11"/>
  <c r="AR51" i="11" s="1"/>
  <c r="I52" i="11"/>
  <c r="AR52" i="11" s="1"/>
  <c r="I53" i="11"/>
  <c r="I54" i="11"/>
  <c r="AR39" i="11"/>
  <c r="AR47" i="11"/>
  <c r="AR48" i="11"/>
  <c r="AR33" i="11"/>
  <c r="AF48" i="11"/>
  <c r="AL48" i="11" s="1"/>
  <c r="AR54" i="11"/>
  <c r="AR53" i="11"/>
  <c r="AR50" i="11"/>
  <c r="AR45" i="11"/>
  <c r="AR44" i="11"/>
  <c r="AR43" i="11"/>
  <c r="AR42" i="11"/>
  <c r="AR40" i="11"/>
  <c r="AR38" i="11"/>
  <c r="AR37" i="11"/>
  <c r="AR35" i="11"/>
  <c r="AR34" i="11"/>
  <c r="AR32" i="11"/>
  <c r="AQ54" i="11"/>
  <c r="AQ53" i="11"/>
  <c r="AQ52" i="11"/>
  <c r="AQ51" i="11"/>
  <c r="AQ50" i="11"/>
  <c r="AQ49" i="11"/>
  <c r="AQ48" i="11"/>
  <c r="AQ47" i="11"/>
  <c r="AQ46" i="11"/>
  <c r="AQ45" i="11"/>
  <c r="AQ44" i="11"/>
  <c r="AQ43" i="11"/>
  <c r="AQ42" i="11"/>
  <c r="AQ41" i="11"/>
  <c r="AQ40" i="11"/>
  <c r="AQ39" i="11"/>
  <c r="AQ38" i="11"/>
  <c r="AQ37" i="11"/>
  <c r="AQ36" i="11"/>
  <c r="AQ35" i="11"/>
  <c r="AQ34" i="11"/>
  <c r="AQ33" i="11"/>
  <c r="AQ32" i="11"/>
  <c r="AQ30" i="11"/>
  <c r="AK32" i="11"/>
  <c r="AK54" i="11"/>
  <c r="AK53" i="11"/>
  <c r="AK52" i="11"/>
  <c r="AK51" i="11"/>
  <c r="AK50" i="11"/>
  <c r="AK49" i="11"/>
  <c r="AK48" i="11"/>
  <c r="AK47" i="11"/>
  <c r="AK46" i="11"/>
  <c r="AK45" i="11"/>
  <c r="AK44" i="11"/>
  <c r="AK43" i="11"/>
  <c r="AK42" i="11"/>
  <c r="AK41" i="11"/>
  <c r="AK40" i="11"/>
  <c r="AK39" i="11"/>
  <c r="AK38" i="11"/>
  <c r="AK37" i="11"/>
  <c r="AK36" i="11"/>
  <c r="AK35" i="11"/>
  <c r="AK34" i="11"/>
  <c r="AK33" i="11"/>
  <c r="AK30" i="11"/>
  <c r="AP54" i="11"/>
  <c r="AO54" i="11"/>
  <c r="AN54" i="11"/>
  <c r="AM54" i="11"/>
  <c r="AP53" i="11"/>
  <c r="AO53" i="11"/>
  <c r="AN53" i="11"/>
  <c r="AM53" i="11"/>
  <c r="AP52" i="11"/>
  <c r="AO52" i="11"/>
  <c r="AN52" i="11"/>
  <c r="AM52" i="11"/>
  <c r="AP51" i="11"/>
  <c r="AO51" i="11"/>
  <c r="AN51" i="11"/>
  <c r="AM51" i="11"/>
  <c r="AP50" i="11"/>
  <c r="AO50" i="11"/>
  <c r="AN50" i="11"/>
  <c r="AM50" i="11"/>
  <c r="AP49" i="11"/>
  <c r="AO49" i="11"/>
  <c r="AN49" i="11"/>
  <c r="AM49" i="11"/>
  <c r="AP48" i="11"/>
  <c r="AO48" i="11"/>
  <c r="AN48" i="11"/>
  <c r="AM48" i="11"/>
  <c r="AP47" i="11"/>
  <c r="AO47" i="11"/>
  <c r="AN47" i="11"/>
  <c r="AM47" i="11"/>
  <c r="AP46" i="11"/>
  <c r="AO46" i="11"/>
  <c r="AN46" i="11"/>
  <c r="AM46" i="11"/>
  <c r="AP45" i="11"/>
  <c r="AO45" i="11"/>
  <c r="AN45" i="11"/>
  <c r="AM45" i="11"/>
  <c r="AP44" i="11"/>
  <c r="AO44" i="11"/>
  <c r="AN44" i="11"/>
  <c r="AM44" i="11"/>
  <c r="AP43" i="11"/>
  <c r="AO43" i="11"/>
  <c r="AN43" i="11"/>
  <c r="AM43" i="11"/>
  <c r="AP42" i="11"/>
  <c r="AO42" i="11"/>
  <c r="AN42" i="11"/>
  <c r="AM42" i="11"/>
  <c r="AP41" i="11"/>
  <c r="AO41" i="11"/>
  <c r="AN41" i="11"/>
  <c r="AM41" i="11"/>
  <c r="AP40" i="11"/>
  <c r="AO40" i="11"/>
  <c r="AN40" i="11"/>
  <c r="AM40" i="11"/>
  <c r="AP39" i="11"/>
  <c r="AO39" i="11"/>
  <c r="AN39" i="11"/>
  <c r="AM39" i="11"/>
  <c r="AP38" i="11"/>
  <c r="AO38" i="11"/>
  <c r="AN38" i="11"/>
  <c r="AM38" i="11"/>
  <c r="AP37" i="11"/>
  <c r="AO37" i="11"/>
  <c r="AN37" i="11"/>
  <c r="AM37" i="11"/>
  <c r="AP36" i="11"/>
  <c r="AO36" i="11"/>
  <c r="AN36" i="11"/>
  <c r="AM36" i="11"/>
  <c r="AP35" i="11"/>
  <c r="AO35" i="11"/>
  <c r="AN35" i="11"/>
  <c r="AM35" i="11"/>
  <c r="AP34" i="11"/>
  <c r="AO34" i="11"/>
  <c r="AN34" i="11"/>
  <c r="AM34" i="11"/>
  <c r="AP33" i="11"/>
  <c r="AO33" i="11"/>
  <c r="AN33" i="11"/>
  <c r="AM33" i="11"/>
  <c r="AP32" i="11"/>
  <c r="AO32" i="11"/>
  <c r="AN32" i="11"/>
  <c r="AM32" i="11"/>
  <c r="AJ54" i="11"/>
  <c r="AI54" i="11"/>
  <c r="AH54" i="11"/>
  <c r="AG54" i="11"/>
  <c r="AJ53" i="11"/>
  <c r="AI53" i="11"/>
  <c r="AH53" i="11"/>
  <c r="AG53" i="11"/>
  <c r="AF53" i="11"/>
  <c r="AL53" i="11" s="1"/>
  <c r="AJ52" i="11"/>
  <c r="AI52" i="11"/>
  <c r="AH52" i="11"/>
  <c r="AG52" i="11"/>
  <c r="AJ51" i="11"/>
  <c r="AI51" i="11"/>
  <c r="AH51" i="11"/>
  <c r="AG51" i="11"/>
  <c r="AJ50" i="11"/>
  <c r="AI50" i="11"/>
  <c r="AH50" i="11"/>
  <c r="AG50" i="11"/>
  <c r="AJ49" i="11"/>
  <c r="AI49" i="11"/>
  <c r="AH49" i="11"/>
  <c r="AG49" i="11"/>
  <c r="AJ48" i="11"/>
  <c r="AI48" i="11"/>
  <c r="AH48" i="11"/>
  <c r="AG48" i="11"/>
  <c r="AJ47" i="11"/>
  <c r="AI47" i="11"/>
  <c r="AH47" i="11"/>
  <c r="AG47" i="11"/>
  <c r="AJ46" i="11"/>
  <c r="AI46" i="11"/>
  <c r="AH46" i="11"/>
  <c r="AG46" i="11"/>
  <c r="AJ45" i="11"/>
  <c r="AI45" i="11"/>
  <c r="AH45" i="11"/>
  <c r="AG45" i="11"/>
  <c r="AJ44" i="11"/>
  <c r="AI44" i="11"/>
  <c r="AH44" i="11"/>
  <c r="AG44" i="11"/>
  <c r="AF44" i="11"/>
  <c r="AL44" i="11" s="1"/>
  <c r="AJ43" i="11"/>
  <c r="AI43" i="11"/>
  <c r="AH43" i="11"/>
  <c r="AG43" i="11"/>
  <c r="AJ42" i="11"/>
  <c r="AI42" i="11"/>
  <c r="AH42" i="11"/>
  <c r="AG42" i="11"/>
  <c r="AJ41" i="11"/>
  <c r="AI41" i="11"/>
  <c r="AH41" i="11"/>
  <c r="AG41" i="11"/>
  <c r="AJ40" i="11"/>
  <c r="AI40" i="11"/>
  <c r="AH40" i="11"/>
  <c r="AG40" i="11"/>
  <c r="AJ39" i="11"/>
  <c r="AI39" i="11"/>
  <c r="AH39" i="11"/>
  <c r="AG39" i="11"/>
  <c r="AF39" i="11"/>
  <c r="AL39" i="11" s="1"/>
  <c r="AJ38" i="11"/>
  <c r="AI38" i="11"/>
  <c r="AH38" i="11"/>
  <c r="AG38" i="11"/>
  <c r="AJ37" i="11"/>
  <c r="AI37" i="11"/>
  <c r="AH37" i="11"/>
  <c r="AG37" i="11"/>
  <c r="AJ36" i="11"/>
  <c r="AI36" i="11"/>
  <c r="AH36" i="11"/>
  <c r="AG36" i="11"/>
  <c r="AJ35" i="11"/>
  <c r="AI35" i="11"/>
  <c r="AH35" i="11"/>
  <c r="AG35" i="11"/>
  <c r="AJ34" i="11"/>
  <c r="AI34" i="11"/>
  <c r="AH34" i="11"/>
  <c r="AG34" i="11"/>
  <c r="AF34" i="11"/>
  <c r="AL34" i="11" s="1"/>
  <c r="AJ33" i="11"/>
  <c r="AI33" i="11"/>
  <c r="AH33" i="11"/>
  <c r="AG33" i="11"/>
  <c r="AJ32" i="11"/>
  <c r="AI32" i="11"/>
  <c r="AH32" i="11"/>
  <c r="AG32" i="11"/>
  <c r="AP30" i="11"/>
  <c r="AO30" i="11"/>
  <c r="AN30" i="11"/>
  <c r="AM30" i="11"/>
  <c r="AL30" i="11"/>
  <c r="AJ30" i="11"/>
  <c r="AI30" i="11"/>
  <c r="AH30" i="11"/>
  <c r="AG30" i="11"/>
  <c r="AF30" i="11"/>
  <c r="I32" i="11"/>
  <c r="AC54" i="11"/>
  <c r="AB54" i="11"/>
  <c r="AA54" i="11"/>
  <c r="Z54" i="11"/>
  <c r="Y54" i="11"/>
  <c r="AC53" i="11"/>
  <c r="AB53" i="11"/>
  <c r="AA53" i="11"/>
  <c r="Z53" i="11"/>
  <c r="Y53" i="11"/>
  <c r="AC52" i="11"/>
  <c r="AB52" i="11"/>
  <c r="AA52" i="11"/>
  <c r="Z52" i="11"/>
  <c r="Y52" i="11"/>
  <c r="AC51" i="11"/>
  <c r="AB51" i="11"/>
  <c r="AA51" i="11"/>
  <c r="Z51" i="11"/>
  <c r="Y51" i="11"/>
  <c r="AC50" i="11"/>
  <c r="AB50" i="11"/>
  <c r="AA50" i="11"/>
  <c r="Z50" i="11"/>
  <c r="Y50" i="11"/>
  <c r="AC49" i="11"/>
  <c r="AB49" i="11"/>
  <c r="AA49" i="11"/>
  <c r="Z49" i="11"/>
  <c r="Y49" i="11"/>
  <c r="AC48" i="11"/>
  <c r="AB48" i="11"/>
  <c r="AA48" i="11"/>
  <c r="Z48" i="11"/>
  <c r="Y48" i="11"/>
  <c r="AC47" i="11"/>
  <c r="AB47" i="11"/>
  <c r="AA47" i="11"/>
  <c r="Z47" i="11"/>
  <c r="Y47" i="11"/>
  <c r="AC46" i="11"/>
  <c r="AB46" i="11"/>
  <c r="AA46" i="11"/>
  <c r="Z46" i="11"/>
  <c r="Y46" i="11"/>
  <c r="AC45" i="11"/>
  <c r="AB45" i="11"/>
  <c r="AA45" i="11"/>
  <c r="Z45" i="11"/>
  <c r="Y45" i="11"/>
  <c r="AC44" i="11"/>
  <c r="AB44" i="11"/>
  <c r="AA44" i="11"/>
  <c r="Z44" i="11"/>
  <c r="Y44" i="11"/>
  <c r="AC43" i="11"/>
  <c r="AB43" i="11"/>
  <c r="AA43" i="11"/>
  <c r="Z43" i="11"/>
  <c r="Y43" i="11"/>
  <c r="AC42" i="11"/>
  <c r="AB42" i="11"/>
  <c r="AA42" i="11"/>
  <c r="Z42" i="11"/>
  <c r="Y42" i="11"/>
  <c r="AC41" i="11"/>
  <c r="AB41" i="11"/>
  <c r="AA41" i="11"/>
  <c r="Z41" i="11"/>
  <c r="Y41" i="11"/>
  <c r="AC40" i="11"/>
  <c r="AB40" i="11"/>
  <c r="AA40" i="11"/>
  <c r="Z40" i="11"/>
  <c r="Y40" i="11"/>
  <c r="AC39" i="11"/>
  <c r="AB39" i="11"/>
  <c r="AA39" i="11"/>
  <c r="Z39" i="11"/>
  <c r="Y39" i="11"/>
  <c r="AC38" i="11"/>
  <c r="AB38" i="11"/>
  <c r="AA38" i="11"/>
  <c r="Z38" i="11"/>
  <c r="Y38" i="11"/>
  <c r="AC37" i="11"/>
  <c r="AB37" i="11"/>
  <c r="AA37" i="11"/>
  <c r="Z37" i="11"/>
  <c r="Y37" i="11"/>
  <c r="AC36" i="11"/>
  <c r="AB36" i="11"/>
  <c r="AA36" i="11"/>
  <c r="Z36" i="11"/>
  <c r="Y36" i="11"/>
  <c r="AC35" i="11"/>
  <c r="AB35" i="11"/>
  <c r="AA35" i="11"/>
  <c r="Z35" i="11"/>
  <c r="Y35" i="11"/>
  <c r="AC34" i="11"/>
  <c r="AB34" i="11"/>
  <c r="AA34" i="11"/>
  <c r="Z34" i="11"/>
  <c r="Y34" i="11"/>
  <c r="AC33" i="11"/>
  <c r="AB33" i="11"/>
  <c r="AA33" i="11"/>
  <c r="Z33" i="11"/>
  <c r="Y33" i="11"/>
  <c r="AC32" i="11"/>
  <c r="AB32" i="11"/>
  <c r="AA32" i="11"/>
  <c r="Z32" i="11"/>
  <c r="Y32" i="11"/>
  <c r="X32" i="11"/>
  <c r="AC30" i="11"/>
  <c r="AB30" i="11"/>
  <c r="AA30" i="11"/>
  <c r="Z30" i="11"/>
  <c r="Y30" i="11"/>
  <c r="X30" i="11"/>
  <c r="AT26" i="10"/>
  <c r="AS26" i="10"/>
  <c r="AR26" i="10"/>
  <c r="AQ26" i="10"/>
  <c r="AP26" i="10"/>
  <c r="AO26" i="10"/>
  <c r="AT25" i="10"/>
  <c r="AS25" i="10"/>
  <c r="AR25" i="10"/>
  <c r="AQ25" i="10"/>
  <c r="AP25" i="10"/>
  <c r="AO25" i="10"/>
  <c r="AT24" i="10"/>
  <c r="AS24" i="10"/>
  <c r="AR24" i="10"/>
  <c r="AQ24" i="10"/>
  <c r="AP24" i="10"/>
  <c r="AO24" i="10"/>
  <c r="AT23" i="10"/>
  <c r="AS23" i="10"/>
  <c r="AR23" i="10"/>
  <c r="AQ23" i="10"/>
  <c r="AP23" i="10"/>
  <c r="AO23" i="10"/>
  <c r="AT22" i="10"/>
  <c r="AS22" i="10"/>
  <c r="AR22" i="10"/>
  <c r="AQ22" i="10"/>
  <c r="AP22" i="10"/>
  <c r="AO22" i="10"/>
  <c r="AT21" i="10"/>
  <c r="AS21" i="10"/>
  <c r="AR21" i="10"/>
  <c r="AQ21" i="10"/>
  <c r="AP21" i="10"/>
  <c r="AO21" i="10"/>
  <c r="AT20" i="10"/>
  <c r="AS20" i="10"/>
  <c r="AR20" i="10"/>
  <c r="AQ20" i="10"/>
  <c r="AP20" i="10"/>
  <c r="AO20" i="10"/>
  <c r="AT19" i="10"/>
  <c r="AS19" i="10"/>
  <c r="AR19" i="10"/>
  <c r="AQ19" i="10"/>
  <c r="AP19" i="10"/>
  <c r="AO19" i="10"/>
  <c r="AT18" i="10"/>
  <c r="AS18" i="10"/>
  <c r="AR18" i="10"/>
  <c r="AQ18" i="10"/>
  <c r="AP18" i="10"/>
  <c r="AO18" i="10"/>
  <c r="AT17" i="10"/>
  <c r="AS17" i="10"/>
  <c r="AR17" i="10"/>
  <c r="AQ17" i="10"/>
  <c r="AP17" i="10"/>
  <c r="AO17" i="10"/>
  <c r="AT16" i="10"/>
  <c r="AS16" i="10"/>
  <c r="AR16" i="10"/>
  <c r="AQ16" i="10"/>
  <c r="AP16" i="10"/>
  <c r="AO16" i="10"/>
  <c r="AT15" i="10"/>
  <c r="AS15" i="10"/>
  <c r="AR15" i="10"/>
  <c r="AQ15" i="10"/>
  <c r="AP15" i="10"/>
  <c r="AO15" i="10"/>
  <c r="AT14" i="10"/>
  <c r="AS14" i="10"/>
  <c r="AR14" i="10"/>
  <c r="AQ14" i="10"/>
  <c r="AP14" i="10"/>
  <c r="AO14" i="10"/>
  <c r="AT13" i="10"/>
  <c r="AS13" i="10"/>
  <c r="AR13" i="10"/>
  <c r="AQ13" i="10"/>
  <c r="AP13" i="10"/>
  <c r="AO13" i="10"/>
  <c r="AT12" i="10"/>
  <c r="AS12" i="10"/>
  <c r="AR12" i="10"/>
  <c r="AQ12" i="10"/>
  <c r="AP12" i="10"/>
  <c r="AO12" i="10"/>
  <c r="AT11" i="10"/>
  <c r="AS11" i="10"/>
  <c r="AR11" i="10"/>
  <c r="AQ11" i="10"/>
  <c r="AP11" i="10"/>
  <c r="AO11" i="10"/>
  <c r="AT10" i="10"/>
  <c r="AS10" i="10"/>
  <c r="AR10" i="10"/>
  <c r="AQ10" i="10"/>
  <c r="AP10" i="10"/>
  <c r="AO10" i="10"/>
  <c r="AT9" i="10"/>
  <c r="AS9" i="10"/>
  <c r="AR9" i="10"/>
  <c r="AQ9" i="10"/>
  <c r="AP9" i="10"/>
  <c r="AO9" i="10"/>
  <c r="AT8" i="10"/>
  <c r="AS8" i="10"/>
  <c r="AR8" i="10"/>
  <c r="AQ8" i="10"/>
  <c r="AP8" i="10"/>
  <c r="AO8" i="10"/>
  <c r="AT7" i="10"/>
  <c r="AS7" i="10"/>
  <c r="AR7" i="10"/>
  <c r="AQ7" i="10"/>
  <c r="AP7" i="10"/>
  <c r="AO7" i="10"/>
  <c r="AT6" i="10"/>
  <c r="AS6" i="10"/>
  <c r="AR6" i="10"/>
  <c r="AQ6" i="10"/>
  <c r="AP6" i="10"/>
  <c r="AO6" i="10"/>
  <c r="AT5" i="10"/>
  <c r="AS5" i="10"/>
  <c r="AR5" i="10"/>
  <c r="AQ5" i="10"/>
  <c r="AP5" i="10"/>
  <c r="AO5" i="10"/>
  <c r="AT4" i="10"/>
  <c r="AS4" i="10"/>
  <c r="AR4" i="10"/>
  <c r="AQ4" i="10"/>
  <c r="AP4" i="10"/>
  <c r="AO4" i="10"/>
  <c r="AU26" i="10"/>
  <c r="AU25" i="10"/>
  <c r="AU24" i="10"/>
  <c r="AU23" i="10"/>
  <c r="AU22" i="10"/>
  <c r="AU21" i="10"/>
  <c r="AU20" i="10"/>
  <c r="AU19" i="10"/>
  <c r="AU18" i="10"/>
  <c r="AU17" i="10"/>
  <c r="AU16" i="10"/>
  <c r="AU15" i="10"/>
  <c r="AU14" i="10"/>
  <c r="AU13" i="10"/>
  <c r="AU12" i="10"/>
  <c r="AU11" i="10"/>
  <c r="AU10" i="10"/>
  <c r="AU9" i="10"/>
  <c r="AU8" i="10"/>
  <c r="AU7" i="10"/>
  <c r="AU6" i="10"/>
  <c r="AU5" i="10"/>
  <c r="AU4" i="10"/>
  <c r="AN26" i="10"/>
  <c r="AM26" i="10"/>
  <c r="AL26" i="10"/>
  <c r="AK26" i="10"/>
  <c r="AJ26" i="10"/>
  <c r="AI26" i="10"/>
  <c r="AN25" i="10"/>
  <c r="AM25" i="10"/>
  <c r="AL25" i="10"/>
  <c r="AK25" i="10"/>
  <c r="AJ25" i="10"/>
  <c r="AI25" i="10"/>
  <c r="AN24" i="10"/>
  <c r="AM24" i="10"/>
  <c r="AL24" i="10"/>
  <c r="AK24" i="10"/>
  <c r="AJ24" i="10"/>
  <c r="AI24" i="10"/>
  <c r="AN23" i="10"/>
  <c r="AM23" i="10"/>
  <c r="AL23" i="10"/>
  <c r="AK23" i="10"/>
  <c r="AJ23" i="10"/>
  <c r="AI23" i="10"/>
  <c r="AN22" i="10"/>
  <c r="AM22" i="10"/>
  <c r="AL22" i="10"/>
  <c r="AK22" i="10"/>
  <c r="AJ22" i="10"/>
  <c r="AI22" i="10"/>
  <c r="AN21" i="10"/>
  <c r="AM21" i="10"/>
  <c r="AL21" i="10"/>
  <c r="AK21" i="10"/>
  <c r="AJ21" i="10"/>
  <c r="AI21" i="10"/>
  <c r="AN20" i="10"/>
  <c r="AM20" i="10"/>
  <c r="AL20" i="10"/>
  <c r="AK20" i="10"/>
  <c r="AJ20" i="10"/>
  <c r="AI20" i="10"/>
  <c r="AN19" i="10"/>
  <c r="AM19" i="10"/>
  <c r="AL19" i="10"/>
  <c r="AK19" i="10"/>
  <c r="AJ19" i="10"/>
  <c r="AI19" i="10"/>
  <c r="AN18" i="10"/>
  <c r="AM18" i="10"/>
  <c r="AL18" i="10"/>
  <c r="AK18" i="10"/>
  <c r="AJ18" i="10"/>
  <c r="AI18" i="10"/>
  <c r="AN17" i="10"/>
  <c r="AM17" i="10"/>
  <c r="AL17" i="10"/>
  <c r="AK17" i="10"/>
  <c r="AJ17" i="10"/>
  <c r="AI17" i="10"/>
  <c r="AN16" i="10"/>
  <c r="AM16" i="10"/>
  <c r="AL16" i="10"/>
  <c r="AK16" i="10"/>
  <c r="AJ16" i="10"/>
  <c r="AI16" i="10"/>
  <c r="AN15" i="10"/>
  <c r="AM15" i="10"/>
  <c r="AL15" i="10"/>
  <c r="AK15" i="10"/>
  <c r="AJ15" i="10"/>
  <c r="AI15" i="10"/>
  <c r="AN14" i="10"/>
  <c r="AM14" i="10"/>
  <c r="AL14" i="10"/>
  <c r="AK14" i="10"/>
  <c r="AJ14" i="10"/>
  <c r="AI14" i="10"/>
  <c r="AN13" i="10"/>
  <c r="AM13" i="10"/>
  <c r="AL13" i="10"/>
  <c r="AK13" i="10"/>
  <c r="AJ13" i="10"/>
  <c r="AI13" i="10"/>
  <c r="AN12" i="10"/>
  <c r="AM12" i="10"/>
  <c r="AL12" i="10"/>
  <c r="AK12" i="10"/>
  <c r="AJ12" i="10"/>
  <c r="AI12" i="10"/>
  <c r="AN11" i="10"/>
  <c r="AM11" i="10"/>
  <c r="AL11" i="10"/>
  <c r="AK11" i="10"/>
  <c r="AJ11" i="10"/>
  <c r="AI11" i="10"/>
  <c r="AN10" i="10"/>
  <c r="AM10" i="10"/>
  <c r="AL10" i="10"/>
  <c r="AK10" i="10"/>
  <c r="AJ10" i="10"/>
  <c r="AI10" i="10"/>
  <c r="AN9" i="10"/>
  <c r="AM9" i="10"/>
  <c r="AL9" i="10"/>
  <c r="AK9" i="10"/>
  <c r="AJ9" i="10"/>
  <c r="AI9" i="10"/>
  <c r="AN8" i="10"/>
  <c r="AM8" i="10"/>
  <c r="AL8" i="10"/>
  <c r="AK8" i="10"/>
  <c r="AJ8" i="10"/>
  <c r="AI8" i="10"/>
  <c r="AN7" i="10"/>
  <c r="AM7" i="10"/>
  <c r="AL7" i="10"/>
  <c r="AK7" i="10"/>
  <c r="AJ7" i="10"/>
  <c r="AI7" i="10"/>
  <c r="AN6" i="10"/>
  <c r="AM6" i="10"/>
  <c r="AL6" i="10"/>
  <c r="AK6" i="10"/>
  <c r="AJ6" i="10"/>
  <c r="AI6" i="10"/>
  <c r="AN5" i="10"/>
  <c r="AM5" i="10"/>
  <c r="AL5" i="10"/>
  <c r="AK5" i="10"/>
  <c r="AJ5" i="10"/>
  <c r="AI5" i="10"/>
  <c r="AN4" i="10"/>
  <c r="AM4" i="10"/>
  <c r="AL4" i="10"/>
  <c r="AK4" i="10"/>
  <c r="AJ4" i="10"/>
  <c r="AI4" i="10"/>
  <c r="AU2" i="10"/>
  <c r="AT2" i="10"/>
  <c r="AS2" i="10"/>
  <c r="AR2" i="10"/>
  <c r="AQ2" i="10"/>
  <c r="AP2" i="10"/>
  <c r="AO2" i="10"/>
  <c r="AN2" i="10"/>
  <c r="AM2" i="10"/>
  <c r="AL2" i="10"/>
  <c r="AK2" i="10"/>
  <c r="AJ2" i="10"/>
  <c r="AI2" i="10"/>
  <c r="AU1" i="10"/>
  <c r="AT1" i="10"/>
  <c r="AS1" i="10"/>
  <c r="AR1" i="10"/>
  <c r="AQ1" i="10"/>
  <c r="AP1" i="10"/>
  <c r="AO1" i="10"/>
  <c r="AN1" i="10"/>
  <c r="AM1" i="10"/>
  <c r="AL1" i="10"/>
  <c r="AK1" i="10"/>
  <c r="AJ1" i="10"/>
  <c r="AI1" i="10"/>
  <c r="AF26" i="10"/>
  <c r="AF25" i="10"/>
  <c r="AF24" i="10"/>
  <c r="AF23" i="10"/>
  <c r="AF22" i="10"/>
  <c r="AF21" i="10"/>
  <c r="AF20" i="10"/>
  <c r="AF19" i="10"/>
  <c r="AF18" i="10"/>
  <c r="AF17" i="10"/>
  <c r="AF16" i="10"/>
  <c r="AF15" i="10"/>
  <c r="AF14" i="10"/>
  <c r="AF13" i="10"/>
  <c r="AF12" i="10"/>
  <c r="AF11" i="10"/>
  <c r="AF10" i="10"/>
  <c r="AF9" i="10"/>
  <c r="AF8" i="10"/>
  <c r="AF7" i="10"/>
  <c r="AF6" i="10"/>
  <c r="AF5" i="10"/>
  <c r="AF4" i="10"/>
  <c r="AE26" i="10"/>
  <c r="AD26" i="10"/>
  <c r="AC26" i="10"/>
  <c r="AB26" i="10"/>
  <c r="AA26" i="10"/>
  <c r="Z26" i="10"/>
  <c r="AE25" i="10"/>
  <c r="AD25" i="10"/>
  <c r="AC25" i="10"/>
  <c r="AB25" i="10"/>
  <c r="AA25" i="10"/>
  <c r="Z25" i="10"/>
  <c r="AE24" i="10"/>
  <c r="AD24" i="10"/>
  <c r="AC24" i="10"/>
  <c r="AB24" i="10"/>
  <c r="AA24" i="10"/>
  <c r="Z24" i="10"/>
  <c r="AE23" i="10"/>
  <c r="AD23" i="10"/>
  <c r="AC23" i="10"/>
  <c r="AB23" i="10"/>
  <c r="AA23" i="10"/>
  <c r="Z23" i="10"/>
  <c r="AE22" i="10"/>
  <c r="AD22" i="10"/>
  <c r="AC22" i="10"/>
  <c r="AB22" i="10"/>
  <c r="AA22" i="10"/>
  <c r="Z22" i="10"/>
  <c r="AE21" i="10"/>
  <c r="AD21" i="10"/>
  <c r="AC21" i="10"/>
  <c r="AB21" i="10"/>
  <c r="AA21" i="10"/>
  <c r="Z21" i="10"/>
  <c r="AE20" i="10"/>
  <c r="AD20" i="10"/>
  <c r="AC20" i="10"/>
  <c r="AB20" i="10"/>
  <c r="AA20" i="10"/>
  <c r="Z20" i="10"/>
  <c r="AE19" i="10"/>
  <c r="AD19" i="10"/>
  <c r="AC19" i="10"/>
  <c r="AB19" i="10"/>
  <c r="AA19" i="10"/>
  <c r="Z19" i="10"/>
  <c r="AE18" i="10"/>
  <c r="AD18" i="10"/>
  <c r="AC18" i="10"/>
  <c r="AB18" i="10"/>
  <c r="AA18" i="10"/>
  <c r="Z18" i="10"/>
  <c r="AE17" i="10"/>
  <c r="AD17" i="10"/>
  <c r="AC17" i="10"/>
  <c r="AB17" i="10"/>
  <c r="AA17" i="10"/>
  <c r="Z17" i="10"/>
  <c r="AE16" i="10"/>
  <c r="AD16" i="10"/>
  <c r="AC16" i="10"/>
  <c r="AB16" i="10"/>
  <c r="AA16" i="10"/>
  <c r="Z16" i="10"/>
  <c r="AE15" i="10"/>
  <c r="AD15" i="10"/>
  <c r="AC15" i="10"/>
  <c r="AB15" i="10"/>
  <c r="AA15" i="10"/>
  <c r="Z15" i="10"/>
  <c r="AE14" i="10"/>
  <c r="AD14" i="10"/>
  <c r="AC14" i="10"/>
  <c r="AB14" i="10"/>
  <c r="AA14" i="10"/>
  <c r="Z14" i="10"/>
  <c r="AE13" i="10"/>
  <c r="AD13" i="10"/>
  <c r="AC13" i="10"/>
  <c r="AB13" i="10"/>
  <c r="AA13" i="10"/>
  <c r="Z13" i="10"/>
  <c r="AE12" i="10"/>
  <c r="AD12" i="10"/>
  <c r="AC12" i="10"/>
  <c r="AB12" i="10"/>
  <c r="AA12" i="10"/>
  <c r="Z12" i="10"/>
  <c r="AE11" i="10"/>
  <c r="AD11" i="10"/>
  <c r="AC11" i="10"/>
  <c r="AB11" i="10"/>
  <c r="AA11" i="10"/>
  <c r="Z11" i="10"/>
  <c r="AE10" i="10"/>
  <c r="AD10" i="10"/>
  <c r="AC10" i="10"/>
  <c r="AB10" i="10"/>
  <c r="AA10" i="10"/>
  <c r="Z10" i="10"/>
  <c r="AE9" i="10"/>
  <c r="AD9" i="10"/>
  <c r="AC9" i="10"/>
  <c r="AB9" i="10"/>
  <c r="AA9" i="10"/>
  <c r="Z9" i="10"/>
  <c r="AE8" i="10"/>
  <c r="AD8" i="10"/>
  <c r="AC8" i="10"/>
  <c r="AB8" i="10"/>
  <c r="AA8" i="10"/>
  <c r="Z8" i="10"/>
  <c r="AE7" i="10"/>
  <c r="AD7" i="10"/>
  <c r="AC7" i="10"/>
  <c r="AB7" i="10"/>
  <c r="AA7" i="10"/>
  <c r="Z7" i="10"/>
  <c r="AE6" i="10"/>
  <c r="AD6" i="10"/>
  <c r="AC6" i="10"/>
  <c r="AB6" i="10"/>
  <c r="AA6" i="10"/>
  <c r="Z6" i="10"/>
  <c r="AE5" i="10"/>
  <c r="AD5" i="10"/>
  <c r="AC5" i="10"/>
  <c r="AB5" i="10"/>
  <c r="AA5" i="10"/>
  <c r="Z5" i="10"/>
  <c r="AE4" i="10"/>
  <c r="AD4" i="10"/>
  <c r="AC4" i="10"/>
  <c r="AB4" i="10"/>
  <c r="AA4" i="10"/>
  <c r="Z4" i="10"/>
  <c r="AE2" i="10"/>
  <c r="AD2" i="10"/>
  <c r="AC2" i="10"/>
  <c r="AB2" i="10"/>
  <c r="AA2" i="10"/>
  <c r="Z2" i="10"/>
  <c r="M116" i="11"/>
  <c r="L116" i="11"/>
  <c r="K116" i="11"/>
  <c r="J116" i="11"/>
  <c r="I116" i="11"/>
  <c r="H116" i="11"/>
  <c r="G116" i="11"/>
  <c r="F116" i="11"/>
  <c r="E116" i="11"/>
  <c r="D116" i="11"/>
  <c r="C116" i="11"/>
  <c r="B116" i="11"/>
  <c r="V54" i="11"/>
  <c r="V53" i="11"/>
  <c r="V52" i="11"/>
  <c r="V51" i="11"/>
  <c r="V50" i="11"/>
  <c r="V49" i="11"/>
  <c r="V48" i="11"/>
  <c r="V47" i="11"/>
  <c r="V46" i="11"/>
  <c r="V45" i="11"/>
  <c r="V44" i="11"/>
  <c r="V43" i="11"/>
  <c r="V42" i="11"/>
  <c r="V41" i="11"/>
  <c r="V40" i="11"/>
  <c r="V39" i="11"/>
  <c r="V38" i="11"/>
  <c r="V37" i="11"/>
  <c r="V36" i="11"/>
  <c r="V35" i="11"/>
  <c r="V34" i="11"/>
  <c r="V33" i="11"/>
  <c r="V32" i="11"/>
  <c r="V31" i="11"/>
  <c r="V30" i="11"/>
  <c r="U54" i="11"/>
  <c r="T54" i="11"/>
  <c r="S54" i="11"/>
  <c r="R54" i="11"/>
  <c r="Q54" i="11"/>
  <c r="P54" i="11"/>
  <c r="U53" i="11"/>
  <c r="T53" i="11"/>
  <c r="S53" i="11"/>
  <c r="R53" i="11"/>
  <c r="Q53" i="11"/>
  <c r="P53" i="11"/>
  <c r="U52" i="11"/>
  <c r="T52" i="11"/>
  <c r="S52" i="11"/>
  <c r="R52" i="11"/>
  <c r="Q52" i="11"/>
  <c r="P52" i="11"/>
  <c r="U51" i="11"/>
  <c r="T51" i="11"/>
  <c r="S51" i="11"/>
  <c r="R51" i="11"/>
  <c r="Q51" i="11"/>
  <c r="P51" i="11"/>
  <c r="U50" i="11"/>
  <c r="T50" i="11"/>
  <c r="S50" i="11"/>
  <c r="R50" i="11"/>
  <c r="Q50" i="11"/>
  <c r="P50" i="11"/>
  <c r="U49" i="11"/>
  <c r="T49" i="11"/>
  <c r="S49" i="11"/>
  <c r="R49" i="11"/>
  <c r="Q49" i="11"/>
  <c r="P49" i="11"/>
  <c r="U48" i="11"/>
  <c r="T48" i="11"/>
  <c r="S48" i="11"/>
  <c r="R48" i="11"/>
  <c r="Q48" i="11"/>
  <c r="P48" i="11"/>
  <c r="U47" i="11"/>
  <c r="T47" i="11"/>
  <c r="S47" i="11"/>
  <c r="R47" i="11"/>
  <c r="Q47" i="11"/>
  <c r="P47" i="11"/>
  <c r="U46" i="11"/>
  <c r="T46" i="11"/>
  <c r="S46" i="11"/>
  <c r="R46" i="11"/>
  <c r="Q46" i="11"/>
  <c r="P46" i="11"/>
  <c r="U45" i="11"/>
  <c r="T45" i="11"/>
  <c r="S45" i="11"/>
  <c r="R45" i="11"/>
  <c r="Q45" i="11"/>
  <c r="P45" i="11"/>
  <c r="U44" i="11"/>
  <c r="T44" i="11"/>
  <c r="S44" i="11"/>
  <c r="R44" i="11"/>
  <c r="Q44" i="11"/>
  <c r="P44" i="11"/>
  <c r="U43" i="11"/>
  <c r="T43" i="11"/>
  <c r="S43" i="11"/>
  <c r="R43" i="11"/>
  <c r="Q43" i="11"/>
  <c r="P43" i="11"/>
  <c r="U42" i="11"/>
  <c r="T42" i="11"/>
  <c r="S42" i="11"/>
  <c r="R42" i="11"/>
  <c r="Q42" i="11"/>
  <c r="P42" i="11"/>
  <c r="U41" i="11"/>
  <c r="T41" i="11"/>
  <c r="S41" i="11"/>
  <c r="R41" i="11"/>
  <c r="Q41" i="11"/>
  <c r="P41" i="11"/>
  <c r="U40" i="11"/>
  <c r="T40" i="11"/>
  <c r="S40" i="11"/>
  <c r="R40" i="11"/>
  <c r="Q40" i="11"/>
  <c r="P40" i="11"/>
  <c r="U39" i="11"/>
  <c r="T39" i="11"/>
  <c r="S39" i="11"/>
  <c r="R39" i="11"/>
  <c r="Q39" i="11"/>
  <c r="P39" i="11"/>
  <c r="U38" i="11"/>
  <c r="T38" i="11"/>
  <c r="S38" i="11"/>
  <c r="R38" i="11"/>
  <c r="Q38" i="11"/>
  <c r="P38" i="11"/>
  <c r="U37" i="11"/>
  <c r="T37" i="11"/>
  <c r="S37" i="11"/>
  <c r="R37" i="11"/>
  <c r="Q37" i="11"/>
  <c r="P37" i="11"/>
  <c r="U36" i="11"/>
  <c r="T36" i="11"/>
  <c r="S36" i="11"/>
  <c r="R36" i="11"/>
  <c r="Q36" i="11"/>
  <c r="P36" i="11"/>
  <c r="U35" i="11"/>
  <c r="T35" i="11"/>
  <c r="S35" i="11"/>
  <c r="R35" i="11"/>
  <c r="Q35" i="11"/>
  <c r="P35" i="11"/>
  <c r="U34" i="11"/>
  <c r="T34" i="11"/>
  <c r="S34" i="11"/>
  <c r="R34" i="11"/>
  <c r="Q34" i="11"/>
  <c r="P34" i="11"/>
  <c r="U33" i="11"/>
  <c r="T33" i="11"/>
  <c r="S33" i="11"/>
  <c r="R33" i="11"/>
  <c r="Q33" i="11"/>
  <c r="P33" i="11"/>
  <c r="U32" i="11"/>
  <c r="T32" i="11"/>
  <c r="S32" i="11"/>
  <c r="R32" i="11"/>
  <c r="Q32" i="11"/>
  <c r="P32" i="11"/>
  <c r="U31" i="11"/>
  <c r="T31" i="11"/>
  <c r="S31" i="11"/>
  <c r="R31" i="11"/>
  <c r="Q31" i="11"/>
  <c r="P31" i="11"/>
  <c r="O54" i="11"/>
  <c r="N54" i="11"/>
  <c r="M54" i="11"/>
  <c r="L54" i="11"/>
  <c r="K54" i="11"/>
  <c r="J54" i="11"/>
  <c r="O53" i="11"/>
  <c r="N53" i="11"/>
  <c r="M53" i="11"/>
  <c r="L53" i="11"/>
  <c r="K53" i="11"/>
  <c r="J53" i="11"/>
  <c r="O52" i="11"/>
  <c r="N52" i="11"/>
  <c r="M52" i="11"/>
  <c r="L52" i="11"/>
  <c r="K52" i="11"/>
  <c r="J52" i="11"/>
  <c r="O51" i="11"/>
  <c r="N51" i="11"/>
  <c r="M51" i="11"/>
  <c r="L51" i="11"/>
  <c r="K51" i="11"/>
  <c r="J51" i="11"/>
  <c r="O50" i="11"/>
  <c r="N50" i="11"/>
  <c r="M50" i="11"/>
  <c r="L50" i="11"/>
  <c r="K50" i="11"/>
  <c r="J50" i="11"/>
  <c r="O49" i="11"/>
  <c r="N49" i="11"/>
  <c r="M49" i="11"/>
  <c r="L49" i="11"/>
  <c r="K49" i="11"/>
  <c r="J49" i="11"/>
  <c r="O48" i="11"/>
  <c r="N48" i="11"/>
  <c r="M48" i="11"/>
  <c r="L48" i="11"/>
  <c r="K48" i="11"/>
  <c r="J48" i="11"/>
  <c r="O47" i="11"/>
  <c r="N47" i="11"/>
  <c r="M47" i="11"/>
  <c r="L47" i="11"/>
  <c r="K47" i="11"/>
  <c r="J47" i="11"/>
  <c r="O46" i="11"/>
  <c r="N46" i="11"/>
  <c r="M46" i="11"/>
  <c r="L46" i="11"/>
  <c r="K46" i="11"/>
  <c r="J46" i="11"/>
  <c r="O45" i="11"/>
  <c r="N45" i="11"/>
  <c r="M45" i="11"/>
  <c r="L45" i="11"/>
  <c r="K45" i="11"/>
  <c r="J45" i="11"/>
  <c r="O44" i="11"/>
  <c r="N44" i="11"/>
  <c r="M44" i="11"/>
  <c r="L44" i="11"/>
  <c r="K44" i="11"/>
  <c r="J44" i="11"/>
  <c r="O43" i="11"/>
  <c r="N43" i="11"/>
  <c r="M43" i="11"/>
  <c r="L43" i="11"/>
  <c r="K43" i="11"/>
  <c r="J43" i="11"/>
  <c r="O42" i="11"/>
  <c r="N42" i="11"/>
  <c r="M42" i="11"/>
  <c r="L42" i="11"/>
  <c r="K42" i="11"/>
  <c r="J42" i="11"/>
  <c r="O41" i="11"/>
  <c r="N41" i="11"/>
  <c r="M41" i="11"/>
  <c r="L41" i="11"/>
  <c r="K41" i="11"/>
  <c r="J41" i="11"/>
  <c r="O40" i="11"/>
  <c r="N40" i="11"/>
  <c r="M40" i="11"/>
  <c r="L40" i="11"/>
  <c r="K40" i="11"/>
  <c r="J40" i="11"/>
  <c r="O39" i="11"/>
  <c r="N39" i="11"/>
  <c r="M39" i="11"/>
  <c r="L39" i="11"/>
  <c r="K39" i="11"/>
  <c r="J39" i="11"/>
  <c r="O38" i="11"/>
  <c r="N38" i="11"/>
  <c r="M38" i="11"/>
  <c r="L38" i="11"/>
  <c r="K38" i="11"/>
  <c r="J38" i="11"/>
  <c r="O37" i="11"/>
  <c r="N37" i="11"/>
  <c r="M37" i="11"/>
  <c r="L37" i="11"/>
  <c r="K37" i="11"/>
  <c r="J37" i="11"/>
  <c r="O36" i="11"/>
  <c r="N36" i="11"/>
  <c r="M36" i="11"/>
  <c r="L36" i="11"/>
  <c r="K36" i="11"/>
  <c r="J36" i="11"/>
  <c r="O35" i="11"/>
  <c r="N35" i="11"/>
  <c r="M35" i="11"/>
  <c r="L35" i="11"/>
  <c r="K35" i="11"/>
  <c r="J35" i="11"/>
  <c r="O34" i="11"/>
  <c r="N34" i="11"/>
  <c r="M34" i="11"/>
  <c r="L34" i="11"/>
  <c r="K34" i="11"/>
  <c r="J34" i="11"/>
  <c r="O33" i="11"/>
  <c r="N33" i="11"/>
  <c r="M33" i="11"/>
  <c r="L33" i="11"/>
  <c r="K33" i="11"/>
  <c r="J33" i="11"/>
  <c r="O32" i="11"/>
  <c r="N32" i="11"/>
  <c r="M32" i="11"/>
  <c r="L32" i="11"/>
  <c r="K32" i="11"/>
  <c r="J32" i="11"/>
  <c r="O31" i="11"/>
  <c r="N31" i="11"/>
  <c r="M31" i="11"/>
  <c r="L31" i="11"/>
  <c r="K31" i="11"/>
  <c r="J31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G30" i="11"/>
  <c r="F30" i="11"/>
  <c r="E30" i="11"/>
  <c r="D30" i="11"/>
  <c r="C30" i="11"/>
  <c r="B30" i="11"/>
  <c r="G55" i="11"/>
  <c r="F55" i="11"/>
  <c r="E55" i="11"/>
  <c r="D55" i="11"/>
  <c r="C55" i="11"/>
  <c r="B55" i="11"/>
  <c r="G54" i="11"/>
  <c r="F54" i="11"/>
  <c r="E54" i="11"/>
  <c r="D54" i="11"/>
  <c r="C54" i="11"/>
  <c r="B54" i="11"/>
  <c r="G53" i="11"/>
  <c r="F53" i="11"/>
  <c r="E53" i="11"/>
  <c r="D53" i="11"/>
  <c r="C53" i="11"/>
  <c r="B53" i="11"/>
  <c r="G52" i="11"/>
  <c r="F52" i="11"/>
  <c r="E52" i="11"/>
  <c r="D52" i="11"/>
  <c r="C52" i="11"/>
  <c r="B52" i="11"/>
  <c r="G51" i="11"/>
  <c r="F51" i="11"/>
  <c r="E51" i="11"/>
  <c r="D51" i="11"/>
  <c r="C51" i="11"/>
  <c r="B51" i="11"/>
  <c r="G50" i="11"/>
  <c r="F50" i="11"/>
  <c r="E50" i="11"/>
  <c r="D50" i="11"/>
  <c r="C50" i="11"/>
  <c r="B50" i="11"/>
  <c r="G49" i="11"/>
  <c r="F49" i="11"/>
  <c r="E49" i="11"/>
  <c r="D49" i="11"/>
  <c r="C49" i="11"/>
  <c r="B49" i="11"/>
  <c r="G48" i="11"/>
  <c r="F48" i="11"/>
  <c r="E48" i="11"/>
  <c r="D48" i="11"/>
  <c r="C48" i="11"/>
  <c r="B48" i="11"/>
  <c r="G47" i="11"/>
  <c r="F47" i="11"/>
  <c r="E47" i="11"/>
  <c r="D47" i="11"/>
  <c r="C47" i="11"/>
  <c r="B47" i="11"/>
  <c r="G46" i="11"/>
  <c r="F46" i="11"/>
  <c r="E46" i="11"/>
  <c r="D46" i="11"/>
  <c r="C46" i="11"/>
  <c r="B46" i="11"/>
  <c r="G45" i="11"/>
  <c r="F45" i="11"/>
  <c r="E45" i="11"/>
  <c r="D45" i="11"/>
  <c r="C45" i="11"/>
  <c r="B45" i="11"/>
  <c r="G44" i="11"/>
  <c r="F44" i="11"/>
  <c r="E44" i="11"/>
  <c r="D44" i="11"/>
  <c r="C44" i="11"/>
  <c r="B44" i="11"/>
  <c r="G43" i="11"/>
  <c r="F43" i="11"/>
  <c r="E43" i="11"/>
  <c r="D43" i="11"/>
  <c r="C43" i="11"/>
  <c r="B43" i="11"/>
  <c r="G42" i="11"/>
  <c r="F42" i="11"/>
  <c r="E42" i="11"/>
  <c r="D42" i="11"/>
  <c r="C42" i="11"/>
  <c r="B42" i="11"/>
  <c r="G41" i="11"/>
  <c r="F41" i="11"/>
  <c r="E41" i="11"/>
  <c r="D41" i="11"/>
  <c r="C41" i="11"/>
  <c r="B41" i="11"/>
  <c r="G40" i="11"/>
  <c r="F40" i="11"/>
  <c r="E40" i="11"/>
  <c r="D40" i="11"/>
  <c r="C40" i="11"/>
  <c r="B40" i="11"/>
  <c r="G39" i="11"/>
  <c r="F39" i="11"/>
  <c r="E39" i="11"/>
  <c r="D39" i="11"/>
  <c r="C39" i="11"/>
  <c r="B39" i="11"/>
  <c r="G38" i="11"/>
  <c r="F38" i="11"/>
  <c r="E38" i="11"/>
  <c r="D38" i="11"/>
  <c r="C38" i="11"/>
  <c r="B38" i="11"/>
  <c r="G37" i="11"/>
  <c r="F37" i="11"/>
  <c r="E37" i="11"/>
  <c r="D37" i="11"/>
  <c r="C37" i="11"/>
  <c r="B37" i="11"/>
  <c r="G36" i="11"/>
  <c r="F36" i="11"/>
  <c r="E36" i="11"/>
  <c r="D36" i="11"/>
  <c r="C36" i="11"/>
  <c r="B36" i="11"/>
  <c r="G35" i="11"/>
  <c r="F35" i="11"/>
  <c r="E35" i="11"/>
  <c r="D35" i="11"/>
  <c r="C35" i="11"/>
  <c r="B35" i="11"/>
  <c r="G34" i="11"/>
  <c r="F34" i="11"/>
  <c r="E34" i="11"/>
  <c r="D34" i="11"/>
  <c r="C34" i="11"/>
  <c r="B34" i="11"/>
  <c r="G33" i="11"/>
  <c r="F33" i="11"/>
  <c r="E33" i="11"/>
  <c r="D33" i="11"/>
  <c r="C33" i="11"/>
  <c r="B33" i="11"/>
  <c r="G32" i="11"/>
  <c r="F32" i="11"/>
  <c r="E32" i="11"/>
  <c r="D32" i="11"/>
  <c r="C32" i="11"/>
  <c r="B32" i="11"/>
  <c r="G31" i="11"/>
  <c r="F31" i="11"/>
  <c r="E31" i="11"/>
  <c r="D31" i="11"/>
  <c r="C31" i="11"/>
  <c r="B31" i="11"/>
  <c r="A55" i="11"/>
  <c r="A54" i="11"/>
  <c r="A53" i="11"/>
  <c r="A52" i="11"/>
  <c r="A51" i="11"/>
  <c r="A50" i="11"/>
  <c r="A49" i="11"/>
  <c r="A48" i="11"/>
  <c r="A47" i="11"/>
  <c r="A46" i="11"/>
  <c r="A45" i="11"/>
  <c r="A44" i="11"/>
  <c r="A43" i="11"/>
  <c r="A42" i="11"/>
  <c r="A41" i="11"/>
  <c r="A40" i="11"/>
  <c r="A39" i="11"/>
  <c r="A38" i="11"/>
  <c r="A37" i="11"/>
  <c r="A36" i="11"/>
  <c r="A35" i="11"/>
  <c r="A34" i="11"/>
  <c r="A33" i="11"/>
  <c r="A32" i="11"/>
  <c r="A31" i="11"/>
  <c r="R112" i="10"/>
  <c r="R111" i="10"/>
  <c r="R110" i="10"/>
  <c r="R109" i="10"/>
  <c r="R108" i="10"/>
  <c r="R107" i="10"/>
  <c r="R106" i="10"/>
  <c r="R105" i="10"/>
  <c r="R104" i="10"/>
  <c r="T97" i="10" s="1"/>
  <c r="R103" i="10"/>
  <c r="R102" i="10"/>
  <c r="T99" i="10" s="1"/>
  <c r="R101" i="10"/>
  <c r="R100" i="10"/>
  <c r="R99" i="10"/>
  <c r="T102" i="10" s="1"/>
  <c r="R98" i="10"/>
  <c r="R97" i="10"/>
  <c r="R96" i="10"/>
  <c r="R95" i="10"/>
  <c r="R94" i="10"/>
  <c r="T107" i="10" s="1"/>
  <c r="R93" i="10"/>
  <c r="R92" i="10"/>
  <c r="R91" i="10"/>
  <c r="R90" i="10"/>
  <c r="P112" i="10"/>
  <c r="P111" i="10"/>
  <c r="P110" i="10"/>
  <c r="P109" i="10"/>
  <c r="P108" i="10"/>
  <c r="P107" i="10"/>
  <c r="P106" i="10"/>
  <c r="P105" i="10"/>
  <c r="P104" i="10"/>
  <c r="P103" i="10"/>
  <c r="P102" i="10"/>
  <c r="P101" i="10"/>
  <c r="P100" i="10"/>
  <c r="P99" i="10"/>
  <c r="P98" i="10"/>
  <c r="P97" i="10"/>
  <c r="P96" i="10"/>
  <c r="P95" i="10"/>
  <c r="P94" i="10"/>
  <c r="P93" i="10"/>
  <c r="P92" i="10"/>
  <c r="P91" i="10"/>
  <c r="P90" i="10"/>
  <c r="T112" i="10"/>
  <c r="T111" i="10"/>
  <c r="T110" i="10"/>
  <c r="T109" i="10"/>
  <c r="T108" i="10"/>
  <c r="T106" i="10"/>
  <c r="T104" i="10"/>
  <c r="T103" i="10"/>
  <c r="T101" i="10"/>
  <c r="T100" i="10"/>
  <c r="T98" i="10"/>
  <c r="T96" i="10"/>
  <c r="T95" i="10"/>
  <c r="T94" i="10"/>
  <c r="T93" i="10"/>
  <c r="T92" i="10"/>
  <c r="T91" i="10"/>
  <c r="T90" i="10"/>
  <c r="T89" i="10"/>
  <c r="T88" i="10"/>
  <c r="R87" i="10"/>
  <c r="P87" i="10"/>
  <c r="M88" i="10"/>
  <c r="L88" i="10"/>
  <c r="K88" i="10"/>
  <c r="J88" i="10"/>
  <c r="I88" i="10"/>
  <c r="H88" i="10"/>
  <c r="G88" i="10"/>
  <c r="F88" i="10"/>
  <c r="E88" i="10"/>
  <c r="D88" i="10"/>
  <c r="C88" i="10"/>
  <c r="B88" i="10"/>
  <c r="O113" i="10"/>
  <c r="M114" i="10"/>
  <c r="L114" i="10"/>
  <c r="K114" i="10"/>
  <c r="J114" i="10"/>
  <c r="I114" i="10"/>
  <c r="H114" i="10"/>
  <c r="G114" i="10"/>
  <c r="F114" i="10"/>
  <c r="E114" i="10"/>
  <c r="D114" i="10"/>
  <c r="C114" i="10"/>
  <c r="B114" i="10"/>
  <c r="W4" i="10"/>
  <c r="W5" i="10"/>
  <c r="W6" i="10"/>
  <c r="W7" i="10"/>
  <c r="W8" i="10"/>
  <c r="W9" i="10"/>
  <c r="W10" i="10"/>
  <c r="W11" i="10"/>
  <c r="W12" i="10"/>
  <c r="W13" i="10"/>
  <c r="W14" i="10"/>
  <c r="W15" i="10"/>
  <c r="W16" i="10"/>
  <c r="W17" i="10"/>
  <c r="W18" i="10"/>
  <c r="W19" i="10"/>
  <c r="W20" i="10"/>
  <c r="W21" i="10"/>
  <c r="W22" i="10"/>
  <c r="W23" i="10"/>
  <c r="W24" i="10"/>
  <c r="W25" i="10"/>
  <c r="W26" i="10"/>
  <c r="W3" i="10"/>
  <c r="W2" i="10"/>
  <c r="V26" i="10"/>
  <c r="U26" i="10"/>
  <c r="T26" i="10"/>
  <c r="S26" i="10"/>
  <c r="R26" i="10"/>
  <c r="Q26" i="10"/>
  <c r="V25" i="10"/>
  <c r="U25" i="10"/>
  <c r="T25" i="10"/>
  <c r="S25" i="10"/>
  <c r="R25" i="10"/>
  <c r="Q25" i="10"/>
  <c r="V24" i="10"/>
  <c r="U24" i="10"/>
  <c r="T24" i="10"/>
  <c r="S24" i="10"/>
  <c r="R24" i="10"/>
  <c r="Q24" i="10"/>
  <c r="V23" i="10"/>
  <c r="U23" i="10"/>
  <c r="T23" i="10"/>
  <c r="S23" i="10"/>
  <c r="R23" i="10"/>
  <c r="Q23" i="10"/>
  <c r="V22" i="10"/>
  <c r="U22" i="10"/>
  <c r="T22" i="10"/>
  <c r="S22" i="10"/>
  <c r="R22" i="10"/>
  <c r="Q22" i="10"/>
  <c r="V21" i="10"/>
  <c r="U21" i="10"/>
  <c r="T21" i="10"/>
  <c r="S21" i="10"/>
  <c r="R21" i="10"/>
  <c r="Q21" i="10"/>
  <c r="V20" i="10"/>
  <c r="U20" i="10"/>
  <c r="T20" i="10"/>
  <c r="S20" i="10"/>
  <c r="R20" i="10"/>
  <c r="Q20" i="10"/>
  <c r="V19" i="10"/>
  <c r="U19" i="10"/>
  <c r="T19" i="10"/>
  <c r="S19" i="10"/>
  <c r="R19" i="10"/>
  <c r="Q19" i="10"/>
  <c r="V18" i="10"/>
  <c r="U18" i="10"/>
  <c r="T18" i="10"/>
  <c r="S18" i="10"/>
  <c r="R18" i="10"/>
  <c r="Q18" i="10"/>
  <c r="V17" i="10"/>
  <c r="U17" i="10"/>
  <c r="T17" i="10"/>
  <c r="S17" i="10"/>
  <c r="R17" i="10"/>
  <c r="Q17" i="10"/>
  <c r="V16" i="10"/>
  <c r="U16" i="10"/>
  <c r="T16" i="10"/>
  <c r="S16" i="10"/>
  <c r="R16" i="10"/>
  <c r="Q16" i="10"/>
  <c r="V15" i="10"/>
  <c r="U15" i="10"/>
  <c r="T15" i="10"/>
  <c r="S15" i="10"/>
  <c r="R15" i="10"/>
  <c r="Q15" i="10"/>
  <c r="V14" i="10"/>
  <c r="U14" i="10"/>
  <c r="T14" i="10"/>
  <c r="S14" i="10"/>
  <c r="R14" i="10"/>
  <c r="Q14" i="10"/>
  <c r="V13" i="10"/>
  <c r="U13" i="10"/>
  <c r="T13" i="10"/>
  <c r="S13" i="10"/>
  <c r="R13" i="10"/>
  <c r="Q13" i="10"/>
  <c r="V12" i="10"/>
  <c r="U12" i="10"/>
  <c r="T12" i="10"/>
  <c r="S12" i="10"/>
  <c r="R12" i="10"/>
  <c r="Q12" i="10"/>
  <c r="V11" i="10"/>
  <c r="U11" i="10"/>
  <c r="T11" i="10"/>
  <c r="S11" i="10"/>
  <c r="R11" i="10"/>
  <c r="Q11" i="10"/>
  <c r="V10" i="10"/>
  <c r="U10" i="10"/>
  <c r="T10" i="10"/>
  <c r="S10" i="10"/>
  <c r="R10" i="10"/>
  <c r="Q10" i="10"/>
  <c r="V9" i="10"/>
  <c r="U9" i="10"/>
  <c r="T9" i="10"/>
  <c r="S9" i="10"/>
  <c r="R9" i="10"/>
  <c r="Q9" i="10"/>
  <c r="V8" i="10"/>
  <c r="U8" i="10"/>
  <c r="T8" i="10"/>
  <c r="S8" i="10"/>
  <c r="R8" i="10"/>
  <c r="Q8" i="10"/>
  <c r="V7" i="10"/>
  <c r="U7" i="10"/>
  <c r="T7" i="10"/>
  <c r="S7" i="10"/>
  <c r="R7" i="10"/>
  <c r="Q7" i="10"/>
  <c r="V6" i="10"/>
  <c r="U6" i="10"/>
  <c r="T6" i="10"/>
  <c r="S6" i="10"/>
  <c r="R6" i="10"/>
  <c r="Q6" i="10"/>
  <c r="V5" i="10"/>
  <c r="U5" i="10"/>
  <c r="T5" i="10"/>
  <c r="S5" i="10"/>
  <c r="R5" i="10"/>
  <c r="Q5" i="10"/>
  <c r="V4" i="10"/>
  <c r="U4" i="10"/>
  <c r="T4" i="10"/>
  <c r="S4" i="10"/>
  <c r="R4" i="10"/>
  <c r="Q4" i="10"/>
  <c r="V3" i="10"/>
  <c r="U3" i="10"/>
  <c r="T3" i="10"/>
  <c r="S3" i="10"/>
  <c r="R3" i="10"/>
  <c r="Q3" i="10"/>
  <c r="V2" i="10"/>
  <c r="U2" i="10"/>
  <c r="T2" i="10"/>
  <c r="S2" i="10"/>
  <c r="R2" i="10"/>
  <c r="Q2" i="10"/>
  <c r="P26" i="10"/>
  <c r="O26" i="10"/>
  <c r="N26" i="10"/>
  <c r="M26" i="10"/>
  <c r="L26" i="10"/>
  <c r="K26" i="10"/>
  <c r="P25" i="10"/>
  <c r="O25" i="10"/>
  <c r="N25" i="10"/>
  <c r="M25" i="10"/>
  <c r="L25" i="10"/>
  <c r="K25" i="10"/>
  <c r="P24" i="10"/>
  <c r="O24" i="10"/>
  <c r="N24" i="10"/>
  <c r="M24" i="10"/>
  <c r="L24" i="10"/>
  <c r="K24" i="10"/>
  <c r="P23" i="10"/>
  <c r="O23" i="10"/>
  <c r="N23" i="10"/>
  <c r="M23" i="10"/>
  <c r="L23" i="10"/>
  <c r="K23" i="10"/>
  <c r="P22" i="10"/>
  <c r="O22" i="10"/>
  <c r="N22" i="10"/>
  <c r="M22" i="10"/>
  <c r="L22" i="10"/>
  <c r="K22" i="10"/>
  <c r="P21" i="10"/>
  <c r="O21" i="10"/>
  <c r="N21" i="10"/>
  <c r="M21" i="10"/>
  <c r="L21" i="10"/>
  <c r="K21" i="10"/>
  <c r="P20" i="10"/>
  <c r="O20" i="10"/>
  <c r="N20" i="10"/>
  <c r="M20" i="10"/>
  <c r="L20" i="10"/>
  <c r="K20" i="10"/>
  <c r="P19" i="10"/>
  <c r="O19" i="10"/>
  <c r="N19" i="10"/>
  <c r="M19" i="10"/>
  <c r="L19" i="10"/>
  <c r="K19" i="10"/>
  <c r="P18" i="10"/>
  <c r="O18" i="10"/>
  <c r="N18" i="10"/>
  <c r="M18" i="10"/>
  <c r="L18" i="10"/>
  <c r="K18" i="10"/>
  <c r="P17" i="10"/>
  <c r="O17" i="10"/>
  <c r="N17" i="10"/>
  <c r="M17" i="10"/>
  <c r="L17" i="10"/>
  <c r="K17" i="10"/>
  <c r="P16" i="10"/>
  <c r="O16" i="10"/>
  <c r="N16" i="10"/>
  <c r="M16" i="10"/>
  <c r="L16" i="10"/>
  <c r="K16" i="10"/>
  <c r="P15" i="10"/>
  <c r="O15" i="10"/>
  <c r="N15" i="10"/>
  <c r="M15" i="10"/>
  <c r="L15" i="10"/>
  <c r="K15" i="10"/>
  <c r="P14" i="10"/>
  <c r="O14" i="10"/>
  <c r="N14" i="10"/>
  <c r="M14" i="10"/>
  <c r="L14" i="10"/>
  <c r="K14" i="10"/>
  <c r="P13" i="10"/>
  <c r="O13" i="10"/>
  <c r="N13" i="10"/>
  <c r="M13" i="10"/>
  <c r="L13" i="10"/>
  <c r="K13" i="10"/>
  <c r="P12" i="10"/>
  <c r="O12" i="10"/>
  <c r="N12" i="10"/>
  <c r="M12" i="10"/>
  <c r="L12" i="10"/>
  <c r="K12" i="10"/>
  <c r="P11" i="10"/>
  <c r="O11" i="10"/>
  <c r="N11" i="10"/>
  <c r="M11" i="10"/>
  <c r="L11" i="10"/>
  <c r="K11" i="10"/>
  <c r="P10" i="10"/>
  <c r="O10" i="10"/>
  <c r="N10" i="10"/>
  <c r="M10" i="10"/>
  <c r="L10" i="10"/>
  <c r="K10" i="10"/>
  <c r="P9" i="10"/>
  <c r="O9" i="10"/>
  <c r="N9" i="10"/>
  <c r="M9" i="10"/>
  <c r="L9" i="10"/>
  <c r="K9" i="10"/>
  <c r="P8" i="10"/>
  <c r="O8" i="10"/>
  <c r="N8" i="10"/>
  <c r="M8" i="10"/>
  <c r="L8" i="10"/>
  <c r="K8" i="10"/>
  <c r="P7" i="10"/>
  <c r="O7" i="10"/>
  <c r="N7" i="10"/>
  <c r="M7" i="10"/>
  <c r="L7" i="10"/>
  <c r="K7" i="10"/>
  <c r="P6" i="10"/>
  <c r="O6" i="10"/>
  <c r="N6" i="10"/>
  <c r="M6" i="10"/>
  <c r="L6" i="10"/>
  <c r="K6" i="10"/>
  <c r="P5" i="10"/>
  <c r="O5" i="10"/>
  <c r="N5" i="10"/>
  <c r="M5" i="10"/>
  <c r="L5" i="10"/>
  <c r="K5" i="10"/>
  <c r="P4" i="10"/>
  <c r="O4" i="10"/>
  <c r="N4" i="10"/>
  <c r="M4" i="10"/>
  <c r="L4" i="10"/>
  <c r="K4" i="10"/>
  <c r="P3" i="10"/>
  <c r="O3" i="10"/>
  <c r="N3" i="10"/>
  <c r="M3" i="10"/>
  <c r="L3" i="10"/>
  <c r="K3" i="10"/>
  <c r="P2" i="10"/>
  <c r="O2" i="10"/>
  <c r="N2" i="10"/>
  <c r="M2" i="10"/>
  <c r="L2" i="10"/>
  <c r="K2" i="10"/>
  <c r="H27" i="10"/>
  <c r="I5" i="10"/>
  <c r="H26" i="10"/>
  <c r="I26" i="10" s="1"/>
  <c r="H25" i="10"/>
  <c r="I25" i="10" s="1"/>
  <c r="H24" i="10"/>
  <c r="I24" i="10" s="1"/>
  <c r="H23" i="10"/>
  <c r="I23" i="10" s="1"/>
  <c r="H22" i="10"/>
  <c r="I22" i="10" s="1"/>
  <c r="H21" i="10"/>
  <c r="I21" i="10" s="1"/>
  <c r="H20" i="10"/>
  <c r="I20" i="10" s="1"/>
  <c r="H19" i="10"/>
  <c r="I19" i="10" s="1"/>
  <c r="H18" i="10"/>
  <c r="I18" i="10" s="1"/>
  <c r="H17" i="10"/>
  <c r="I17" i="10" s="1"/>
  <c r="H16" i="10"/>
  <c r="I16" i="10" s="1"/>
  <c r="H15" i="10"/>
  <c r="I15" i="10" s="1"/>
  <c r="H14" i="10"/>
  <c r="I14" i="10" s="1"/>
  <c r="H13" i="10"/>
  <c r="H12" i="10"/>
  <c r="I13" i="10" s="1"/>
  <c r="H11" i="10"/>
  <c r="H10" i="10"/>
  <c r="I10" i="10" s="1"/>
  <c r="H9" i="10"/>
  <c r="I9" i="10" s="1"/>
  <c r="H8" i="10"/>
  <c r="I8" i="10" s="1"/>
  <c r="H7" i="10"/>
  <c r="I7" i="10" s="1"/>
  <c r="H6" i="10"/>
  <c r="I6" i="10" s="1"/>
  <c r="H5" i="10"/>
  <c r="H4" i="10"/>
  <c r="I4" i="10" s="1"/>
  <c r="H3" i="10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6" i="7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25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H22" i="5" s="1"/>
  <c r="P26" i="5"/>
  <c r="J22" i="5" s="1"/>
  <c r="P25" i="5"/>
  <c r="G42" i="5"/>
  <c r="N42" i="5" s="1"/>
  <c r="P24" i="5"/>
  <c r="K42" i="5"/>
  <c r="L41" i="5"/>
  <c r="J41" i="5"/>
  <c r="J40" i="5"/>
  <c r="I40" i="5"/>
  <c r="O39" i="5"/>
  <c r="K39" i="5"/>
  <c r="O38" i="5"/>
  <c r="L38" i="5"/>
  <c r="I37" i="5"/>
  <c r="M36" i="5"/>
  <c r="O35" i="5"/>
  <c r="L35" i="5"/>
  <c r="I35" i="5"/>
  <c r="M34" i="5"/>
  <c r="L34" i="5"/>
  <c r="K34" i="5"/>
  <c r="L33" i="5"/>
  <c r="J33" i="5"/>
  <c r="I32" i="5"/>
  <c r="O31" i="5"/>
  <c r="O30" i="5"/>
  <c r="L30" i="5"/>
  <c r="I29" i="5"/>
  <c r="M28" i="5"/>
  <c r="O27" i="5"/>
  <c r="L27" i="5"/>
  <c r="I27" i="5"/>
  <c r="M26" i="5"/>
  <c r="L26" i="5"/>
  <c r="K26" i="5"/>
  <c r="L25" i="5"/>
  <c r="J25" i="5"/>
  <c r="L24" i="5"/>
  <c r="I24" i="5"/>
  <c r="H42" i="5"/>
  <c r="O42" i="5" s="1"/>
  <c r="F42" i="5"/>
  <c r="M42" i="5" s="1"/>
  <c r="E42" i="5"/>
  <c r="L42" i="5" s="1"/>
  <c r="D42" i="5"/>
  <c r="C42" i="5"/>
  <c r="J42" i="5" s="1"/>
  <c r="H41" i="5"/>
  <c r="O41" i="5" s="1"/>
  <c r="G41" i="5"/>
  <c r="N41" i="5" s="1"/>
  <c r="F41" i="5"/>
  <c r="M41" i="5" s="1"/>
  <c r="E41" i="5"/>
  <c r="D41" i="5"/>
  <c r="K41" i="5" s="1"/>
  <c r="C41" i="5"/>
  <c r="H40" i="5"/>
  <c r="O40" i="5" s="1"/>
  <c r="F40" i="5"/>
  <c r="M40" i="5" s="1"/>
  <c r="E40" i="5"/>
  <c r="L40" i="5" s="1"/>
  <c r="D40" i="5"/>
  <c r="K40" i="5" s="1"/>
  <c r="C40" i="5"/>
  <c r="H39" i="5"/>
  <c r="G39" i="5"/>
  <c r="N39" i="5" s="1"/>
  <c r="F39" i="5"/>
  <c r="M39" i="5" s="1"/>
  <c r="E39" i="5"/>
  <c r="L39" i="5" s="1"/>
  <c r="D39" i="5"/>
  <c r="C39" i="5"/>
  <c r="J39" i="5" s="1"/>
  <c r="H38" i="5"/>
  <c r="F38" i="5"/>
  <c r="M38" i="5" s="1"/>
  <c r="E38" i="5"/>
  <c r="D38" i="5"/>
  <c r="K38" i="5" s="1"/>
  <c r="C38" i="5"/>
  <c r="J38" i="5" s="1"/>
  <c r="H37" i="5"/>
  <c r="O37" i="5" s="1"/>
  <c r="G37" i="5"/>
  <c r="N37" i="5" s="1"/>
  <c r="F37" i="5"/>
  <c r="M37" i="5" s="1"/>
  <c r="E37" i="5"/>
  <c r="L37" i="5" s="1"/>
  <c r="D37" i="5"/>
  <c r="K37" i="5" s="1"/>
  <c r="C37" i="5"/>
  <c r="J37" i="5" s="1"/>
  <c r="H36" i="5"/>
  <c r="O36" i="5" s="1"/>
  <c r="F36" i="5"/>
  <c r="E36" i="5"/>
  <c r="L36" i="5" s="1"/>
  <c r="D36" i="5"/>
  <c r="K36" i="5" s="1"/>
  <c r="C36" i="5"/>
  <c r="J36" i="5" s="1"/>
  <c r="H35" i="5"/>
  <c r="G35" i="5"/>
  <c r="N35" i="5" s="1"/>
  <c r="F35" i="5"/>
  <c r="M35" i="5" s="1"/>
  <c r="E35" i="5"/>
  <c r="D35" i="5"/>
  <c r="K35" i="5" s="1"/>
  <c r="C35" i="5"/>
  <c r="J35" i="5" s="1"/>
  <c r="H34" i="5"/>
  <c r="O34" i="5" s="1"/>
  <c r="F34" i="5"/>
  <c r="E34" i="5"/>
  <c r="D34" i="5"/>
  <c r="C34" i="5"/>
  <c r="J34" i="5" s="1"/>
  <c r="H33" i="5"/>
  <c r="O33" i="5" s="1"/>
  <c r="G33" i="5"/>
  <c r="N33" i="5" s="1"/>
  <c r="F33" i="5"/>
  <c r="M33" i="5" s="1"/>
  <c r="E33" i="5"/>
  <c r="D33" i="5"/>
  <c r="K33" i="5" s="1"/>
  <c r="C33" i="5"/>
  <c r="H32" i="5"/>
  <c r="O32" i="5" s="1"/>
  <c r="F32" i="5"/>
  <c r="M32" i="5" s="1"/>
  <c r="E32" i="5"/>
  <c r="L32" i="5" s="1"/>
  <c r="D32" i="5"/>
  <c r="K32" i="5" s="1"/>
  <c r="C32" i="5"/>
  <c r="J32" i="5" s="1"/>
  <c r="H31" i="5"/>
  <c r="G31" i="5"/>
  <c r="N31" i="5" s="1"/>
  <c r="F31" i="5"/>
  <c r="M31" i="5" s="1"/>
  <c r="E31" i="5"/>
  <c r="L31" i="5" s="1"/>
  <c r="D31" i="5"/>
  <c r="K31" i="5" s="1"/>
  <c r="C31" i="5"/>
  <c r="J31" i="5" s="1"/>
  <c r="H30" i="5"/>
  <c r="F30" i="5"/>
  <c r="M30" i="5" s="1"/>
  <c r="E30" i="5"/>
  <c r="D30" i="5"/>
  <c r="K30" i="5" s="1"/>
  <c r="C30" i="5"/>
  <c r="J30" i="5" s="1"/>
  <c r="H29" i="5"/>
  <c r="O29" i="5" s="1"/>
  <c r="G29" i="5"/>
  <c r="N29" i="5" s="1"/>
  <c r="F29" i="5"/>
  <c r="M29" i="5" s="1"/>
  <c r="E29" i="5"/>
  <c r="L29" i="5" s="1"/>
  <c r="D29" i="5"/>
  <c r="K29" i="5" s="1"/>
  <c r="C29" i="5"/>
  <c r="J29" i="5" s="1"/>
  <c r="H28" i="5"/>
  <c r="O28" i="5" s="1"/>
  <c r="F28" i="5"/>
  <c r="E28" i="5"/>
  <c r="L28" i="5" s="1"/>
  <c r="D28" i="5"/>
  <c r="K28" i="5" s="1"/>
  <c r="C28" i="5"/>
  <c r="J28" i="5" s="1"/>
  <c r="H27" i="5"/>
  <c r="G27" i="5"/>
  <c r="N27" i="5" s="1"/>
  <c r="F27" i="5"/>
  <c r="M27" i="5" s="1"/>
  <c r="E27" i="5"/>
  <c r="D27" i="5"/>
  <c r="K27" i="5" s="1"/>
  <c r="C27" i="5"/>
  <c r="J27" i="5" s="1"/>
  <c r="H26" i="5"/>
  <c r="O26" i="5" s="1"/>
  <c r="F26" i="5"/>
  <c r="E26" i="5"/>
  <c r="D26" i="5"/>
  <c r="C26" i="5"/>
  <c r="J26" i="5" s="1"/>
  <c r="H25" i="5"/>
  <c r="O25" i="5" s="1"/>
  <c r="G25" i="5"/>
  <c r="N25" i="5" s="1"/>
  <c r="F25" i="5"/>
  <c r="M25" i="5" s="1"/>
  <c r="E25" i="5"/>
  <c r="D25" i="5"/>
  <c r="K25" i="5" s="1"/>
  <c r="C25" i="5"/>
  <c r="B42" i="5"/>
  <c r="I42" i="5" s="1"/>
  <c r="B41" i="5"/>
  <c r="I41" i="5" s="1"/>
  <c r="B40" i="5"/>
  <c r="B39" i="5"/>
  <c r="I39" i="5" s="1"/>
  <c r="B38" i="5"/>
  <c r="I38" i="5" s="1"/>
  <c r="B37" i="5"/>
  <c r="B36" i="5"/>
  <c r="I36" i="5" s="1"/>
  <c r="B35" i="5"/>
  <c r="B34" i="5"/>
  <c r="I34" i="5" s="1"/>
  <c r="B33" i="5"/>
  <c r="I33" i="5" s="1"/>
  <c r="B32" i="5"/>
  <c r="B31" i="5"/>
  <c r="I31" i="5" s="1"/>
  <c r="B30" i="5"/>
  <c r="I30" i="5" s="1"/>
  <c r="B29" i="5"/>
  <c r="B28" i="5"/>
  <c r="I28" i="5" s="1"/>
  <c r="B27" i="5"/>
  <c r="B26" i="5"/>
  <c r="I26" i="5" s="1"/>
  <c r="B25" i="5"/>
  <c r="I25" i="5" s="1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H24" i="5"/>
  <c r="O24" i="5" s="1"/>
  <c r="G24" i="5"/>
  <c r="N24" i="5" s="1"/>
  <c r="F24" i="5"/>
  <c r="M24" i="5" s="1"/>
  <c r="E24" i="5"/>
  <c r="D24" i="5"/>
  <c r="K24" i="5" s="1"/>
  <c r="C24" i="5"/>
  <c r="J24" i="5" s="1"/>
  <c r="B24" i="5"/>
  <c r="A24" i="5"/>
  <c r="J41" i="4"/>
  <c r="J40" i="4"/>
  <c r="D39" i="4"/>
  <c r="J37" i="4"/>
  <c r="J36" i="4"/>
  <c r="D36" i="4"/>
  <c r="D35" i="4"/>
  <c r="M29" i="4"/>
  <c r="L29" i="4"/>
  <c r="K29" i="4"/>
  <c r="J29" i="4"/>
  <c r="M28" i="4"/>
  <c r="L28" i="4"/>
  <c r="K28" i="4"/>
  <c r="J28" i="4"/>
  <c r="M27" i="4"/>
  <c r="L27" i="4"/>
  <c r="K27" i="4"/>
  <c r="J27" i="4"/>
  <c r="M26" i="4"/>
  <c r="L26" i="4"/>
  <c r="K26" i="4"/>
  <c r="J26" i="4"/>
  <c r="M25" i="4"/>
  <c r="L25" i="4"/>
  <c r="K25" i="4"/>
  <c r="J25" i="4"/>
  <c r="M24" i="4"/>
  <c r="L24" i="4"/>
  <c r="K24" i="4"/>
  <c r="J24" i="4"/>
  <c r="E23" i="4"/>
  <c r="J23" i="4" s="1"/>
  <c r="D23" i="4"/>
  <c r="I19" i="4"/>
  <c r="H19" i="4"/>
  <c r="H41" i="4" s="1"/>
  <c r="G19" i="4"/>
  <c r="G41" i="4" s="1"/>
  <c r="F19" i="4"/>
  <c r="F41" i="4" s="1"/>
  <c r="E19" i="4"/>
  <c r="E41" i="4" s="1"/>
  <c r="D19" i="4"/>
  <c r="D41" i="4" s="1"/>
  <c r="I18" i="4"/>
  <c r="H18" i="4"/>
  <c r="H40" i="4" s="1"/>
  <c r="G18" i="4"/>
  <c r="G40" i="4" s="1"/>
  <c r="F18" i="4"/>
  <c r="F40" i="4" s="1"/>
  <c r="E18" i="4"/>
  <c r="E40" i="4" s="1"/>
  <c r="D18" i="4"/>
  <c r="D40" i="4" s="1"/>
  <c r="I17" i="4"/>
  <c r="H17" i="4"/>
  <c r="H39" i="4" s="1"/>
  <c r="G17" i="4"/>
  <c r="G39" i="4" s="1"/>
  <c r="F17" i="4"/>
  <c r="E17" i="4"/>
  <c r="E39" i="4" s="1"/>
  <c r="D17" i="4"/>
  <c r="I16" i="4"/>
  <c r="H16" i="4"/>
  <c r="G16" i="4"/>
  <c r="F16" i="4"/>
  <c r="E16" i="4"/>
  <c r="J16" i="4" s="1"/>
  <c r="L16" i="4" s="1"/>
  <c r="M16" i="4" s="1"/>
  <c r="D16" i="4"/>
  <c r="D38" i="4" s="1"/>
  <c r="I15" i="4"/>
  <c r="H15" i="4"/>
  <c r="H37" i="4" s="1"/>
  <c r="G15" i="4"/>
  <c r="G37" i="4" s="1"/>
  <c r="F15" i="4"/>
  <c r="F37" i="4" s="1"/>
  <c r="E15" i="4"/>
  <c r="E37" i="4" s="1"/>
  <c r="D15" i="4"/>
  <c r="D37" i="4" s="1"/>
  <c r="I14" i="4"/>
  <c r="H14" i="4"/>
  <c r="H36" i="4" s="1"/>
  <c r="G14" i="4"/>
  <c r="G36" i="4" s="1"/>
  <c r="F14" i="4"/>
  <c r="F36" i="4" s="1"/>
  <c r="E14" i="4"/>
  <c r="E36" i="4" s="1"/>
  <c r="D14" i="4"/>
  <c r="I13" i="4"/>
  <c r="H13" i="4"/>
  <c r="H35" i="4" s="1"/>
  <c r="G13" i="4"/>
  <c r="G35" i="4" s="1"/>
  <c r="F13" i="4"/>
  <c r="E13" i="4"/>
  <c r="E35" i="4" s="1"/>
  <c r="D13" i="4"/>
  <c r="I12" i="4"/>
  <c r="J34" i="4" s="1"/>
  <c r="H12" i="4"/>
  <c r="H23" i="4" s="1"/>
  <c r="G12" i="4"/>
  <c r="G23" i="4" s="1"/>
  <c r="F12" i="4"/>
  <c r="F23" i="4" s="1"/>
  <c r="E12" i="4"/>
  <c r="D12" i="4"/>
  <c r="J41" i="3"/>
  <c r="J38" i="3"/>
  <c r="H15" i="3"/>
  <c r="G16" i="3"/>
  <c r="H16" i="3"/>
  <c r="G18" i="3"/>
  <c r="H18" i="3"/>
  <c r="D41" i="3"/>
  <c r="I19" i="3"/>
  <c r="D19" i="3"/>
  <c r="I18" i="3"/>
  <c r="J40" i="3" s="1"/>
  <c r="D18" i="3"/>
  <c r="D40" i="3" s="1"/>
  <c r="I17" i="3"/>
  <c r="J39" i="3" s="1"/>
  <c r="D17" i="3"/>
  <c r="D39" i="3" s="1"/>
  <c r="I16" i="3"/>
  <c r="D16" i="3"/>
  <c r="D38" i="3" s="1"/>
  <c r="I15" i="3"/>
  <c r="J37" i="3" s="1"/>
  <c r="D15" i="3"/>
  <c r="D37" i="3" s="1"/>
  <c r="I14" i="3"/>
  <c r="J36" i="3" s="1"/>
  <c r="D14" i="3"/>
  <c r="D36" i="3" s="1"/>
  <c r="I13" i="3"/>
  <c r="J35" i="3" s="1"/>
  <c r="D13" i="3"/>
  <c r="D35" i="3" s="1"/>
  <c r="I12" i="3"/>
  <c r="J34" i="3" s="1"/>
  <c r="H12" i="3"/>
  <c r="H23" i="3" s="1"/>
  <c r="G12" i="3"/>
  <c r="G23" i="3" s="1"/>
  <c r="F12" i="3"/>
  <c r="F23" i="3" s="1"/>
  <c r="E12" i="3"/>
  <c r="E23" i="3" s="1"/>
  <c r="D12" i="3"/>
  <c r="D23" i="3" s="1"/>
  <c r="F19" i="3"/>
  <c r="E19" i="3"/>
  <c r="F18" i="3"/>
  <c r="F17" i="3"/>
  <c r="E17" i="3"/>
  <c r="F16" i="3"/>
  <c r="F15" i="3"/>
  <c r="E15" i="3"/>
  <c r="G17" i="3"/>
  <c r="F14" i="3"/>
  <c r="F13" i="3"/>
  <c r="E13" i="3"/>
  <c r="H33" i="1"/>
  <c r="G33" i="1"/>
  <c r="F33" i="1"/>
  <c r="E33" i="1"/>
  <c r="D40" i="1"/>
  <c r="D39" i="1"/>
  <c r="D38" i="1"/>
  <c r="D37" i="1"/>
  <c r="D36" i="1"/>
  <c r="D35" i="1"/>
  <c r="D34" i="1"/>
  <c r="G27" i="1"/>
  <c r="M29" i="1"/>
  <c r="K29" i="1"/>
  <c r="J29" i="1"/>
  <c r="M28" i="1"/>
  <c r="K28" i="1"/>
  <c r="J28" i="1"/>
  <c r="M27" i="1"/>
  <c r="K27" i="1"/>
  <c r="J27" i="1"/>
  <c r="M26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G26" i="1"/>
  <c r="H25" i="1"/>
  <c r="H26" i="1" s="1"/>
  <c r="H27" i="1" s="1"/>
  <c r="H28" i="1" s="1"/>
  <c r="H29" i="1" s="1"/>
  <c r="H30" i="1" s="1"/>
  <c r="G25" i="1"/>
  <c r="F25" i="1"/>
  <c r="F26" i="1" s="1"/>
  <c r="F27" i="1" s="1"/>
  <c r="F28" i="1" s="1"/>
  <c r="F29" i="1" s="1"/>
  <c r="F30" i="1" s="1"/>
  <c r="E25" i="1"/>
  <c r="E26" i="1" s="1"/>
  <c r="E27" i="1" s="1"/>
  <c r="E28" i="1" s="1"/>
  <c r="E29" i="1" s="1"/>
  <c r="E30" i="1" s="1"/>
  <c r="H23" i="1"/>
  <c r="G23" i="1"/>
  <c r="F23" i="1"/>
  <c r="E23" i="1"/>
  <c r="D23" i="1"/>
  <c r="H10" i="1"/>
  <c r="G10" i="1"/>
  <c r="F10" i="1"/>
  <c r="E10" i="1"/>
  <c r="H9" i="1"/>
  <c r="G9" i="1"/>
  <c r="F9" i="1"/>
  <c r="E9" i="1"/>
  <c r="H8" i="1"/>
  <c r="G8" i="1"/>
  <c r="F8" i="1"/>
  <c r="E8" i="1"/>
  <c r="H7" i="1"/>
  <c r="G7" i="1"/>
  <c r="F7" i="1"/>
  <c r="E7" i="1"/>
  <c r="H6" i="1"/>
  <c r="G6" i="1"/>
  <c r="F6" i="1"/>
  <c r="E6" i="1"/>
  <c r="H5" i="1"/>
  <c r="G5" i="1"/>
  <c r="F5" i="1"/>
  <c r="E5" i="1"/>
  <c r="H4" i="1"/>
  <c r="G4" i="1"/>
  <c r="F4" i="1"/>
  <c r="E4" i="1"/>
  <c r="I19" i="1"/>
  <c r="D19" i="1"/>
  <c r="I18" i="1"/>
  <c r="D18" i="1"/>
  <c r="I17" i="1"/>
  <c r="D17" i="1"/>
  <c r="I16" i="1"/>
  <c r="D16" i="1"/>
  <c r="I15" i="1"/>
  <c r="D15" i="1"/>
  <c r="I14" i="1"/>
  <c r="D14" i="1"/>
  <c r="I13" i="1"/>
  <c r="D13" i="1"/>
  <c r="I12" i="1"/>
  <c r="H12" i="1"/>
  <c r="G12" i="1"/>
  <c r="F12" i="1"/>
  <c r="E12" i="1"/>
  <c r="D12" i="1"/>
  <c r="J10" i="2"/>
  <c r="J3" i="2"/>
  <c r="AF36" i="11" l="1"/>
  <c r="AL36" i="11" s="1"/>
  <c r="AF43" i="11"/>
  <c r="AL43" i="11" s="1"/>
  <c r="AF52" i="11"/>
  <c r="AL52" i="11" s="1"/>
  <c r="AF54" i="11"/>
  <c r="AL54" i="11" s="1"/>
  <c r="AF35" i="11"/>
  <c r="AL35" i="11" s="1"/>
  <c r="AF40" i="11"/>
  <c r="AL40" i="11" s="1"/>
  <c r="AF45" i="11"/>
  <c r="AL45" i="11" s="1"/>
  <c r="AF32" i="11"/>
  <c r="AL32" i="11" s="1"/>
  <c r="AF42" i="11"/>
  <c r="AL42" i="11" s="1"/>
  <c r="AF47" i="11"/>
  <c r="AL47" i="11" s="1"/>
  <c r="AF46" i="11"/>
  <c r="AL46" i="11" s="1"/>
  <c r="AF50" i="11"/>
  <c r="AL50" i="11" s="1"/>
  <c r="AF33" i="11"/>
  <c r="AL33" i="11" s="1"/>
  <c r="AF38" i="11"/>
  <c r="AL38" i="11" s="1"/>
  <c r="AF51" i="11"/>
  <c r="AL51" i="11" s="1"/>
  <c r="T105" i="10"/>
  <c r="I11" i="10"/>
  <c r="I12" i="10"/>
  <c r="E22" i="5"/>
  <c r="I22" i="5"/>
  <c r="F22" i="5"/>
  <c r="B22" i="5"/>
  <c r="K22" i="5"/>
  <c r="C22" i="5"/>
  <c r="L22" i="5"/>
  <c r="D22" i="5"/>
  <c r="M22" i="5"/>
  <c r="O22" i="5"/>
  <c r="G28" i="5"/>
  <c r="N28" i="5" s="1"/>
  <c r="G32" i="5"/>
  <c r="N32" i="5" s="1"/>
  <c r="G36" i="5"/>
  <c r="N36" i="5" s="1"/>
  <c r="G40" i="5"/>
  <c r="N40" i="5" s="1"/>
  <c r="G26" i="5"/>
  <c r="N26" i="5" s="1"/>
  <c r="G30" i="5"/>
  <c r="N30" i="5" s="1"/>
  <c r="G34" i="5"/>
  <c r="N34" i="5" s="1"/>
  <c r="G38" i="5"/>
  <c r="N38" i="5" s="1"/>
  <c r="J13" i="4"/>
  <c r="L13" i="4" s="1"/>
  <c r="J17" i="4"/>
  <c r="L17" i="4" s="1"/>
  <c r="M17" i="4" s="1"/>
  <c r="J18" i="4"/>
  <c r="L18" i="4" s="1"/>
  <c r="M18" i="4" s="1"/>
  <c r="K18" i="4"/>
  <c r="F39" i="4"/>
  <c r="I39" i="4" s="1"/>
  <c r="F35" i="4"/>
  <c r="I35" i="4" s="1"/>
  <c r="J14" i="4"/>
  <c r="L14" i="4" s="1"/>
  <c r="M14" i="4" s="1"/>
  <c r="I40" i="4"/>
  <c r="K40" i="4" s="1"/>
  <c r="I41" i="4"/>
  <c r="K41" i="4" s="1"/>
  <c r="I36" i="4"/>
  <c r="K36" i="4" s="1"/>
  <c r="I37" i="4"/>
  <c r="K37" i="4" s="1"/>
  <c r="F34" i="4"/>
  <c r="K23" i="4"/>
  <c r="G34" i="4"/>
  <c r="L23" i="4"/>
  <c r="M13" i="4"/>
  <c r="M23" i="4"/>
  <c r="H34" i="4"/>
  <c r="K16" i="4"/>
  <c r="J15" i="4"/>
  <c r="L15" i="4" s="1"/>
  <c r="M15" i="4" s="1"/>
  <c r="J19" i="4"/>
  <c r="L19" i="4" s="1"/>
  <c r="M19" i="4" s="1"/>
  <c r="K17" i="4"/>
  <c r="K19" i="4"/>
  <c r="J35" i="4"/>
  <c r="J39" i="4"/>
  <c r="E34" i="4"/>
  <c r="J24" i="3"/>
  <c r="F39" i="3"/>
  <c r="K24" i="3"/>
  <c r="K26" i="3"/>
  <c r="K25" i="3"/>
  <c r="J23" i="3"/>
  <c r="E34" i="3"/>
  <c r="K23" i="3"/>
  <c r="F34" i="3"/>
  <c r="G34" i="3"/>
  <c r="L23" i="3"/>
  <c r="E39" i="3"/>
  <c r="H34" i="3"/>
  <c r="M23" i="3"/>
  <c r="J26" i="3"/>
  <c r="J25" i="3"/>
  <c r="F37" i="3"/>
  <c r="E14" i="3"/>
  <c r="G13" i="3"/>
  <c r="G35" i="3" s="1"/>
  <c r="G15" i="3"/>
  <c r="G19" i="3"/>
  <c r="G39" i="3"/>
  <c r="H17" i="3"/>
  <c r="H19" i="3"/>
  <c r="M25" i="3"/>
  <c r="E18" i="3"/>
  <c r="G14" i="3"/>
  <c r="L24" i="3"/>
  <c r="H14" i="3"/>
  <c r="M24" i="3"/>
  <c r="H13" i="3"/>
  <c r="E16" i="3"/>
  <c r="G28" i="1"/>
  <c r="H14" i="1"/>
  <c r="H35" i="1" s="1"/>
  <c r="E14" i="1"/>
  <c r="E35" i="1" s="1"/>
  <c r="G14" i="1"/>
  <c r="G35" i="1" s="1"/>
  <c r="F18" i="1"/>
  <c r="F39" i="1" s="1"/>
  <c r="E16" i="1"/>
  <c r="E37" i="1" s="1"/>
  <c r="E18" i="1"/>
  <c r="E39" i="1" s="1"/>
  <c r="H16" i="1"/>
  <c r="H37" i="1" s="1"/>
  <c r="F17" i="1"/>
  <c r="F38" i="1" s="1"/>
  <c r="G19" i="1"/>
  <c r="G40" i="1" s="1"/>
  <c r="H17" i="1"/>
  <c r="H38" i="1" s="1"/>
  <c r="G13" i="1"/>
  <c r="G34" i="1" s="1"/>
  <c r="E15" i="1"/>
  <c r="E36" i="1" s="1"/>
  <c r="G15" i="1"/>
  <c r="G36" i="1" s="1"/>
  <c r="H19" i="1"/>
  <c r="H40" i="1" s="1"/>
  <c r="F14" i="1"/>
  <c r="F35" i="1" s="1"/>
  <c r="F19" i="1"/>
  <c r="F40" i="1" s="1"/>
  <c r="F16" i="1"/>
  <c r="F37" i="1" s="1"/>
  <c r="G16" i="1"/>
  <c r="G37" i="1" s="1"/>
  <c r="G18" i="1"/>
  <c r="G39" i="1" s="1"/>
  <c r="H13" i="1"/>
  <c r="H34" i="1" s="1"/>
  <c r="H18" i="1"/>
  <c r="H39" i="1" s="1"/>
  <c r="E17" i="1"/>
  <c r="E38" i="1" s="1"/>
  <c r="G17" i="1"/>
  <c r="G38" i="1" s="1"/>
  <c r="F15" i="1"/>
  <c r="F36" i="1" s="1"/>
  <c r="E19" i="1"/>
  <c r="E40" i="1" s="1"/>
  <c r="F13" i="1"/>
  <c r="F34" i="1" s="1"/>
  <c r="H15" i="1"/>
  <c r="H36" i="1" s="1"/>
  <c r="E13" i="1"/>
  <c r="E34" i="1" s="1"/>
  <c r="N22" i="5" l="1"/>
  <c r="G22" i="5"/>
  <c r="K13" i="4"/>
  <c r="O14" i="4"/>
  <c r="N16" i="4"/>
  <c r="K14" i="4"/>
  <c r="K15" i="4"/>
  <c r="N15" i="4" s="1"/>
  <c r="O19" i="4"/>
  <c r="K35" i="4"/>
  <c r="M35" i="4" s="1"/>
  <c r="K39" i="4"/>
  <c r="M39" i="4" s="1"/>
  <c r="L36" i="4"/>
  <c r="M36" i="4"/>
  <c r="M37" i="4"/>
  <c r="L37" i="4"/>
  <c r="O13" i="4"/>
  <c r="O18" i="4"/>
  <c r="L40" i="4"/>
  <c r="M40" i="4"/>
  <c r="O17" i="4"/>
  <c r="O15" i="4"/>
  <c r="M41" i="4"/>
  <c r="L41" i="4"/>
  <c r="O16" i="4"/>
  <c r="H36" i="3"/>
  <c r="J19" i="3"/>
  <c r="J16" i="3"/>
  <c r="E38" i="3"/>
  <c r="J13" i="3"/>
  <c r="J18" i="3"/>
  <c r="J14" i="3"/>
  <c r="H38" i="3"/>
  <c r="J17" i="3"/>
  <c r="L26" i="3"/>
  <c r="I40" i="1"/>
  <c r="J15" i="3"/>
  <c r="L25" i="3"/>
  <c r="L19" i="3"/>
  <c r="M19" i="3" s="1"/>
  <c r="K19" i="3"/>
  <c r="I38" i="1"/>
  <c r="I39" i="1"/>
  <c r="I37" i="1"/>
  <c r="I36" i="1"/>
  <c r="I35" i="1"/>
  <c r="I34" i="1"/>
  <c r="G29" i="1"/>
  <c r="L28" i="1"/>
  <c r="L27" i="1"/>
  <c r="J14" i="1"/>
  <c r="K14" i="1" s="1"/>
  <c r="J18" i="1"/>
  <c r="L18" i="1" s="1"/>
  <c r="M18" i="1" s="1"/>
  <c r="J16" i="1"/>
  <c r="K16" i="1" s="1"/>
  <c r="J17" i="1"/>
  <c r="K17" i="1" s="1"/>
  <c r="J13" i="1"/>
  <c r="L13" i="1" s="1"/>
  <c r="M13" i="1" s="1"/>
  <c r="J19" i="1"/>
  <c r="J15" i="1"/>
  <c r="L15" i="1" s="1"/>
  <c r="M15" i="1" s="1"/>
  <c r="N14" i="4" l="1"/>
  <c r="N13" i="4"/>
  <c r="N19" i="4"/>
  <c r="N18" i="4"/>
  <c r="N17" i="4"/>
  <c r="L35" i="4"/>
  <c r="L39" i="4"/>
  <c r="M43" i="4"/>
  <c r="K27" i="3"/>
  <c r="F40" i="3"/>
  <c r="F36" i="3"/>
  <c r="J27" i="3"/>
  <c r="E35" i="3"/>
  <c r="L15" i="3"/>
  <c r="M15" i="3" s="1"/>
  <c r="K15" i="3"/>
  <c r="L17" i="3"/>
  <c r="M17" i="3" s="1"/>
  <c r="K17" i="3"/>
  <c r="L14" i="3"/>
  <c r="M14" i="3" s="1"/>
  <c r="K14" i="3"/>
  <c r="G41" i="3"/>
  <c r="E41" i="3"/>
  <c r="H40" i="3"/>
  <c r="L18" i="3"/>
  <c r="M18" i="3" s="1"/>
  <c r="K18" i="3"/>
  <c r="M26" i="3"/>
  <c r="L13" i="3"/>
  <c r="M13" i="3" s="1"/>
  <c r="K13" i="3"/>
  <c r="K28" i="3"/>
  <c r="F41" i="3"/>
  <c r="F35" i="3"/>
  <c r="G36" i="3"/>
  <c r="L16" i="3"/>
  <c r="M16" i="3" s="1"/>
  <c r="K16" i="3"/>
  <c r="G30" i="1"/>
  <c r="L29" i="1" s="1"/>
  <c r="K15" i="1"/>
  <c r="L14" i="1"/>
  <c r="M14" i="1" s="1"/>
  <c r="K18" i="1"/>
  <c r="K13" i="1"/>
  <c r="L16" i="1"/>
  <c r="M16" i="1" s="1"/>
  <c r="L17" i="1"/>
  <c r="M17" i="1" s="1"/>
  <c r="L19" i="1"/>
  <c r="M19" i="1" s="1"/>
  <c r="K19" i="1"/>
  <c r="N11" i="4" l="1"/>
  <c r="L43" i="4"/>
  <c r="N19" i="3"/>
  <c r="O13" i="3"/>
  <c r="N16" i="3"/>
  <c r="N17" i="3"/>
  <c r="E36" i="3"/>
  <c r="I36" i="3" s="1"/>
  <c r="K36" i="3" s="1"/>
  <c r="E40" i="3"/>
  <c r="N18" i="3"/>
  <c r="N14" i="3"/>
  <c r="L28" i="3"/>
  <c r="O18" i="3"/>
  <c r="O14" i="3"/>
  <c r="H35" i="3"/>
  <c r="I35" i="3" s="1"/>
  <c r="K35" i="3" s="1"/>
  <c r="H37" i="3"/>
  <c r="O16" i="3"/>
  <c r="F38" i="3"/>
  <c r="M27" i="3"/>
  <c r="O17" i="3"/>
  <c r="O19" i="3"/>
  <c r="N15" i="3"/>
  <c r="L27" i="3"/>
  <c r="N13" i="3"/>
  <c r="J28" i="3"/>
  <c r="O15" i="3"/>
  <c r="O17" i="1"/>
  <c r="N18" i="1"/>
  <c r="N15" i="1"/>
  <c r="O14" i="1"/>
  <c r="N14" i="1"/>
  <c r="O15" i="1"/>
  <c r="O19" i="1"/>
  <c r="O18" i="1"/>
  <c r="N17" i="1"/>
  <c r="O16" i="1"/>
  <c r="N19" i="1"/>
  <c r="N13" i="1"/>
  <c r="N16" i="1"/>
  <c r="O13" i="1"/>
  <c r="L35" i="3" l="1"/>
  <c r="M35" i="3"/>
  <c r="M36" i="3"/>
  <c r="L36" i="3"/>
  <c r="J29" i="3"/>
  <c r="E37" i="3"/>
  <c r="N11" i="3"/>
  <c r="G37" i="3"/>
  <c r="G38" i="3"/>
  <c r="I38" i="3" s="1"/>
  <c r="K38" i="3" s="1"/>
  <c r="G40" i="3"/>
  <c r="I40" i="3" s="1"/>
  <c r="K40" i="3" s="1"/>
  <c r="H39" i="3"/>
  <c r="I39" i="3" s="1"/>
  <c r="K39" i="3" s="1"/>
  <c r="M28" i="3"/>
  <c r="K29" i="3"/>
  <c r="N11" i="1"/>
  <c r="H41" i="3" l="1"/>
  <c r="I41" i="3" s="1"/>
  <c r="K41" i="3" s="1"/>
  <c r="M39" i="3"/>
  <c r="L39" i="3"/>
  <c r="M40" i="3"/>
  <c r="L40" i="3"/>
  <c r="M38" i="3"/>
  <c r="L38" i="3"/>
  <c r="L29" i="3"/>
  <c r="I37" i="3"/>
  <c r="K37" i="3" s="1"/>
  <c r="M29" i="3"/>
  <c r="M37" i="3" l="1"/>
  <c r="L37" i="3"/>
  <c r="M41" i="3"/>
  <c r="L41" i="3"/>
  <c r="L43" i="3" l="1"/>
  <c r="M43" i="3"/>
</calcChain>
</file>

<file path=xl/sharedStrings.xml><?xml version="1.0" encoding="utf-8"?>
<sst xmlns="http://schemas.openxmlformats.org/spreadsheetml/2006/main" count="3655" uniqueCount="529">
  <si>
    <t>Wasser</t>
  </si>
  <si>
    <t>Angebot1</t>
  </si>
  <si>
    <t>Angebot2</t>
  </si>
  <si>
    <t>Angebot3</t>
  </si>
  <si>
    <t>Angebot4</t>
  </si>
  <si>
    <t>Angebot5</t>
  </si>
  <si>
    <t>Angebot6</t>
  </si>
  <si>
    <t>Angebot7</t>
  </si>
  <si>
    <t>Na</t>
  </si>
  <si>
    <t>Ca</t>
  </si>
  <si>
    <t>Co2</t>
  </si>
  <si>
    <t>…</t>
  </si>
  <si>
    <t>PREIS</t>
  </si>
  <si>
    <t>mg/l</t>
  </si>
  <si>
    <t>ct/l</t>
  </si>
  <si>
    <t>Richtung</t>
  </si>
  <si>
    <t>Region1</t>
  </si>
  <si>
    <t>Region2</t>
  </si>
  <si>
    <t>Region3</t>
  </si>
  <si>
    <t>Region4</t>
  </si>
  <si>
    <t>Region5</t>
  </si>
  <si>
    <t>Region6</t>
  </si>
  <si>
    <t>Region7</t>
  </si>
  <si>
    <t>Region8</t>
  </si>
  <si>
    <t>Umweltsünden1</t>
  </si>
  <si>
    <t>Umweltsünden2</t>
  </si>
  <si>
    <t>Umweltsünden3</t>
  </si>
  <si>
    <t>Umweltsünden4</t>
  </si>
  <si>
    <t>uno-wert</t>
  </si>
  <si>
    <t>schätzung</t>
  </si>
  <si>
    <t>verh</t>
  </si>
  <si>
    <t>g/l</t>
  </si>
  <si>
    <t>cm3/l</t>
  </si>
  <si>
    <t>GesamtLeistung</t>
  </si>
  <si>
    <t>GL2</t>
  </si>
  <si>
    <t>PLV2</t>
  </si>
  <si>
    <t>Gütepunkte</t>
  </si>
  <si>
    <t>ranking1</t>
  </si>
  <si>
    <t>ranking2</t>
  </si>
  <si>
    <t>PLV1</t>
  </si>
  <si>
    <t>korrel</t>
  </si>
  <si>
    <t>ranking</t>
  </si>
  <si>
    <t>S1-S2</t>
  </si>
  <si>
    <t>S6-S7</t>
  </si>
  <si>
    <t>Preisschaetzung</t>
  </si>
  <si>
    <t>return</t>
  </si>
  <si>
    <t>Preis2</t>
  </si>
  <si>
    <t>ERROR</t>
  </si>
  <si>
    <t>error^2</t>
  </si>
  <si>
    <t>summe</t>
  </si>
  <si>
    <t>abs(error)</t>
  </si>
  <si>
    <t>OAM</t>
  </si>
  <si>
    <t>Treppenfunnktion</t>
  </si>
  <si>
    <t>Fakt</t>
  </si>
  <si>
    <t>Aufpreis</t>
  </si>
  <si>
    <t>id</t>
  </si>
  <si>
    <t>Jahr</t>
  </si>
  <si>
    <t>Tag</t>
  </si>
  <si>
    <t>Stunde</t>
  </si>
  <si>
    <t>Minute</t>
  </si>
  <si>
    <t>Jahreszeit</t>
  </si>
  <si>
    <t>Wochentag</t>
  </si>
  <si>
    <t>Y</t>
  </si>
  <si>
    <t>Energieaufwand</t>
  </si>
  <si>
    <t>X1</t>
  </si>
  <si>
    <t>X2</t>
  </si>
  <si>
    <t>X3</t>
  </si>
  <si>
    <t>X4</t>
  </si>
  <si>
    <t>X5</t>
  </si>
  <si>
    <t>X6</t>
  </si>
  <si>
    <t>Monate</t>
  </si>
  <si>
    <t>direkt</t>
  </si>
  <si>
    <t>indirekt</t>
  </si>
  <si>
    <t>Azonosító:</t>
  </si>
  <si>
    <t>Objektumok:</t>
  </si>
  <si>
    <t>Attribútumok:</t>
  </si>
  <si>
    <t>Lépcsôk:</t>
  </si>
  <si>
    <t>Eltolás:</t>
  </si>
  <si>
    <t>Leírás:</t>
  </si>
  <si>
    <t>COCO STD: 9820240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</si>
  <si>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</si>
  <si>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</si>
  <si>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</si>
  <si>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</si>
  <si>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</si>
  <si>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</si>
  <si>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</si>
  <si>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</si>
  <si>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</si>
  <si>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</si>
  <si>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</si>
  <si>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</si>
  <si>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</si>
  <si>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</si>
  <si>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</si>
  <si>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Y(A15)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</si>
  <si>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</si>
  <si>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</si>
  <si>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</si>
  <si>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</si>
  <si>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</si>
  <si>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</si>
  <si>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</si>
  <si>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</si>
  <si>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</si>
  <si>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</si>
  <si>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</si>
  <si>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</si>
  <si>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</si>
  <si>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</si>
  <si>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</si>
  <si>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</si>
  <si>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</si>
  <si>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</si>
  <si>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Lépcsôk(1)</t>
  </si>
  <si>
    <t>S1</t>
  </si>
  <si>
    <t>(85000.2+50333.1)/(2)=67666.6</t>
  </si>
  <si>
    <t>(11000+25000)/(2)=18000.05</t>
  </si>
  <si>
    <t>(6000+23667)/(2)=14833.55</t>
  </si>
  <si>
    <t>(52000.1+0)/(2)=26000.05</t>
  </si>
  <si>
    <t>(0+20333)/(2)=10166.5</t>
  </si>
  <si>
    <t>(11000+0)/(2)=5500</t>
  </si>
  <si>
    <t>(43000.1+18000)/(2)=30500.05</t>
  </si>
  <si>
    <t>(0+0)/(2)=0</t>
  </si>
  <si>
    <t>(12000+25667)/(2)=18833.55</t>
  </si>
  <si>
    <t>(71000.1+56667.1)/(2)=63833.6</t>
  </si>
  <si>
    <t>(32000.1+35667.1)/(2)=33833.55</t>
  </si>
  <si>
    <t>S2</t>
  </si>
  <si>
    <t>(20000+50333.1)/(2)=35166.55</t>
  </si>
  <si>
    <t>(7000+0)/(2)=3500</t>
  </si>
  <si>
    <t>(0+333)/(2)=166.5</t>
  </si>
  <si>
    <t>(12000+15000)/(2)=13500</t>
  </si>
  <si>
    <t>(54000.1+36000.1)/(2)=45000.1</t>
  </si>
  <si>
    <t>(4000+6333)/(2)=5166.5</t>
  </si>
  <si>
    <t>S3</t>
  </si>
  <si>
    <t>(12000+20667)/(2)=16333.55</t>
  </si>
  <si>
    <t>(6000+0)/(2)=3000</t>
  </si>
  <si>
    <t>(35000.1+36000.1)/(2)=35500.05</t>
  </si>
  <si>
    <t>(0+6333)/(2)=3166.5</t>
  </si>
  <si>
    <t>S4</t>
  </si>
  <si>
    <t>(12000+0)/(2)=6000</t>
  </si>
  <si>
    <t>(4000+0)/(2)=2000</t>
  </si>
  <si>
    <t>S5</t>
  </si>
  <si>
    <t>(32000.1+8667)/(2)=20333.55</t>
  </si>
  <si>
    <t>S6</t>
  </si>
  <si>
    <t>(5000+0)/(2)=2500</t>
  </si>
  <si>
    <t>(0+13667)/(2)=6833.5</t>
  </si>
  <si>
    <t>S7</t>
  </si>
  <si>
    <t>(0+17667)/(2)=8833.5</t>
  </si>
  <si>
    <t>(0+1333)/(2)=666.5</t>
  </si>
  <si>
    <t>S8</t>
  </si>
  <si>
    <t>S9</t>
  </si>
  <si>
    <t>S10</t>
  </si>
  <si>
    <t>S11</t>
  </si>
  <si>
    <t>(0+6667)/(2)=3333.5</t>
  </si>
  <si>
    <t>S12</t>
  </si>
  <si>
    <t>S13</t>
  </si>
  <si>
    <t>S14</t>
  </si>
  <si>
    <t>S15</t>
  </si>
  <si>
    <t>S16</t>
  </si>
  <si>
    <t>S17</t>
  </si>
  <si>
    <t>S18</t>
  </si>
  <si>
    <t>Lépcsôk(2)</t>
  </si>
  <si>
    <t>COCO:STD</t>
  </si>
  <si>
    <t>Becslés</t>
  </si>
  <si>
    <t>Tény+0</t>
  </si>
  <si>
    <t>Delta</t>
  </si>
  <si>
    <t>Delta/Tény</t>
  </si>
  <si>
    <t>S1 összeg:</t>
  </si>
  <si>
    <t>S18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</si>
  <si>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</si>
  <si>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</si>
  <si>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</si>
  <si>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</si>
  <si>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</si>
  <si>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</si>
  <si>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</si>
  <si>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1.4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</si>
  <si>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0.4 mp (0.01 p)</t>
    </r>
  </si>
  <si>
    <t>Sch</t>
  </si>
  <si>
    <t>COCO STD: 8493840</t>
  </si>
  <si>
    <t>(0+50000)/(1)=50000</t>
  </si>
  <si>
    <t>(0+27000)/(1)=27000</t>
  </si>
  <si>
    <t>(0+18667)/(1)=18667</t>
  </si>
  <si>
    <t>(0+1000)/(1)=1000</t>
  </si>
  <si>
    <t>(0+21667)/(1)=21667</t>
  </si>
  <si>
    <t>(0+0)/(1)=0</t>
  </si>
  <si>
    <t>(0+24667)/(1)=24667</t>
  </si>
  <si>
    <t>(0+23667)/(1)=23667</t>
  </si>
  <si>
    <t>(0+57667)/(1)=57667</t>
  </si>
  <si>
    <t>(0+39667)/(1)=39667</t>
  </si>
  <si>
    <t>(0+20333)/(1)=20333</t>
  </si>
  <si>
    <t>(0+11333)/(1)=11333</t>
  </si>
  <si>
    <t>(0+36333)/(1)=36333</t>
  </si>
  <si>
    <t>(0+4333)/(1)=4333</t>
  </si>
  <si>
    <t>(0+19333)/(1)=19333</t>
  </si>
  <si>
    <t>(0+11000)/(1)=11000</t>
  </si>
  <si>
    <t>(0+1667)/(1)=1667</t>
  </si>
  <si>
    <r>
      <t>A futtatás idôtartama: </t>
    </r>
    <r>
      <rPr>
        <b/>
        <sz val="7"/>
        <color rgb="FF333333"/>
        <rFont val="Verdana"/>
        <family val="2"/>
        <charset val="238"/>
      </rPr>
      <t>0.22 mp (0 p)</t>
    </r>
  </si>
  <si>
    <t>COCO STD: 9685589</t>
  </si>
  <si>
    <t>(10001.9+11002.1)/(2)=10502.05</t>
  </si>
  <si>
    <t>(12602.4+27005.2)/(2)=19803.8</t>
  </si>
  <si>
    <t>(44808.7+37007.1)/(2)=40907.9</t>
  </si>
  <si>
    <t>(4200.8+4000.8)/(2)=4100.8</t>
  </si>
  <si>
    <t>(14002.7+0)/(2)=7001.35</t>
  </si>
  <si>
    <t>(45808.8+45008.7)/(2)=45408.75</t>
  </si>
  <si>
    <t>(6201.2+6001.2)/(2)=6101.2</t>
  </si>
  <si>
    <t>(7801.5+8001.5)/(2)=7901.55</t>
  </si>
  <si>
    <t>(69013.3+73014.1)/(2)=71013.7</t>
  </si>
  <si>
    <t>(34206.6+37007.1)/(2)=35606.85</t>
  </si>
  <si>
    <t>(6401.2+6001.2)/(2)=6201.2</t>
  </si>
  <si>
    <t>(60011.6+60011.6)/(2)=60011.6</t>
  </si>
  <si>
    <t>(7201.4+8001.5)/(2)=7601.45</t>
  </si>
  <si>
    <t>(60011.6+33006.4)/(2)=46509</t>
  </si>
  <si>
    <t>(10001.9+0)/(2)=5000.95</t>
  </si>
  <si>
    <t>(12602.4+12002.3)/(2)=12302.35</t>
  </si>
  <si>
    <t>(32006.2+33006.4)/(2)=32506.3</t>
  </si>
  <si>
    <t>(32006.2+32006.2)/(2)=32006.2</t>
  </si>
  <si>
    <t>(400.1+8001.5)/(2)=4200.8</t>
  </si>
  <si>
    <t>(400.1+0)/(2)=200.05</t>
  </si>
  <si>
    <t>(3800.7+0)/(2)=1900.35</t>
  </si>
  <si>
    <t>(5201+6001.2)/(2)=5601.1</t>
  </si>
  <si>
    <t>(0+5001)/(2)=2500.5</t>
  </si>
  <si>
    <r>
      <t>A futtatás idôtartama: </t>
    </r>
    <r>
      <rPr>
        <b/>
        <sz val="7"/>
        <color rgb="FF333333"/>
        <rFont val="Verdana"/>
        <family val="2"/>
        <charset val="238"/>
      </rPr>
      <t>0.13 mp (0 p)</t>
    </r>
  </si>
  <si>
    <t>COCO STD: 9291756</t>
  </si>
  <si>
    <t>(0+30154)/(1)=30154</t>
  </si>
  <si>
    <t>(0+28692)/(1)=28692</t>
  </si>
  <si>
    <t>(0+12077)/(1)=12077</t>
  </si>
  <si>
    <t>(0+11923)/(1)=11923</t>
  </si>
  <si>
    <t>(0+7462)/(1)=7462</t>
  </si>
  <si>
    <t>(0+18000)/(1)=18000</t>
  </si>
  <si>
    <t>(0+27692)/(1)=27692</t>
  </si>
  <si>
    <t>(0+69539)/(1)=69539</t>
  </si>
  <si>
    <t>(0+26846)/(1)=26846</t>
  </si>
  <si>
    <t>(0+22462)/(1)=22462</t>
  </si>
  <si>
    <t>(0+53923)/(1)=53923</t>
  </si>
  <si>
    <t>(0+24385)/(1)=24385</t>
  </si>
  <si>
    <t>(0+22539)/(1)=22539</t>
  </si>
  <si>
    <t>(0+1692)/(1)=1692</t>
  </si>
  <si>
    <t>(0+14077)/(1)=14077</t>
  </si>
  <si>
    <t>(0+8769)/(1)=8769</t>
  </si>
  <si>
    <t>(0+6077)/(1)=6077</t>
  </si>
  <si>
    <t>(0+2615)/(1)=2615</t>
  </si>
  <si>
    <r>
      <t>A futtatás idôtartama: </t>
    </r>
    <r>
      <rPr>
        <b/>
        <sz val="7"/>
        <color rgb="FF333333"/>
        <rFont val="Verdana"/>
        <family val="2"/>
        <charset val="238"/>
      </rPr>
      <t>0.04 mp (0 p)</t>
    </r>
  </si>
  <si>
    <t>???</t>
  </si>
  <si>
    <t>Attribute#1</t>
  </si>
  <si>
    <t>Attribute#2</t>
  </si>
  <si>
    <t>Attribute#3</t>
  </si>
  <si>
    <t>Attribute#4</t>
  </si>
  <si>
    <t>Attribute#5</t>
  </si>
  <si>
    <t>Attribute#6</t>
  </si>
  <si>
    <t>ZEIT</t>
  </si>
  <si>
    <t>ZEITV</t>
  </si>
  <si>
    <t>?</t>
  </si>
  <si>
    <t>x1</t>
  </si>
  <si>
    <t>x2</t>
  </si>
  <si>
    <t>x3</t>
  </si>
  <si>
    <t>x4</t>
  </si>
  <si>
    <t>x5</t>
  </si>
  <si>
    <t>x6</t>
  </si>
  <si>
    <t>COCO STD: 6411023</t>
  </si>
  <si>
    <t>Y(A13)</t>
  </si>
  <si>
    <t>O19</t>
  </si>
  <si>
    <t>O20</t>
  </si>
  <si>
    <t>O21</t>
  </si>
  <si>
    <t>O22</t>
  </si>
  <si>
    <t>O23</t>
  </si>
  <si>
    <t>O24</t>
  </si>
  <si>
    <t>(10367+1800.7)/(2)=6083.85</t>
  </si>
  <si>
    <t>(0+8785)/(2)=4392.5</t>
  </si>
  <si>
    <t>(2073.4+2946.3)/(2)=2509.85</t>
  </si>
  <si>
    <t>(17623.9+11239.9)/(2)=14431.9</t>
  </si>
  <si>
    <t>(8293.6+10585.7)/(2)=9439.65</t>
  </si>
  <si>
    <t>(4146.8+5947.5)/(2)=5047.15</t>
  </si>
  <si>
    <t>(5183.5+2128.3)/(2)=3655.9</t>
  </si>
  <si>
    <t>(0+1364.3)/(2)=682.15</t>
  </si>
  <si>
    <t>(1036.7+655.2)/(2)=845.95</t>
  </si>
  <si>
    <t>(10367+9602.9)/(2)=9984.95</t>
  </si>
  <si>
    <t>(2073.4+1800.7)/(2)=1937.05</t>
  </si>
  <si>
    <t>(0+2837.4)/(2)=1418.7</t>
  </si>
  <si>
    <t>(0+3165)/(2)=1582.5</t>
  </si>
  <si>
    <t>(1036.7+5456.1)/(2)=3246.4</t>
  </si>
  <si>
    <t>(2073.4+0)/(2)=1036.7</t>
  </si>
  <si>
    <t>(2073.4+5947.5)/(2)=4010.45</t>
  </si>
  <si>
    <t>(3110.1+2128.3)/(2)=2619.2</t>
  </si>
  <si>
    <t>(1036.7+0)/(2)=518.35</t>
  </si>
  <si>
    <t>(1036.7+4747)/(2)=2891.85</t>
  </si>
  <si>
    <t>(1036.7+272.7)/(2)=654.7</t>
  </si>
  <si>
    <t>(0+2073.4)/(2)=1036.7</t>
  </si>
  <si>
    <t>(0+1800.7)/(2)=900.35</t>
  </si>
  <si>
    <t>(0+655.2)/(2)=327.6</t>
  </si>
  <si>
    <t>S19</t>
  </si>
  <si>
    <t>S20</t>
  </si>
  <si>
    <t>S21</t>
  </si>
  <si>
    <t>S22</t>
  </si>
  <si>
    <t>S23</t>
  </si>
  <si>
    <t>S24</t>
  </si>
  <si>
    <t>S24 összeg: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</si>
  <si>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1.41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</si>
  <si>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0.14 mp (0 p)</t>
    </r>
  </si>
  <si>
    <t>SCH</t>
  </si>
  <si>
    <t>Diff</t>
  </si>
  <si>
    <t>diff/fakt</t>
  </si>
  <si>
    <t>TRF</t>
  </si>
  <si>
    <t>Dátum</t>
  </si>
  <si>
    <t>CoinMarketCap Market Cap</t>
  </si>
  <si>
    <t>Bitcoin  BTC</t>
  </si>
  <si>
    <t>Ethereum  ETH</t>
  </si>
  <si>
    <t>Tether  USDT</t>
  </si>
  <si>
    <t>BNB  BNB</t>
  </si>
  <si>
    <t>USD Coin  USDC</t>
  </si>
  <si>
    <t>XRP  XRP</t>
  </si>
  <si>
    <t>Cardano  ADA</t>
  </si>
  <si>
    <t>Dogecoin  DOGE</t>
  </si>
  <si>
    <t>Polygon  MATIC</t>
  </si>
  <si>
    <t>Solana  SOL</t>
  </si>
  <si>
    <t>24.04.2023</t>
  </si>
  <si>
    <t>23.04.2023</t>
  </si>
  <si>
    <t>22.04.2023</t>
  </si>
  <si>
    <t>21.04.2023</t>
  </si>
  <si>
    <t>20.04.2023</t>
  </si>
  <si>
    <t>19.04.2023</t>
  </si>
  <si>
    <t>18.04.2023</t>
  </si>
  <si>
    <t>17.04.2023</t>
  </si>
  <si>
    <t>16.04.2023</t>
  </si>
  <si>
    <t>15.04.2023</t>
  </si>
  <si>
    <t>14.04.2023</t>
  </si>
  <si>
    <t>13.04.2023</t>
  </si>
  <si>
    <t>12.04.2023</t>
  </si>
  <si>
    <t>11.04.2023</t>
  </si>
  <si>
    <t>10.04.2023</t>
  </si>
  <si>
    <t>09.04.2023</t>
  </si>
  <si>
    <t>08.04.2023</t>
  </si>
  <si>
    <t>07.04.2023</t>
  </si>
  <si>
    <t>06.04.2023</t>
  </si>
  <si>
    <t>05.04.2023</t>
  </si>
  <si>
    <t>04.04.2023</t>
  </si>
  <si>
    <t>03.04.2023</t>
  </si>
  <si>
    <t>02.04.2023</t>
  </si>
  <si>
    <t>01.04.2023</t>
  </si>
  <si>
    <t>31.03.2023</t>
  </si>
  <si>
    <t>COCO STD: 8232348</t>
  </si>
  <si>
    <t>(0+500)/(1)=500</t>
  </si>
  <si>
    <t>(0+6000)/(1)=6000</t>
  </si>
  <si>
    <t>(0+8500)/(1)=8500</t>
  </si>
  <si>
    <t>(0+5500)/(1)=5500</t>
  </si>
  <si>
    <t>(0+2000)/(1)=2000</t>
  </si>
  <si>
    <t>(0+3000)/(1)=3000</t>
  </si>
  <si>
    <t>(0+7000)/(1)=7000</t>
  </si>
  <si>
    <t>(0+4000)/(1)=4000</t>
  </si>
  <si>
    <t>(0+13500)/(1)=13500</t>
  </si>
  <si>
    <t>(0+2500)/(1)=2500</t>
  </si>
  <si>
    <t>(0+4500)/(1)=4500</t>
  </si>
  <si>
    <t>(0+10500)/(1)=10500</t>
  </si>
  <si>
    <t>(0+9500)/(1)=9500</t>
  </si>
  <si>
    <r>
      <t>A futtatás idôtartama: </t>
    </r>
    <r>
      <rPr>
        <b/>
        <sz val="7"/>
        <color rgb="FF333333"/>
        <rFont val="Verdana"/>
        <family val="2"/>
        <charset val="238"/>
      </rPr>
      <t>0.05 mp (0 p)</t>
    </r>
  </si>
  <si>
    <t>diff</t>
  </si>
  <si>
    <t>zeit</t>
  </si>
  <si>
    <t>sch</t>
  </si>
  <si>
    <t>COCO Y0: 9270034</t>
  </si>
  <si>
    <t>(0+356)/(1)=356</t>
  </si>
  <si>
    <t>(0+122)/(1)=122</t>
  </si>
  <si>
    <t>(0+590)/(1)=590</t>
  </si>
  <si>
    <t>(0+423)/(1)=423</t>
  </si>
  <si>
    <t>(0+656)/(1)=656</t>
  </si>
  <si>
    <t>(0+89)/(1)=89</t>
  </si>
  <si>
    <t>(0+22)/(1)=22</t>
  </si>
  <si>
    <t>(0+289)/(1)=289</t>
  </si>
  <si>
    <t>(0+556)/(1)=556</t>
  </si>
  <si>
    <t>(0+355)/(1)=355</t>
  </si>
  <si>
    <t>(0+88)/(1)=88</t>
  </si>
  <si>
    <t>(0+422)/(1)=422</t>
  </si>
  <si>
    <t>(0+522)/(1)=522</t>
  </si>
  <si>
    <t>(0+155)/(1)=155</t>
  </si>
  <si>
    <t>(0+21)/(1)=21</t>
  </si>
  <si>
    <t>(0+288)/(1)=288</t>
  </si>
  <si>
    <t>(0+555)/(1)=555</t>
  </si>
  <si>
    <t>(0+254)/(1)=254</t>
  </si>
  <si>
    <t>(0+87)/(1)=87</t>
  </si>
  <si>
    <t>(0+421)/(1)=421</t>
  </si>
  <si>
    <t>(0+20)/(1)=20</t>
  </si>
  <si>
    <t>(0+521)/(1)=521</t>
  </si>
  <si>
    <t>(0+287)/(1)=287</t>
  </si>
  <si>
    <t>(0+554)/(1)=554</t>
  </si>
  <si>
    <t>(0+253)/(1)=253</t>
  </si>
  <si>
    <t>(0+86)/(1)=86</t>
  </si>
  <si>
    <t>(0+119)/(1)=119</t>
  </si>
  <si>
    <t>(0+19)/(1)=19</t>
  </si>
  <si>
    <t>(0+520)/(1)=520</t>
  </si>
  <si>
    <t>(0+420)/(1)=420</t>
  </si>
  <si>
    <t>(0+52)/(1)=52</t>
  </si>
  <si>
    <t>(0+553)/(1)=553</t>
  </si>
  <si>
    <t>(0+252)/(1)=252</t>
  </si>
  <si>
    <t>(0+85)/(1)=85</t>
  </si>
  <si>
    <t>(0+118)/(1)=118</t>
  </si>
  <si>
    <t>(0+18)/(1)=18</t>
  </si>
  <si>
    <t>(0+519)/(1)=519</t>
  </si>
  <si>
    <t>(0+185)/(1)=185</t>
  </si>
  <si>
    <t>(0+51)/(1)=51</t>
  </si>
  <si>
    <t>(0+385)/(1)=385</t>
  </si>
  <si>
    <t>(0+251)/(1)=251</t>
  </si>
  <si>
    <t>(0+84)/(1)=84</t>
  </si>
  <si>
    <t>(0+117)/(1)=117</t>
  </si>
  <si>
    <t>(0+17)/(1)=17</t>
  </si>
  <si>
    <t>(0+418)/(1)=418</t>
  </si>
  <si>
    <t>(0+184)/(1)=184</t>
  </si>
  <si>
    <t>(0+50)/(1)=50</t>
  </si>
  <si>
    <t>(0+384)/(1)=384</t>
  </si>
  <si>
    <t>(0+250)/(1)=250</t>
  </si>
  <si>
    <t>(0+83)/(1)=83</t>
  </si>
  <si>
    <t>(0+16)/(1)=16</t>
  </si>
  <si>
    <t>(0+417)/(1)=417</t>
  </si>
  <si>
    <t>(0+183)/(1)=183</t>
  </si>
  <si>
    <t>(0+49)/(1)=49</t>
  </si>
  <si>
    <t>(0+383)/(1)=383</t>
  </si>
  <si>
    <t>(0+249)/(1)=249</t>
  </si>
  <si>
    <t>(0+15)/(1)=15</t>
  </si>
  <si>
    <t>(0+416)/(1)=416</t>
  </si>
  <si>
    <t>(0+182)/(1)=182</t>
  </si>
  <si>
    <t>(0+48)/(1)=48</t>
  </si>
  <si>
    <t>(0+382)/(1)=382</t>
  </si>
  <si>
    <t>(0+248)/(1)=248</t>
  </si>
  <si>
    <t>(0+14)/(1)=14</t>
  </si>
  <si>
    <t>(0+181)/(1)=181</t>
  </si>
  <si>
    <t>(0+47)/(1)=47</t>
  </si>
  <si>
    <t>(0+381)/(1)=381</t>
  </si>
  <si>
    <t>(0+247)/(1)=247</t>
  </si>
  <si>
    <t>(0+13)/(1)=13</t>
  </si>
  <si>
    <t>(0+180)/(1)=180</t>
  </si>
  <si>
    <t>(0+80)/(1)=80</t>
  </si>
  <si>
    <t>(0+246)/(1)=246</t>
  </si>
  <si>
    <t>(0+12)/(1)=12</t>
  </si>
  <si>
    <t>(0+179)/(1)=179</t>
  </si>
  <si>
    <t>(0+79)/(1)=79</t>
  </si>
  <si>
    <t>(0+245)/(1)=245</t>
  </si>
  <si>
    <t>(0+11)/(1)=11</t>
  </si>
  <si>
    <t>(0+78)/(1)=78</t>
  </si>
  <si>
    <t>(0+244)/(1)=244</t>
  </si>
  <si>
    <t>(0+10)/(1)=10</t>
  </si>
  <si>
    <t>(0+77)/(1)=77</t>
  </si>
  <si>
    <t>(0+243)/(1)=243</t>
  </si>
  <si>
    <t>(0+9)/(1)=9</t>
  </si>
  <si>
    <t>(0+76)/(1)=76</t>
  </si>
  <si>
    <t>(0+242)/(1)=242</t>
  </si>
  <si>
    <t>(0+8)/(1)=8</t>
  </si>
  <si>
    <t>(0+75)/(1)=75</t>
  </si>
  <si>
    <t>(0+7)/(1)=7</t>
  </si>
  <si>
    <t>(0+74)/(1)=74</t>
  </si>
  <si>
    <t>(0+6)/(1)=6</t>
  </si>
  <si>
    <t>(0+73)/(1)=73</t>
  </si>
  <si>
    <t>(0+5)/(1)=5</t>
  </si>
  <si>
    <t>(0+72)/(1)=72</t>
  </si>
  <si>
    <t>(0+4)/(1)=4</t>
  </si>
  <si>
    <t>(0+71)/(1)=71</t>
  </si>
  <si>
    <t>(0+3)/(1)=3</t>
  </si>
  <si>
    <t>(0+70)/(1)=70</t>
  </si>
  <si>
    <t>(0+2)/(1)=2</t>
  </si>
  <si>
    <t>(0+69)/(1)=69</t>
  </si>
  <si>
    <t>(0+1)/(1)=1</t>
  </si>
  <si>
    <t>COCO:Y0</t>
  </si>
  <si>
    <t>S23 összeg:</t>
  </si>
  <si>
    <r>
      <t>A futtatás idôtartama: </t>
    </r>
    <r>
      <rPr>
        <b/>
        <sz val="7"/>
        <color rgb="FF333333"/>
        <rFont val="Verdana"/>
        <family val="2"/>
        <charset val="238"/>
      </rPr>
      <t>0.07 mp (0 p)</t>
    </r>
  </si>
  <si>
    <t>COCO Y0: 4926365</t>
  </si>
  <si>
    <t>(0+330)/(1)=330</t>
  </si>
  <si>
    <t>(0+476)/(1)=476</t>
  </si>
  <si>
    <t>(0+570)/(1)=570</t>
  </si>
  <si>
    <t>(0+127)/(1)=127</t>
  </si>
  <si>
    <t>(0+403)/(1)=403</t>
  </si>
  <si>
    <t>(0+452)/(1)=452</t>
  </si>
  <si>
    <t>(0+91)/(1)=91</t>
  </si>
  <si>
    <t>(0+281)/(1)=281</t>
  </si>
  <si>
    <t>(0+475)/(1)=475</t>
  </si>
  <si>
    <t>(0+126)/(1)=126</t>
  </si>
  <si>
    <t>(0+212)/(1)=212</t>
  </si>
  <si>
    <t>(0+402)/(1)=402</t>
  </si>
  <si>
    <t>(0+451)/(1)=451</t>
  </si>
  <si>
    <t>(0+90)/(1)=90</t>
  </si>
  <si>
    <t>(0+280)/(1)=280</t>
  </si>
  <si>
    <t>(0+125)/(1)=125</t>
  </si>
  <si>
    <t>(0+211)/(1)=211</t>
  </si>
  <si>
    <t>(0+401)/(1)=401</t>
  </si>
  <si>
    <t>(0+284)/(1)=284</t>
  </si>
  <si>
    <t>(0+279)/(1)=279</t>
  </si>
  <si>
    <t>(0+124)/(1)=124</t>
  </si>
  <si>
    <t>(0+68)/(1)=68</t>
  </si>
  <si>
    <t>(0+400)/(1)=400</t>
  </si>
  <si>
    <t>(0+283)/(1)=283</t>
  </si>
  <si>
    <t>(0+278)/(1)=278</t>
  </si>
  <si>
    <t>(0+123)/(1)=123</t>
  </si>
  <si>
    <t>(0+67)/(1)=67</t>
  </si>
  <si>
    <t>(0+399)/(1)=399</t>
  </si>
  <si>
    <t>(0+282)/(1)=282</t>
  </si>
  <si>
    <t>(0+277)/(1)=277</t>
  </si>
  <si>
    <t>(0+66)/(1)=66</t>
  </si>
  <si>
    <t>(0+139)/(1)=139</t>
  </si>
  <si>
    <t>(0+398)/(1)=398</t>
  </si>
  <si>
    <t>(0+276)/(1)=276</t>
  </si>
  <si>
    <t>(0+207)/(1)=207</t>
  </si>
  <si>
    <t>(0+65)/(1)=65</t>
  </si>
  <si>
    <t>(0+138)/(1)=138</t>
  </si>
  <si>
    <t>(0+121)/(1)=121</t>
  </si>
  <si>
    <t>(0+275)/(1)=275</t>
  </si>
  <si>
    <t>(0+206)/(1)=206</t>
  </si>
  <si>
    <t>(0+64)/(1)=64</t>
  </si>
  <si>
    <t>(0+137)/(1)=137</t>
  </si>
  <si>
    <t>(0+120)/(1)=120</t>
  </si>
  <si>
    <t>(0+274)/(1)=274</t>
  </si>
  <si>
    <t>(0+205)/(1)=205</t>
  </si>
  <si>
    <t>(0+136)/(1)=136</t>
  </si>
  <si>
    <t>(0+273)/(1)=273</t>
  </si>
  <si>
    <t>(0+204)/(1)=204</t>
  </si>
  <si>
    <t>(0+135)/(1)=135</t>
  </si>
  <si>
    <t>(0+94)/(1)=94</t>
  </si>
  <si>
    <t>(0+272)/(1)=272</t>
  </si>
  <si>
    <t>(0+203)/(1)=203</t>
  </si>
  <si>
    <t>(0+134)/(1)=134</t>
  </si>
  <si>
    <t>(0+93)/(1)=93</t>
  </si>
  <si>
    <t>(0+271)/(1)=271</t>
  </si>
  <si>
    <t>(0+202)/(1)=202</t>
  </si>
  <si>
    <t>(0+133)/(1)=133</t>
  </si>
  <si>
    <t>(0+92)/(1)=92</t>
  </si>
  <si>
    <t>(0+176)/(1)=176</t>
  </si>
  <si>
    <t>(0+132)/(1)=132</t>
  </si>
  <si>
    <t>(0+175)/(1)=175</t>
  </si>
  <si>
    <t>(0+82)/(1)=82</t>
  </si>
  <si>
    <t>(0+131)/(1)=131</t>
  </si>
  <si>
    <t>(0+174)/(1)=174</t>
  </si>
  <si>
    <t>(0+173)/(1)=173</t>
  </si>
  <si>
    <r>
      <t>A futtatás idôtartama: </t>
    </r>
    <r>
      <rPr>
        <b/>
        <sz val="7"/>
        <color rgb="FF333333"/>
        <rFont val="Verdana"/>
        <family val="2"/>
        <charset val="238"/>
      </rPr>
      <t>0.06 mp (0 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</si>
</sst>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9"/>
      <color rgb="FF000000"/>
      <name val="Quattrocento Sans"/>
    </font>
    <font>
      <sz val="9"/>
      <color rgb="FF000000"/>
      <name val="Quattrocento Sans"/>
    </font>
    <font>
      <sz val="11"/>
      <color rgb="FF000000"/>
      <name val="Quattrocento Sans"/>
    </font>
    <font>
      <b/>
      <sz val="5"/>
      <color rgb="FFFF0000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666666"/>
      </left>
      <right style="medium">
        <color rgb="FF666666"/>
      </right>
      <top/>
      <bottom/>
      <diagonal/>
    </border>
    <border>
      <left style="medium">
        <color rgb="FF666666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1" xfId="0" applyBorder="1"/>
    <xf numFmtId="2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2" fontId="0" fillId="0" borderId="12" xfId="0" applyNumberFormat="1" applyBorder="1"/>
    <xf numFmtId="0" fontId="0" fillId="2" borderId="0" xfId="0" applyFill="1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2" fillId="0" borderId="0" xfId="1"/>
    <xf numFmtId="0" fontId="9" fillId="0" borderId="0" xfId="0" applyFont="1"/>
    <xf numFmtId="0" fontId="7" fillId="2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left" vertical="center"/>
    </xf>
    <xf numFmtId="0" fontId="12" fillId="5" borderId="0" xfId="0" applyFont="1" applyFill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1" fillId="0" borderId="0" xfId="0" applyFont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SCH vs F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Tabelle3!$N$114</c:f>
              <c:strCache>
                <c:ptCount val="1"/>
                <c:pt idx="0">
                  <c:v>SCH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Tabelle3!$N$115:$N$138</c:f>
              <c:numCache>
                <c:formatCode>General</c:formatCode>
                <c:ptCount val="24"/>
                <c:pt idx="0">
                  <c:v>5238.3999999999996</c:v>
                </c:pt>
                <c:pt idx="1">
                  <c:v>6357</c:v>
                </c:pt>
                <c:pt idx="2">
                  <c:v>3465.2</c:v>
                </c:pt>
                <c:pt idx="3">
                  <c:v>4147.3</c:v>
                </c:pt>
                <c:pt idx="4">
                  <c:v>9576.5</c:v>
                </c:pt>
                <c:pt idx="5">
                  <c:v>6220.7</c:v>
                </c:pt>
                <c:pt idx="6">
                  <c:v>7420.7</c:v>
                </c:pt>
                <c:pt idx="7">
                  <c:v>13422.7</c:v>
                </c:pt>
                <c:pt idx="8">
                  <c:v>12440.9</c:v>
                </c:pt>
                <c:pt idx="9">
                  <c:v>10367.5</c:v>
                </c:pt>
                <c:pt idx="10">
                  <c:v>9330.7999999999993</c:v>
                </c:pt>
                <c:pt idx="11">
                  <c:v>12440.9</c:v>
                </c:pt>
                <c:pt idx="12">
                  <c:v>13477.6</c:v>
                </c:pt>
                <c:pt idx="13">
                  <c:v>9849.2000000000007</c:v>
                </c:pt>
                <c:pt idx="14">
                  <c:v>12440.9</c:v>
                </c:pt>
                <c:pt idx="15">
                  <c:v>11922.6</c:v>
                </c:pt>
                <c:pt idx="16">
                  <c:v>13477.6</c:v>
                </c:pt>
                <c:pt idx="17">
                  <c:v>18661.099999999999</c:v>
                </c:pt>
                <c:pt idx="18">
                  <c:v>19697.8</c:v>
                </c:pt>
                <c:pt idx="19">
                  <c:v>17106.599999999999</c:v>
                </c:pt>
                <c:pt idx="20">
                  <c:v>19697.8</c:v>
                </c:pt>
                <c:pt idx="21">
                  <c:v>22807.9</c:v>
                </c:pt>
                <c:pt idx="22">
                  <c:v>23844.6</c:v>
                </c:pt>
                <c:pt idx="23">
                  <c:v>16587.7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4F-4C76-9C4A-CE217C60D799}"/>
            </c:ext>
          </c:extLst>
        </c:ser>
        <c:ser>
          <c:idx val="1"/>
          <c:order val="1"/>
          <c:tx>
            <c:strRef>
              <c:f>Tabelle3!$O$114</c:f>
              <c:strCache>
                <c:ptCount val="1"/>
                <c:pt idx="0">
                  <c:v>ZEIT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Tabelle3!$O$115:$O$138</c:f>
              <c:numCache>
                <c:formatCode>General</c:formatCode>
                <c:ptCount val="24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  <c:pt idx="8">
                  <c:v>9000</c:v>
                </c:pt>
                <c:pt idx="9">
                  <c:v>10000</c:v>
                </c:pt>
                <c:pt idx="10">
                  <c:v>11000</c:v>
                </c:pt>
                <c:pt idx="11">
                  <c:v>12000</c:v>
                </c:pt>
                <c:pt idx="12">
                  <c:v>13000</c:v>
                </c:pt>
                <c:pt idx="13">
                  <c:v>14000</c:v>
                </c:pt>
                <c:pt idx="14">
                  <c:v>15000</c:v>
                </c:pt>
                <c:pt idx="15">
                  <c:v>16000</c:v>
                </c:pt>
                <c:pt idx="16">
                  <c:v>17000</c:v>
                </c:pt>
                <c:pt idx="17">
                  <c:v>18000</c:v>
                </c:pt>
                <c:pt idx="18">
                  <c:v>19000</c:v>
                </c:pt>
                <c:pt idx="19">
                  <c:v>20000</c:v>
                </c:pt>
                <c:pt idx="20">
                  <c:v>21000</c:v>
                </c:pt>
                <c:pt idx="21">
                  <c:v>22000</c:v>
                </c:pt>
                <c:pt idx="22">
                  <c:v>23000</c:v>
                </c:pt>
                <c:pt idx="23">
                  <c:v>24000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4F-4C76-9C4A-CE217C60D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4264143"/>
        <c:axId val="1584265583"/>
      </c:lineChart>
      <c:catAx>
        <c:axId val="158426414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4265583"/>
        <c:crosses val="autoZero"/>
        <c:auto val="1"/>
        <c:lblAlgn val="ctr"/>
        <c:lblOffset val="100"/>
        <c:noMultiLvlLbl val="0"/>
      </c:catAx>
      <c:valAx>
        <c:axId val="1584265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4264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A#3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6"/>
            <c:dispRSqr val="1"/>
            <c:dispEq val="1"/>
            <c:trendlineLbl>
              <c:layout>
                <c:manualLayout>
                  <c:x val="4.3851487314085738E-2"/>
                  <c:y val="0.4201261300670749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val>
            <c:numRef>
              <c:f>Tabelle3!$T$89:$T$112</c:f>
              <c:numCache>
                <c:formatCode>General</c:formatCode>
                <c:ptCount val="24"/>
                <c:pt idx="0">
                  <c:v>4392.5</c:v>
                </c:pt>
                <c:pt idx="1">
                  <c:v>4392.5</c:v>
                </c:pt>
                <c:pt idx="2">
                  <c:v>1582.5</c:v>
                </c:pt>
                <c:pt idx="3">
                  <c:v>1582.5</c:v>
                </c:pt>
                <c:pt idx="4">
                  <c:v>1582.5</c:v>
                </c:pt>
                <c:pt idx="5">
                  <c:v>1582.5</c:v>
                </c:pt>
                <c:pt idx="6">
                  <c:v>1582.5</c:v>
                </c:pt>
                <c:pt idx="7">
                  <c:v>2482.9</c:v>
                </c:pt>
                <c:pt idx="8">
                  <c:v>2482.9</c:v>
                </c:pt>
                <c:pt idx="9">
                  <c:v>2482.9</c:v>
                </c:pt>
                <c:pt idx="10">
                  <c:v>4201.7</c:v>
                </c:pt>
                <c:pt idx="11">
                  <c:v>4201.7</c:v>
                </c:pt>
                <c:pt idx="12">
                  <c:v>4201.7</c:v>
                </c:pt>
                <c:pt idx="13">
                  <c:v>4201.7</c:v>
                </c:pt>
                <c:pt idx="14">
                  <c:v>3655.8999999999996</c:v>
                </c:pt>
                <c:pt idx="15">
                  <c:v>3655.8999999999996</c:v>
                </c:pt>
                <c:pt idx="16">
                  <c:v>2619.1999999999998</c:v>
                </c:pt>
                <c:pt idx="17">
                  <c:v>3655.9</c:v>
                </c:pt>
                <c:pt idx="18">
                  <c:v>3655.9</c:v>
                </c:pt>
                <c:pt idx="19">
                  <c:v>3655.9</c:v>
                </c:pt>
                <c:pt idx="20">
                  <c:v>3655.9</c:v>
                </c:pt>
                <c:pt idx="21">
                  <c:v>3655.9</c:v>
                </c:pt>
                <c:pt idx="22">
                  <c:v>3655.9</c:v>
                </c:pt>
                <c:pt idx="23">
                  <c:v>3655.9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CB-4014-8DBB-6F818F73F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2385519"/>
        <c:axId val="1922398959"/>
      </c:lineChart>
      <c:catAx>
        <c:axId val="192238551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2398959"/>
        <c:crosses val="autoZero"/>
        <c:auto val="1"/>
        <c:lblAlgn val="ctr"/>
        <c:lblOffset val="100"/>
        <c:noMultiLvlLbl val="0"/>
      </c:catAx>
      <c:valAx>
        <c:axId val="1922398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23855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Tabelle3!$I$88</c:f>
              <c:strCache>
                <c:ptCount val="1"/>
                <c:pt idx="0">
                  <c:v>Attribute#2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Tabelle3!$I$89:$I$112</c:f>
              <c:numCache>
                <c:formatCode>General</c:formatCode>
                <c:ptCount val="24"/>
                <c:pt idx="0">
                  <c:v>5047.2</c:v>
                </c:pt>
                <c:pt idx="1">
                  <c:v>5047.2</c:v>
                </c:pt>
                <c:pt idx="2">
                  <c:v>5047.2</c:v>
                </c:pt>
                <c:pt idx="3">
                  <c:v>5047.2</c:v>
                </c:pt>
                <c:pt idx="4">
                  <c:v>5047.2</c:v>
                </c:pt>
                <c:pt idx="5">
                  <c:v>5047.2</c:v>
                </c:pt>
                <c:pt idx="6">
                  <c:v>4010.5</c:v>
                </c:pt>
                <c:pt idx="7">
                  <c:v>4010.5</c:v>
                </c:pt>
                <c:pt idx="8">
                  <c:v>4010.5</c:v>
                </c:pt>
                <c:pt idx="9">
                  <c:v>4010.5</c:v>
                </c:pt>
                <c:pt idx="10">
                  <c:v>4010.5</c:v>
                </c:pt>
                <c:pt idx="11">
                  <c:v>4010.5</c:v>
                </c:pt>
                <c:pt idx="12">
                  <c:v>1036.7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CD-4D9A-9732-843BCB069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2399439"/>
        <c:axId val="1922388399"/>
      </c:lineChart>
      <c:catAx>
        <c:axId val="19223994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2388399"/>
        <c:crosses val="autoZero"/>
        <c:auto val="1"/>
        <c:lblAlgn val="ctr"/>
        <c:lblOffset val="100"/>
        <c:noMultiLvlLbl val="0"/>
      </c:catAx>
      <c:valAx>
        <c:axId val="1922388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2399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Tabelle5!$I$2</c:f>
              <c:strCache>
                <c:ptCount val="1"/>
                <c:pt idx="0">
                  <c:v>Energieaufwand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6991469816272965E-2"/>
                  <c:y val="-0.2812397929425488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val>
            <c:numRef>
              <c:f>Tabelle5!$I$3:$I$20</c:f>
              <c:numCache>
                <c:formatCode>General</c:formatCode>
                <c:ptCount val="18"/>
                <c:pt idx="0">
                  <c:v>33</c:v>
                </c:pt>
                <c:pt idx="1">
                  <c:v>63</c:v>
                </c:pt>
                <c:pt idx="2">
                  <c:v>73</c:v>
                </c:pt>
                <c:pt idx="3">
                  <c:v>44</c:v>
                </c:pt>
                <c:pt idx="4">
                  <c:v>82</c:v>
                </c:pt>
                <c:pt idx="6">
                  <c:v>84</c:v>
                </c:pt>
                <c:pt idx="7">
                  <c:v>51</c:v>
                </c:pt>
                <c:pt idx="8">
                  <c:v>77</c:v>
                </c:pt>
                <c:pt idx="9">
                  <c:v>50</c:v>
                </c:pt>
                <c:pt idx="10">
                  <c:v>22</c:v>
                </c:pt>
                <c:pt idx="11">
                  <c:v>66</c:v>
                </c:pt>
                <c:pt idx="12">
                  <c:v>59</c:v>
                </c:pt>
                <c:pt idx="13">
                  <c:v>74</c:v>
                </c:pt>
                <c:pt idx="14">
                  <c:v>55</c:v>
                </c:pt>
                <c:pt idx="15">
                  <c:v>61</c:v>
                </c:pt>
                <c:pt idx="16">
                  <c:v>72</c:v>
                </c:pt>
                <c:pt idx="17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D8-4A87-B193-B68757CD4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51671583"/>
        <c:axId val="1851672543"/>
      </c:barChart>
      <c:catAx>
        <c:axId val="185167158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1672543"/>
        <c:crosses val="autoZero"/>
        <c:auto val="1"/>
        <c:lblAlgn val="ctr"/>
        <c:lblOffset val="100"/>
        <c:noMultiLvlLbl val="0"/>
      </c:catAx>
      <c:valAx>
        <c:axId val="1851672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16715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0</xdr:rowOff>
    </xdr:from>
    <xdr:to>
      <xdr:col>3</xdr:col>
      <xdr:colOff>3387</xdr:colOff>
      <xdr:row>32</xdr:row>
      <xdr:rowOff>22860</xdr:rowOff>
    </xdr:to>
    <xdr:pic>
      <xdr:nvPicPr>
        <xdr:cNvPr id="2" name="Grafik 1" descr="COCO">
          <a:extLst>
            <a:ext uri="{FF2B5EF4-FFF2-40B4-BE49-F238E27FC236}">
              <a16:creationId xmlns:a16="http://schemas.microsoft.com/office/drawing/2014/main" id="{1F5A7A07-6D12-D6AF-70EA-1FFD19BA2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0352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601133</xdr:colOff>
      <xdr:row>117</xdr:row>
      <xdr:rowOff>160866</xdr:rowOff>
    </xdr:from>
    <xdr:to>
      <xdr:col>12</xdr:col>
      <xdr:colOff>177799</xdr:colOff>
      <xdr:row>131</xdr:row>
      <xdr:rowOff>177800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3DAC3379-42B1-350B-E057-F3D0E48FCC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49589</xdr:colOff>
      <xdr:row>86</xdr:row>
      <xdr:rowOff>12094</xdr:rowOff>
    </xdr:from>
    <xdr:to>
      <xdr:col>25</xdr:col>
      <xdr:colOff>673704</xdr:colOff>
      <xdr:row>99</xdr:row>
      <xdr:rowOff>110066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4572C999-5B1C-A129-3316-FF8D7C47C1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270933</xdr:colOff>
      <xdr:row>92</xdr:row>
      <xdr:rowOff>67734</xdr:rowOff>
    </xdr:from>
    <xdr:to>
      <xdr:col>9</xdr:col>
      <xdr:colOff>643467</xdr:colOff>
      <xdr:row>106</xdr:row>
      <xdr:rowOff>84667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3249B8E6-BB2A-CE85-1D74-99E2CDEB4C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25</xdr:col>
      <xdr:colOff>0</xdr:colOff>
      <xdr:row>33</xdr:row>
      <xdr:rowOff>0</xdr:rowOff>
    </xdr:from>
    <xdr:to>
      <xdr:col>27</xdr:col>
      <xdr:colOff>320040</xdr:colOff>
      <xdr:row>35</xdr:row>
      <xdr:rowOff>152400</xdr:rowOff>
    </xdr:to>
    <xdr:pic>
      <xdr:nvPicPr>
        <xdr:cNvPr id="8" name="Grafik 7" descr="COCO">
          <a:extLst>
            <a:ext uri="{FF2B5EF4-FFF2-40B4-BE49-F238E27FC236}">
              <a16:creationId xmlns:a16="http://schemas.microsoft.com/office/drawing/2014/main" id="{5FF13534-0720-0E8D-98D7-A47591698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0" y="60807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0</xdr:rowOff>
    </xdr:from>
    <xdr:to>
      <xdr:col>1</xdr:col>
      <xdr:colOff>1143000</xdr:colOff>
      <xdr:row>60</xdr:row>
      <xdr:rowOff>22860</xdr:rowOff>
    </xdr:to>
    <xdr:pic>
      <xdr:nvPicPr>
        <xdr:cNvPr id="2" name="Grafik 1" descr="COCO">
          <a:extLst>
            <a:ext uri="{FF2B5EF4-FFF2-40B4-BE49-F238E27FC236}">
              <a16:creationId xmlns:a16="http://schemas.microsoft.com/office/drawing/2014/main" id="{E7D4CB2A-E425-FF68-9CE1-B4146878A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241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0</xdr:colOff>
      <xdr:row>57</xdr:row>
      <xdr:rowOff>0</xdr:rowOff>
    </xdr:from>
    <xdr:to>
      <xdr:col>25</xdr:col>
      <xdr:colOff>320040</xdr:colOff>
      <xdr:row>60</xdr:row>
      <xdr:rowOff>22860</xdr:rowOff>
    </xdr:to>
    <xdr:pic>
      <xdr:nvPicPr>
        <xdr:cNvPr id="3" name="Grafik 2" descr="COCO">
          <a:extLst>
            <a:ext uri="{FF2B5EF4-FFF2-40B4-BE49-F238E27FC236}">
              <a16:creationId xmlns:a16="http://schemas.microsoft.com/office/drawing/2014/main" id="{BF9DA794-36D9-2E09-F401-6B6D7DF39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74100" y="104241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521015</xdr:colOff>
      <xdr:row>0</xdr:row>
      <xdr:rowOff>182272</xdr:rowOff>
    </xdr:from>
    <xdr:to>
      <xdr:col>15</xdr:col>
      <xdr:colOff>107226</xdr:colOff>
      <xdr:row>13</xdr:row>
      <xdr:rowOff>92054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6319D81E-2922-380A-DBEC-2D137206EF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320040</xdr:colOff>
      <xdr:row>3</xdr:row>
      <xdr:rowOff>22860</xdr:rowOff>
    </xdr:to>
    <xdr:pic>
      <xdr:nvPicPr>
        <xdr:cNvPr id="2" name="Grafik 1" descr="COCO">
          <a:extLst>
            <a:ext uri="{FF2B5EF4-FFF2-40B4-BE49-F238E27FC236}">
              <a16:creationId xmlns:a16="http://schemas.microsoft.com/office/drawing/2014/main" id="{3E49BED4-0CA2-C911-F554-AA45B9763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320040</xdr:colOff>
      <xdr:row>3</xdr:row>
      <xdr:rowOff>22860</xdr:rowOff>
    </xdr:to>
    <xdr:pic>
      <xdr:nvPicPr>
        <xdr:cNvPr id="2" name="Grafik 1" descr="COCO">
          <a:extLst>
            <a:ext uri="{FF2B5EF4-FFF2-40B4-BE49-F238E27FC236}">
              <a16:creationId xmlns:a16="http://schemas.microsoft.com/office/drawing/2014/main" id="{D012BF16-9267-B568-08C4-886B74C3D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320040</xdr:colOff>
      <xdr:row>3</xdr:row>
      <xdr:rowOff>22860</xdr:rowOff>
    </xdr:to>
    <xdr:pic>
      <xdr:nvPicPr>
        <xdr:cNvPr id="2" name="Grafik 1" descr="COCO">
          <a:extLst>
            <a:ext uri="{FF2B5EF4-FFF2-40B4-BE49-F238E27FC236}">
              <a16:creationId xmlns:a16="http://schemas.microsoft.com/office/drawing/2014/main" id="{EDA4869A-7151-48DA-DB4F-68EBC1CDB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320040</xdr:colOff>
      <xdr:row>3</xdr:row>
      <xdr:rowOff>22860</xdr:rowOff>
    </xdr:to>
    <xdr:pic>
      <xdr:nvPicPr>
        <xdr:cNvPr id="2" name="Grafik 1" descr="COCO">
          <a:extLst>
            <a:ext uri="{FF2B5EF4-FFF2-40B4-BE49-F238E27FC236}">
              <a16:creationId xmlns:a16="http://schemas.microsoft.com/office/drawing/2014/main" id="{C955A2B0-5A54-0CC1-2560-AB9211D28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miau.my-x.hu/myx-free/coco/test/849384020230513150045.html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miau.my-x.hu/myx-free/coco/test/982024020230513145407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miau.my-x.hu/myx-free/coco/test/927003420230517185154.html" TargetMode="External"/><Relationship Id="rId1" Type="http://schemas.openxmlformats.org/officeDocument/2006/relationships/hyperlink" Target="https://miau.my-x.hu/myx-free/coco/test/641102320230517175110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miau.my-x.hu/myx-free/coco/test/492636520230517190109.html" TargetMode="External"/><Relationship Id="rId1" Type="http://schemas.openxmlformats.org/officeDocument/2006/relationships/hyperlink" Target="https://miau.my-x.hu/myx-free/coco/test/823234820230517183434.htm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miau.my-x.hu/myx-free/coco/test/929175620230513150430.htm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miau.my-x.hu/myx-free/coco/test/96855892023051315024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6EE65-CEC4-4242-B51D-58CEF04A28C4}">
  <dimension ref="C1:P40"/>
  <sheetViews>
    <sheetView topLeftCell="A2" zoomScale="136" workbookViewId="0">
      <selection activeCell="E4" sqref="E4"/>
    </sheetView>
  </sheetViews>
  <sheetFormatPr baseColWidth="10" defaultRowHeight="14.4" x14ac:dyDescent="0.3"/>
  <cols>
    <col min="4" max="4" width="8.77734375" bestFit="1" customWidth="1"/>
    <col min="5" max="5" width="8.109375" bestFit="1" customWidth="1"/>
    <col min="6" max="7" width="5.5546875" bestFit="1" customWidth="1"/>
    <col min="8" max="8" width="11.77734375" bestFit="1" customWidth="1"/>
  </cols>
  <sheetData>
    <row r="1" spans="3:15" x14ac:dyDescent="0.3">
      <c r="D1" t="s">
        <v>15</v>
      </c>
      <c r="E1">
        <v>0</v>
      </c>
      <c r="F1">
        <v>0</v>
      </c>
      <c r="G1">
        <v>0</v>
      </c>
      <c r="H1">
        <v>0</v>
      </c>
    </row>
    <row r="2" spans="3:15" x14ac:dyDescent="0.3">
      <c r="E2" t="s">
        <v>13</v>
      </c>
      <c r="F2" t="s">
        <v>31</v>
      </c>
      <c r="G2" t="s">
        <v>32</v>
      </c>
      <c r="H2" t="s">
        <v>13</v>
      </c>
      <c r="I2" t="s">
        <v>14</v>
      </c>
    </row>
    <row r="3" spans="3:15" x14ac:dyDescent="0.3">
      <c r="D3" t="s">
        <v>0</v>
      </c>
      <c r="E3" t="s">
        <v>8</v>
      </c>
      <c r="F3" t="s">
        <v>9</v>
      </c>
      <c r="G3" t="s">
        <v>10</v>
      </c>
      <c r="H3" t="s">
        <v>11</v>
      </c>
      <c r="I3" t="s">
        <v>12</v>
      </c>
    </row>
    <row r="4" spans="3:15" x14ac:dyDescent="0.3">
      <c r="D4" t="s">
        <v>1</v>
      </c>
      <c r="E4">
        <f ca="1">RANDBETWEEN(0,9)</f>
        <v>5</v>
      </c>
      <c r="F4">
        <f t="shared" ref="F4:H10" ca="1" si="0">RANDBETWEEN(0,9)</f>
        <v>6</v>
      </c>
      <c r="G4">
        <f t="shared" ca="1" si="0"/>
        <v>2</v>
      </c>
      <c r="H4">
        <f t="shared" ca="1" si="0"/>
        <v>1</v>
      </c>
      <c r="I4">
        <v>13</v>
      </c>
    </row>
    <row r="5" spans="3:15" x14ac:dyDescent="0.3">
      <c r="D5" t="s">
        <v>2</v>
      </c>
      <c r="E5">
        <f t="shared" ref="E5:E10" ca="1" si="1">RANDBETWEEN(0,9)</f>
        <v>6</v>
      </c>
      <c r="F5">
        <f t="shared" ca="1" si="0"/>
        <v>4</v>
      </c>
      <c r="G5">
        <f t="shared" ca="1" si="0"/>
        <v>9</v>
      </c>
      <c r="H5">
        <f t="shared" ca="1" si="0"/>
        <v>3</v>
      </c>
      <c r="I5">
        <v>11</v>
      </c>
    </row>
    <row r="6" spans="3:15" x14ac:dyDescent="0.3">
      <c r="D6" t="s">
        <v>3</v>
      </c>
      <c r="E6">
        <f t="shared" ca="1" si="1"/>
        <v>6</v>
      </c>
      <c r="F6">
        <f t="shared" ca="1" si="0"/>
        <v>2</v>
      </c>
      <c r="G6">
        <f t="shared" ca="1" si="0"/>
        <v>7</v>
      </c>
      <c r="H6">
        <f t="shared" ca="1" si="0"/>
        <v>4</v>
      </c>
      <c r="I6">
        <v>14</v>
      </c>
    </row>
    <row r="7" spans="3:15" x14ac:dyDescent="0.3">
      <c r="D7" t="s">
        <v>4</v>
      </c>
      <c r="E7">
        <f t="shared" ca="1" si="1"/>
        <v>5</v>
      </c>
      <c r="F7">
        <f t="shared" ca="1" si="0"/>
        <v>0</v>
      </c>
      <c r="G7">
        <f t="shared" ca="1" si="0"/>
        <v>6</v>
      </c>
      <c r="H7">
        <f t="shared" ca="1" si="0"/>
        <v>2</v>
      </c>
      <c r="I7">
        <v>15</v>
      </c>
    </row>
    <row r="8" spans="3:15" x14ac:dyDescent="0.3">
      <c r="D8" t="s">
        <v>5</v>
      </c>
      <c r="E8">
        <f t="shared" ca="1" si="1"/>
        <v>0</v>
      </c>
      <c r="F8">
        <f t="shared" ca="1" si="0"/>
        <v>7</v>
      </c>
      <c r="G8">
        <f t="shared" ca="1" si="0"/>
        <v>0</v>
      </c>
      <c r="H8">
        <f t="shared" ca="1" si="0"/>
        <v>1</v>
      </c>
      <c r="I8">
        <v>14</v>
      </c>
    </row>
    <row r="9" spans="3:15" x14ac:dyDescent="0.3">
      <c r="D9" t="s">
        <v>6</v>
      </c>
      <c r="E9">
        <f t="shared" ca="1" si="1"/>
        <v>2</v>
      </c>
      <c r="F9">
        <f t="shared" ca="1" si="0"/>
        <v>0</v>
      </c>
      <c r="G9">
        <f t="shared" ca="1" si="0"/>
        <v>0</v>
      </c>
      <c r="H9">
        <f t="shared" ca="1" si="0"/>
        <v>5</v>
      </c>
      <c r="I9">
        <v>11</v>
      </c>
    </row>
    <row r="10" spans="3:15" x14ac:dyDescent="0.3">
      <c r="D10" t="s">
        <v>7</v>
      </c>
      <c r="E10">
        <f t="shared" ca="1" si="1"/>
        <v>7</v>
      </c>
      <c r="F10">
        <f t="shared" ca="1" si="0"/>
        <v>3</v>
      </c>
      <c r="G10">
        <f t="shared" ca="1" si="0"/>
        <v>3</v>
      </c>
      <c r="H10">
        <f t="shared" ca="1" si="0"/>
        <v>1</v>
      </c>
      <c r="I10">
        <v>12</v>
      </c>
      <c r="N10" t="s">
        <v>40</v>
      </c>
    </row>
    <row r="11" spans="3:15" ht="15" thickBot="1" x14ac:dyDescent="0.35">
      <c r="L11" t="s">
        <v>36</v>
      </c>
      <c r="N11" s="1">
        <f ca="1">CORREL(N13:N19,O13:O19)</f>
        <v>0.6785714285714286</v>
      </c>
    </row>
    <row r="12" spans="3:15" x14ac:dyDescent="0.3">
      <c r="C12" t="s">
        <v>41</v>
      </c>
      <c r="D12" s="6" t="str">
        <f>D3</f>
        <v>Wasser</v>
      </c>
      <c r="E12" s="7" t="str">
        <f t="shared" ref="E12:I12" si="2">E3</f>
        <v>Na</v>
      </c>
      <c r="F12" s="7" t="str">
        <f t="shared" si="2"/>
        <v>Ca</v>
      </c>
      <c r="G12" s="7" t="str">
        <f t="shared" si="2"/>
        <v>Co2</v>
      </c>
      <c r="H12" s="7" t="str">
        <f t="shared" si="2"/>
        <v>…</v>
      </c>
      <c r="I12" s="8" t="str">
        <f t="shared" si="2"/>
        <v>PREIS</v>
      </c>
      <c r="J12" t="s">
        <v>33</v>
      </c>
      <c r="K12" t="s">
        <v>39</v>
      </c>
      <c r="L12" t="s">
        <v>34</v>
      </c>
      <c r="M12" t="s">
        <v>35</v>
      </c>
      <c r="N12" t="s">
        <v>37</v>
      </c>
      <c r="O12" t="s">
        <v>38</v>
      </c>
    </row>
    <row r="13" spans="3:15" x14ac:dyDescent="0.3">
      <c r="D13" s="9" t="str">
        <f t="shared" ref="D13:I13" si="3">D4</f>
        <v>Angebot1</v>
      </c>
      <c r="E13">
        <f ca="1">RANK(E4,E$4:E$10,E$1)</f>
        <v>4</v>
      </c>
      <c r="F13">
        <f t="shared" ref="F13:H13" ca="1" si="4">RANK(F4,F$4:F$10,F$1)</f>
        <v>2</v>
      </c>
      <c r="G13">
        <f t="shared" ca="1" si="4"/>
        <v>5</v>
      </c>
      <c r="H13">
        <f t="shared" ca="1" si="4"/>
        <v>5</v>
      </c>
      <c r="I13" s="10">
        <f t="shared" si="3"/>
        <v>13</v>
      </c>
      <c r="J13">
        <f ca="1">SUM(E13:H13)</f>
        <v>16</v>
      </c>
      <c r="K13" s="1">
        <f ca="1">I13/J13</f>
        <v>0.8125</v>
      </c>
      <c r="L13">
        <f ca="1">30-J13</f>
        <v>14</v>
      </c>
      <c r="M13" s="1">
        <f ca="1">I13/L13</f>
        <v>0.9285714285714286</v>
      </c>
      <c r="N13">
        <f ca="1">RANK(K13,K$13:K$19,0)</f>
        <v>5</v>
      </c>
      <c r="O13">
        <f ca="1">RANK(M13,M$13:M$19,1)</f>
        <v>4</v>
      </c>
    </row>
    <row r="14" spans="3:15" x14ac:dyDescent="0.3">
      <c r="D14" s="9" t="str">
        <f t="shared" ref="D14:I14" si="5">D5</f>
        <v>Angebot2</v>
      </c>
      <c r="E14">
        <f t="shared" ref="E14:H19" ca="1" si="6">RANK(E5,E$4:E$10,E$1)</f>
        <v>2</v>
      </c>
      <c r="F14">
        <f t="shared" ca="1" si="6"/>
        <v>3</v>
      </c>
      <c r="G14">
        <f t="shared" ca="1" si="6"/>
        <v>1</v>
      </c>
      <c r="H14">
        <f t="shared" ca="1" si="6"/>
        <v>3</v>
      </c>
      <c r="I14" s="11">
        <f t="shared" si="5"/>
        <v>11</v>
      </c>
      <c r="J14" s="2">
        <f t="shared" ref="J14:J19" ca="1" si="7">SUM(E14:H14)</f>
        <v>9</v>
      </c>
      <c r="K14" s="1">
        <f t="shared" ref="K14:K19" ca="1" si="8">I14/J14</f>
        <v>1.2222222222222223</v>
      </c>
      <c r="L14">
        <f t="shared" ref="L14:L19" ca="1" si="9">30-J14</f>
        <v>21</v>
      </c>
      <c r="M14" s="1">
        <f t="shared" ref="M14:M19" ca="1" si="10">I14/L14</f>
        <v>0.52380952380952384</v>
      </c>
      <c r="N14">
        <f t="shared" ref="N14:N19" ca="1" si="11">RANK(K14,K$13:K$19,0)</f>
        <v>2</v>
      </c>
      <c r="O14">
        <f t="shared" ref="O14:O19" ca="1" si="12">RANK(M14,M$13:M$19,1)</f>
        <v>1</v>
      </c>
    </row>
    <row r="15" spans="3:15" x14ac:dyDescent="0.3">
      <c r="D15" s="9" t="str">
        <f t="shared" ref="D15:I15" si="13">D6</f>
        <v>Angebot3</v>
      </c>
      <c r="E15">
        <f t="shared" ca="1" si="6"/>
        <v>2</v>
      </c>
      <c r="F15">
        <f t="shared" ca="1" si="6"/>
        <v>5</v>
      </c>
      <c r="G15">
        <f t="shared" ca="1" si="6"/>
        <v>2</v>
      </c>
      <c r="H15">
        <f t="shared" ca="1" si="6"/>
        <v>2</v>
      </c>
      <c r="I15" s="10">
        <f t="shared" si="13"/>
        <v>14</v>
      </c>
      <c r="J15">
        <f t="shared" ca="1" si="7"/>
        <v>11</v>
      </c>
      <c r="K15" s="1">
        <f t="shared" ca="1" si="8"/>
        <v>1.2727272727272727</v>
      </c>
      <c r="L15">
        <f t="shared" ca="1" si="9"/>
        <v>19</v>
      </c>
      <c r="M15" s="1">
        <f t="shared" ca="1" si="10"/>
        <v>0.73684210526315785</v>
      </c>
      <c r="N15">
        <f t="shared" ca="1" si="11"/>
        <v>1</v>
      </c>
      <c r="O15">
        <f t="shared" ca="1" si="12"/>
        <v>2</v>
      </c>
    </row>
    <row r="16" spans="3:15" x14ac:dyDescent="0.3">
      <c r="D16" s="9" t="str">
        <f t="shared" ref="D16:I16" si="14">D7</f>
        <v>Angebot4</v>
      </c>
      <c r="E16">
        <f t="shared" ca="1" si="6"/>
        <v>4</v>
      </c>
      <c r="F16">
        <f t="shared" ca="1" si="6"/>
        <v>6</v>
      </c>
      <c r="G16">
        <f t="shared" ca="1" si="6"/>
        <v>3</v>
      </c>
      <c r="H16">
        <f t="shared" ca="1" si="6"/>
        <v>4</v>
      </c>
      <c r="I16" s="10">
        <f t="shared" si="14"/>
        <v>15</v>
      </c>
      <c r="J16">
        <f t="shared" ca="1" si="7"/>
        <v>17</v>
      </c>
      <c r="K16" s="1">
        <f t="shared" ca="1" si="8"/>
        <v>0.88235294117647056</v>
      </c>
      <c r="L16">
        <f t="shared" ca="1" si="9"/>
        <v>13</v>
      </c>
      <c r="M16" s="1">
        <f t="shared" ca="1" si="10"/>
        <v>1.1538461538461537</v>
      </c>
      <c r="N16">
        <f t="shared" ca="1" si="11"/>
        <v>3</v>
      </c>
      <c r="O16">
        <f t="shared" ca="1" si="12"/>
        <v>6</v>
      </c>
    </row>
    <row r="17" spans="4:16" x14ac:dyDescent="0.3">
      <c r="D17" s="12" t="str">
        <f t="shared" ref="D17:I17" si="15">D8</f>
        <v>Angebot5</v>
      </c>
      <c r="E17" s="4">
        <f t="shared" ca="1" si="6"/>
        <v>7</v>
      </c>
      <c r="F17" s="4">
        <f t="shared" ca="1" si="6"/>
        <v>1</v>
      </c>
      <c r="G17" s="4">
        <f t="shared" ca="1" si="6"/>
        <v>6</v>
      </c>
      <c r="H17" s="4">
        <f t="shared" ca="1" si="6"/>
        <v>5</v>
      </c>
      <c r="I17" s="13">
        <f t="shared" si="15"/>
        <v>14</v>
      </c>
      <c r="J17" s="4">
        <f t="shared" ca="1" si="7"/>
        <v>19</v>
      </c>
      <c r="K17" s="5">
        <f t="shared" ca="1" si="8"/>
        <v>0.73684210526315785</v>
      </c>
      <c r="L17" s="4">
        <f t="shared" ca="1" si="9"/>
        <v>11</v>
      </c>
      <c r="M17" s="5">
        <f t="shared" ca="1" si="10"/>
        <v>1.2727272727272727</v>
      </c>
      <c r="N17" s="4">
        <f t="shared" ca="1" si="11"/>
        <v>6</v>
      </c>
      <c r="O17" s="4">
        <f t="shared" ca="1" si="12"/>
        <v>7</v>
      </c>
      <c r="P17" s="4"/>
    </row>
    <row r="18" spans="4:16" x14ac:dyDescent="0.3">
      <c r="D18" s="9" t="str">
        <f t="shared" ref="D18:I18" si="16">D9</f>
        <v>Angebot6</v>
      </c>
      <c r="E18">
        <f t="shared" ca="1" si="6"/>
        <v>6</v>
      </c>
      <c r="F18">
        <f t="shared" ca="1" si="6"/>
        <v>6</v>
      </c>
      <c r="G18">
        <f t="shared" ca="1" si="6"/>
        <v>6</v>
      </c>
      <c r="H18">
        <f t="shared" ca="1" si="6"/>
        <v>1</v>
      </c>
      <c r="I18" s="11">
        <f t="shared" si="16"/>
        <v>11</v>
      </c>
      <c r="J18" s="2">
        <f t="shared" ca="1" si="7"/>
        <v>19</v>
      </c>
      <c r="K18" s="1">
        <f t="shared" ca="1" si="8"/>
        <v>0.57894736842105265</v>
      </c>
      <c r="L18">
        <f t="shared" ca="1" si="9"/>
        <v>11</v>
      </c>
      <c r="M18" s="1">
        <f t="shared" ca="1" si="10"/>
        <v>1</v>
      </c>
      <c r="N18">
        <f t="shared" ca="1" si="11"/>
        <v>7</v>
      </c>
      <c r="O18">
        <f t="shared" ca="1" si="12"/>
        <v>5</v>
      </c>
    </row>
    <row r="19" spans="4:16" ht="15" thickBot="1" x14ac:dyDescent="0.35">
      <c r="D19" s="14" t="str">
        <f t="shared" ref="D19:I19" si="17">D10</f>
        <v>Angebot7</v>
      </c>
      <c r="E19" s="15">
        <f t="shared" ca="1" si="6"/>
        <v>1</v>
      </c>
      <c r="F19" s="15">
        <f t="shared" ca="1" si="6"/>
        <v>4</v>
      </c>
      <c r="G19" s="15">
        <f t="shared" ca="1" si="6"/>
        <v>4</v>
      </c>
      <c r="H19" s="15">
        <f t="shared" ca="1" si="6"/>
        <v>5</v>
      </c>
      <c r="I19" s="16">
        <f t="shared" si="17"/>
        <v>12</v>
      </c>
      <c r="J19">
        <f t="shared" ca="1" si="7"/>
        <v>14</v>
      </c>
      <c r="K19" s="1">
        <f t="shared" ca="1" si="8"/>
        <v>0.8571428571428571</v>
      </c>
      <c r="L19">
        <f t="shared" ca="1" si="9"/>
        <v>16</v>
      </c>
      <c r="M19" s="1">
        <f t="shared" ca="1" si="10"/>
        <v>0.75</v>
      </c>
      <c r="N19">
        <f t="shared" ca="1" si="11"/>
        <v>4</v>
      </c>
      <c r="O19">
        <f t="shared" ca="1" si="12"/>
        <v>3</v>
      </c>
    </row>
    <row r="23" spans="4:16" x14ac:dyDescent="0.3">
      <c r="D23" t="str">
        <f>D12</f>
        <v>Wasser</v>
      </c>
      <c r="E23" t="str">
        <f t="shared" ref="E23:H23" si="18">E12</f>
        <v>Na</v>
      </c>
      <c r="F23" t="str">
        <f t="shared" si="18"/>
        <v>Ca</v>
      </c>
      <c r="G23" t="str">
        <f t="shared" si="18"/>
        <v>Co2</v>
      </c>
      <c r="H23" t="str">
        <f t="shared" si="18"/>
        <v>…</v>
      </c>
      <c r="J23" t="str">
        <f>E23</f>
        <v>Na</v>
      </c>
      <c r="K23" t="str">
        <f t="shared" ref="K23:M23" si="19">F23</f>
        <v>Ca</v>
      </c>
      <c r="L23" t="str">
        <f t="shared" si="19"/>
        <v>Co2</v>
      </c>
      <c r="M23" t="str">
        <f t="shared" si="19"/>
        <v>…</v>
      </c>
    </row>
    <row r="24" spans="4:16" x14ac:dyDescent="0.3">
      <c r="D24">
        <v>1</v>
      </c>
      <c r="E24" s="17">
        <v>0.5</v>
      </c>
      <c r="F24" s="17">
        <v>1</v>
      </c>
      <c r="G24" s="17">
        <v>1.5</v>
      </c>
      <c r="H24" s="17">
        <v>0.7</v>
      </c>
      <c r="I24" t="s">
        <v>42</v>
      </c>
      <c r="J24" s="1">
        <f>E24-E25</f>
        <v>4.9999999999999989E-2</v>
      </c>
      <c r="K24" s="1">
        <f t="shared" ref="K24:K29" si="20">F24-F25</f>
        <v>9.9999999999999978E-2</v>
      </c>
      <c r="L24" s="1">
        <f t="shared" ref="L24:L29" si="21">G24-G25</f>
        <v>0.14999999999999991</v>
      </c>
      <c r="M24" s="1">
        <f t="shared" ref="M24:M29" si="22">H24-H25</f>
        <v>6.9999999999999951E-2</v>
      </c>
    </row>
    <row r="25" spans="4:16" x14ac:dyDescent="0.3">
      <c r="D25">
        <v>2</v>
      </c>
      <c r="E25" s="17">
        <f>E24*0.9</f>
        <v>0.45</v>
      </c>
      <c r="F25" s="17">
        <f t="shared" ref="F25:F30" si="23">F24*0.9</f>
        <v>0.9</v>
      </c>
      <c r="G25" s="17">
        <f t="shared" ref="G25:G30" si="24">G24*0.9</f>
        <v>1.35</v>
      </c>
      <c r="H25" s="17">
        <f t="shared" ref="H25:H30" si="25">H24*0.9</f>
        <v>0.63</v>
      </c>
      <c r="J25" s="1">
        <f t="shared" ref="J25:J29" si="26">E25-E26</f>
        <v>4.4999999999999984E-2</v>
      </c>
      <c r="K25" s="1">
        <f t="shared" si="20"/>
        <v>8.9999999999999969E-2</v>
      </c>
      <c r="L25" s="1">
        <f t="shared" si="21"/>
        <v>0.13500000000000001</v>
      </c>
      <c r="M25" s="1">
        <f t="shared" si="22"/>
        <v>6.2999999999999945E-2</v>
      </c>
    </row>
    <row r="26" spans="4:16" x14ac:dyDescent="0.3">
      <c r="D26">
        <v>3</v>
      </c>
      <c r="E26" s="17">
        <f>E25*0.9</f>
        <v>0.40500000000000003</v>
      </c>
      <c r="F26" s="17">
        <f t="shared" si="23"/>
        <v>0.81</v>
      </c>
      <c r="G26" s="17">
        <f t="shared" si="24"/>
        <v>1.2150000000000001</v>
      </c>
      <c r="H26" s="17">
        <f t="shared" si="25"/>
        <v>0.56700000000000006</v>
      </c>
      <c r="J26" s="1">
        <f t="shared" si="26"/>
        <v>4.049999999999998E-2</v>
      </c>
      <c r="K26" s="1">
        <f t="shared" si="20"/>
        <v>8.0999999999999961E-2</v>
      </c>
      <c r="L26" s="1">
        <f t="shared" si="21"/>
        <v>0.12149999999999994</v>
      </c>
      <c r="M26" s="1">
        <f t="shared" si="22"/>
        <v>5.6699999999999973E-2</v>
      </c>
    </row>
    <row r="27" spans="4:16" x14ac:dyDescent="0.3">
      <c r="D27">
        <v>4</v>
      </c>
      <c r="E27" s="17">
        <f t="shared" ref="E27:E30" si="27">E26*0.9</f>
        <v>0.36450000000000005</v>
      </c>
      <c r="F27" s="17">
        <f t="shared" si="23"/>
        <v>0.72900000000000009</v>
      </c>
      <c r="G27" s="17">
        <f t="shared" si="24"/>
        <v>1.0935000000000001</v>
      </c>
      <c r="H27" s="17">
        <f t="shared" si="25"/>
        <v>0.51030000000000009</v>
      </c>
      <c r="J27" s="1">
        <f t="shared" si="26"/>
        <v>3.6449999999999982E-2</v>
      </c>
      <c r="K27" s="1">
        <f t="shared" si="20"/>
        <v>7.2899999999999965E-2</v>
      </c>
      <c r="L27" s="1">
        <f t="shared" si="21"/>
        <v>0.10934999999999995</v>
      </c>
      <c r="M27" s="1">
        <f t="shared" si="22"/>
        <v>5.103000000000002E-2</v>
      </c>
    </row>
    <row r="28" spans="4:16" x14ac:dyDescent="0.3">
      <c r="D28">
        <v>5</v>
      </c>
      <c r="E28" s="17">
        <f t="shared" si="27"/>
        <v>0.32805000000000006</v>
      </c>
      <c r="F28" s="17">
        <f t="shared" si="23"/>
        <v>0.65610000000000013</v>
      </c>
      <c r="G28" s="17">
        <f t="shared" si="24"/>
        <v>0.98415000000000019</v>
      </c>
      <c r="H28" s="17">
        <f t="shared" si="25"/>
        <v>0.45927000000000007</v>
      </c>
      <c r="J28" s="1">
        <f t="shared" si="26"/>
        <v>3.2804999999999973E-2</v>
      </c>
      <c r="K28" s="1">
        <f t="shared" si="20"/>
        <v>6.5609999999999946E-2</v>
      </c>
      <c r="L28" s="1">
        <f t="shared" si="21"/>
        <v>9.841500000000003E-2</v>
      </c>
      <c r="M28" s="1">
        <f t="shared" si="22"/>
        <v>4.5926999999999996E-2</v>
      </c>
    </row>
    <row r="29" spans="4:16" x14ac:dyDescent="0.3">
      <c r="D29">
        <v>6</v>
      </c>
      <c r="E29" s="17">
        <f t="shared" si="27"/>
        <v>0.29524500000000009</v>
      </c>
      <c r="F29" s="17">
        <f t="shared" si="23"/>
        <v>0.59049000000000018</v>
      </c>
      <c r="G29" s="17">
        <f t="shared" si="24"/>
        <v>0.88573500000000016</v>
      </c>
      <c r="H29" s="17">
        <f t="shared" si="25"/>
        <v>0.41334300000000007</v>
      </c>
      <c r="I29" t="s">
        <v>43</v>
      </c>
      <c r="J29" s="1">
        <f t="shared" si="26"/>
        <v>2.9524500000000009E-2</v>
      </c>
      <c r="K29" s="1">
        <f t="shared" si="20"/>
        <v>5.9049000000000018E-2</v>
      </c>
      <c r="L29" s="1">
        <f t="shared" si="21"/>
        <v>8.8573499999999972E-2</v>
      </c>
      <c r="M29" s="1">
        <f t="shared" si="22"/>
        <v>4.133429999999999E-2</v>
      </c>
    </row>
    <row r="30" spans="4:16" x14ac:dyDescent="0.3">
      <c r="D30">
        <v>7</v>
      </c>
      <c r="E30" s="17">
        <f t="shared" si="27"/>
        <v>0.26572050000000008</v>
      </c>
      <c r="F30" s="17">
        <f t="shared" si="23"/>
        <v>0.53144100000000016</v>
      </c>
      <c r="G30" s="17">
        <f t="shared" si="24"/>
        <v>0.79716150000000019</v>
      </c>
      <c r="H30" s="17">
        <f t="shared" si="25"/>
        <v>0.37200870000000008</v>
      </c>
    </row>
    <row r="31" spans="4:16" x14ac:dyDescent="0.3">
      <c r="D31" t="s">
        <v>45</v>
      </c>
      <c r="E31">
        <v>2</v>
      </c>
      <c r="F31">
        <v>3</v>
      </c>
      <c r="G31">
        <v>4</v>
      </c>
      <c r="H31">
        <v>5</v>
      </c>
    </row>
    <row r="33" spans="4:9" x14ac:dyDescent="0.3">
      <c r="D33" t="s">
        <v>44</v>
      </c>
      <c r="E33" t="str">
        <f>E23</f>
        <v>Na</v>
      </c>
      <c r="F33" t="str">
        <f t="shared" ref="F33:H33" si="28">F23</f>
        <v>Ca</v>
      </c>
      <c r="G33" t="str">
        <f t="shared" si="28"/>
        <v>Co2</v>
      </c>
      <c r="H33" t="str">
        <f t="shared" si="28"/>
        <v>…</v>
      </c>
      <c r="I33" t="s">
        <v>46</v>
      </c>
    </row>
    <row r="34" spans="4:9" x14ac:dyDescent="0.3">
      <c r="D34" t="str">
        <f>D13</f>
        <v>Angebot1</v>
      </c>
      <c r="E34" s="1">
        <f ca="1">VLOOKUP(E13,$D$24:$H$30,E$31,0)</f>
        <v>0.36450000000000005</v>
      </c>
      <c r="F34" s="1">
        <f t="shared" ref="F34:H34" ca="1" si="29">VLOOKUP(F13,$D$24:$H$30,F$31,0)</f>
        <v>0.9</v>
      </c>
      <c r="G34" s="1">
        <f t="shared" ca="1" si="29"/>
        <v>0.98415000000000019</v>
      </c>
      <c r="H34" s="1">
        <f t="shared" ca="1" si="29"/>
        <v>0.45927000000000007</v>
      </c>
      <c r="I34" s="1">
        <f ca="1">SUM(E34:H34)</f>
        <v>2.7079200000000001</v>
      </c>
    </row>
    <row r="35" spans="4:9" x14ac:dyDescent="0.3">
      <c r="D35" t="str">
        <f t="shared" ref="D35:D40" si="30">D14</f>
        <v>Angebot2</v>
      </c>
      <c r="E35" s="1">
        <f t="shared" ref="E35:H35" ca="1" si="31">VLOOKUP(E14,$D$24:$H$30,E$31,0)</f>
        <v>0.45</v>
      </c>
      <c r="F35" s="1">
        <f t="shared" ca="1" si="31"/>
        <v>0.81</v>
      </c>
      <c r="G35" s="1">
        <f t="shared" ca="1" si="31"/>
        <v>1.5</v>
      </c>
      <c r="H35" s="1">
        <f t="shared" ca="1" si="31"/>
        <v>0.56700000000000006</v>
      </c>
      <c r="I35" s="1">
        <f t="shared" ref="I35:I40" ca="1" si="32">SUM(E35:H35)</f>
        <v>3.327</v>
      </c>
    </row>
    <row r="36" spans="4:9" x14ac:dyDescent="0.3">
      <c r="D36" t="str">
        <f t="shared" si="30"/>
        <v>Angebot3</v>
      </c>
      <c r="E36" s="1">
        <f t="shared" ref="E36:H36" ca="1" si="33">VLOOKUP(E15,$D$24:$H$30,E$31,0)</f>
        <v>0.45</v>
      </c>
      <c r="F36" s="1">
        <f t="shared" ca="1" si="33"/>
        <v>0.65610000000000013</v>
      </c>
      <c r="G36" s="1">
        <f t="shared" ca="1" si="33"/>
        <v>1.35</v>
      </c>
      <c r="H36" s="1">
        <f t="shared" ca="1" si="33"/>
        <v>0.63</v>
      </c>
      <c r="I36" s="1">
        <f t="shared" ca="1" si="32"/>
        <v>3.0861000000000001</v>
      </c>
    </row>
    <row r="37" spans="4:9" x14ac:dyDescent="0.3">
      <c r="D37" t="str">
        <f t="shared" si="30"/>
        <v>Angebot4</v>
      </c>
      <c r="E37" s="1">
        <f t="shared" ref="E37:H37" ca="1" si="34">VLOOKUP(E16,$D$24:$H$30,E$31,0)</f>
        <v>0.36450000000000005</v>
      </c>
      <c r="F37" s="1">
        <f t="shared" ca="1" si="34"/>
        <v>0.59049000000000018</v>
      </c>
      <c r="G37" s="1">
        <f t="shared" ca="1" si="34"/>
        <v>1.2150000000000001</v>
      </c>
      <c r="H37" s="1">
        <f t="shared" ca="1" si="34"/>
        <v>0.51030000000000009</v>
      </c>
      <c r="I37" s="1">
        <f t="shared" ca="1" si="32"/>
        <v>2.6802900000000003</v>
      </c>
    </row>
    <row r="38" spans="4:9" x14ac:dyDescent="0.3">
      <c r="D38" t="str">
        <f t="shared" si="30"/>
        <v>Angebot5</v>
      </c>
      <c r="E38" s="1">
        <f t="shared" ref="E38:H38" ca="1" si="35">VLOOKUP(E17,$D$24:$H$30,E$31,0)</f>
        <v>0.26572050000000008</v>
      </c>
      <c r="F38" s="1">
        <f t="shared" ca="1" si="35"/>
        <v>1</v>
      </c>
      <c r="G38" s="1">
        <f t="shared" ca="1" si="35"/>
        <v>0.88573500000000016</v>
      </c>
      <c r="H38" s="1">
        <f t="shared" ca="1" si="35"/>
        <v>0.45927000000000007</v>
      </c>
      <c r="I38" s="1">
        <f t="shared" ca="1" si="32"/>
        <v>2.6107255</v>
      </c>
    </row>
    <row r="39" spans="4:9" x14ac:dyDescent="0.3">
      <c r="D39" t="str">
        <f t="shared" si="30"/>
        <v>Angebot6</v>
      </c>
      <c r="E39" s="1">
        <f t="shared" ref="E39:H39" ca="1" si="36">VLOOKUP(E18,$D$24:$H$30,E$31,0)</f>
        <v>0.29524500000000009</v>
      </c>
      <c r="F39" s="1">
        <f t="shared" ca="1" si="36"/>
        <v>0.59049000000000018</v>
      </c>
      <c r="G39" s="1">
        <f t="shared" ca="1" si="36"/>
        <v>0.88573500000000016</v>
      </c>
      <c r="H39" s="1">
        <f t="shared" ca="1" si="36"/>
        <v>0.7</v>
      </c>
      <c r="I39" s="1">
        <f t="shared" ca="1" si="32"/>
        <v>2.4714700000000001</v>
      </c>
    </row>
    <row r="40" spans="4:9" x14ac:dyDescent="0.3">
      <c r="D40" t="str">
        <f t="shared" si="30"/>
        <v>Angebot7</v>
      </c>
      <c r="E40" s="1">
        <f t="shared" ref="E40:H40" ca="1" si="37">VLOOKUP(E19,$D$24:$H$30,E$31,0)</f>
        <v>0.5</v>
      </c>
      <c r="F40" s="1">
        <f t="shared" ca="1" si="37"/>
        <v>0.72900000000000009</v>
      </c>
      <c r="G40" s="1">
        <f t="shared" ca="1" si="37"/>
        <v>1.0935000000000001</v>
      </c>
      <c r="H40" s="1">
        <f t="shared" ca="1" si="37"/>
        <v>0.45927000000000007</v>
      </c>
      <c r="I40" s="1">
        <f t="shared" ca="1" si="32"/>
        <v>2.7817700000000003</v>
      </c>
    </row>
  </sheetData>
  <phoneticPr fontId="1" type="noConversion"/>
  <conditionalFormatting sqref="K13:K1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3:J1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13:I19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3:M1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C32E6-3834-46CA-92A9-ACAF285155C1}">
  <dimension ref="A1:S97"/>
  <sheetViews>
    <sheetView topLeftCell="A42" zoomScale="99" workbookViewId="0">
      <selection activeCell="P45" sqref="P45"/>
    </sheetView>
  </sheetViews>
  <sheetFormatPr baseColWidth="10" defaultRowHeight="14.4" x14ac:dyDescent="0.3"/>
  <sheetData>
    <row r="1" spans="1:16" ht="18" x14ac:dyDescent="0.3">
      <c r="A1" s="19"/>
    </row>
    <row r="2" spans="1:16" x14ac:dyDescent="0.3">
      <c r="A2" s="20"/>
    </row>
    <row r="5" spans="1:16" ht="18" x14ac:dyDescent="0.3">
      <c r="A5" s="21" t="s">
        <v>73</v>
      </c>
      <c r="B5" s="22">
        <v>8493840</v>
      </c>
      <c r="C5" s="21" t="s">
        <v>74</v>
      </c>
      <c r="D5" s="22">
        <v>17</v>
      </c>
      <c r="E5" s="21" t="s">
        <v>75</v>
      </c>
      <c r="F5" s="22">
        <v>14</v>
      </c>
      <c r="G5" s="21" t="s">
        <v>76</v>
      </c>
      <c r="H5" s="22">
        <v>18</v>
      </c>
      <c r="I5" s="21" t="s">
        <v>77</v>
      </c>
      <c r="J5" s="22">
        <v>0</v>
      </c>
      <c r="K5" s="21" t="s">
        <v>78</v>
      </c>
      <c r="L5" s="22" t="s">
        <v>180</v>
      </c>
    </row>
    <row r="6" spans="1:16" ht="18.600000000000001" thickBot="1" x14ac:dyDescent="0.35">
      <c r="A6" s="19" t="str">
        <f>Tabelle8!A25</f>
        <v>O18</v>
      </c>
      <c r="B6" s="19">
        <f>Tabelle8!B25</f>
        <v>1</v>
      </c>
      <c r="C6" s="19">
        <f>Tabelle8!C25</f>
        <v>12</v>
      </c>
      <c r="D6" s="19">
        <f>Tabelle8!D25</f>
        <v>1</v>
      </c>
      <c r="E6" s="19">
        <f>Tabelle8!E25</f>
        <v>5</v>
      </c>
      <c r="F6" s="19">
        <f>Tabelle8!F25</f>
        <v>12</v>
      </c>
      <c r="G6" s="19">
        <f>Tabelle8!G25</f>
        <v>12</v>
      </c>
      <c r="H6" s="19">
        <f>Tabelle8!H25</f>
        <v>17</v>
      </c>
      <c r="I6" s="19">
        <f>Tabelle8!I25</f>
        <v>18</v>
      </c>
      <c r="J6" s="19">
        <f>Tabelle8!J25</f>
        <v>7</v>
      </c>
      <c r="K6" s="19">
        <f>Tabelle8!K25</f>
        <v>18</v>
      </c>
      <c r="L6" s="19">
        <f>Tabelle8!L25</f>
        <v>14</v>
      </c>
      <c r="M6" s="19">
        <f>Tabelle8!M25</f>
        <v>7</v>
      </c>
      <c r="N6" s="19">
        <f>Tabelle8!N25</f>
        <v>7</v>
      </c>
      <c r="O6" s="19">
        <f>Tabelle8!O25</f>
        <v>2</v>
      </c>
      <c r="P6" t="s">
        <v>244</v>
      </c>
    </row>
    <row r="7" spans="1:16" ht="15" thickBot="1" x14ac:dyDescent="0.35">
      <c r="A7" s="23" t="s">
        <v>80</v>
      </c>
      <c r="B7" s="23" t="s">
        <v>81</v>
      </c>
      <c r="C7" s="23" t="s">
        <v>82</v>
      </c>
      <c r="D7" s="23" t="s">
        <v>83</v>
      </c>
      <c r="E7" s="23" t="s">
        <v>84</v>
      </c>
      <c r="F7" s="23" t="s">
        <v>85</v>
      </c>
      <c r="G7" s="23" t="s">
        <v>86</v>
      </c>
      <c r="H7" s="23" t="s">
        <v>87</v>
      </c>
      <c r="I7" s="23" t="s">
        <v>88</v>
      </c>
      <c r="J7" s="23" t="s">
        <v>89</v>
      </c>
      <c r="K7" s="23" t="s">
        <v>90</v>
      </c>
      <c r="L7" s="23" t="s">
        <v>91</v>
      </c>
      <c r="M7" s="23" t="s">
        <v>92</v>
      </c>
      <c r="N7" s="23" t="s">
        <v>93</v>
      </c>
      <c r="O7" s="23" t="s">
        <v>94</v>
      </c>
      <c r="P7" s="23" t="s">
        <v>95</v>
      </c>
    </row>
    <row r="8" spans="1:16" ht="15" thickBot="1" x14ac:dyDescent="0.35">
      <c r="A8" s="23" t="s">
        <v>96</v>
      </c>
      <c r="B8" s="24">
        <v>18</v>
      </c>
      <c r="C8" s="24">
        <v>1</v>
      </c>
      <c r="D8" s="24">
        <v>6</v>
      </c>
      <c r="E8" s="24">
        <v>6</v>
      </c>
      <c r="F8" s="24">
        <v>16</v>
      </c>
      <c r="G8" s="24">
        <v>1</v>
      </c>
      <c r="H8" s="24">
        <v>5</v>
      </c>
      <c r="I8" s="24">
        <v>1</v>
      </c>
      <c r="J8" s="24">
        <v>18</v>
      </c>
      <c r="K8" s="24">
        <v>13</v>
      </c>
      <c r="L8" s="24">
        <v>13</v>
      </c>
      <c r="M8" s="24">
        <v>3</v>
      </c>
      <c r="N8" s="24">
        <v>18</v>
      </c>
      <c r="O8" s="24">
        <v>14</v>
      </c>
      <c r="P8" s="24">
        <v>33000</v>
      </c>
    </row>
    <row r="9" spans="1:16" ht="15" thickBot="1" x14ac:dyDescent="0.35">
      <c r="A9" s="23" t="s">
        <v>97</v>
      </c>
      <c r="B9" s="24">
        <v>16</v>
      </c>
      <c r="C9" s="24">
        <v>4</v>
      </c>
      <c r="D9" s="24">
        <v>13</v>
      </c>
      <c r="E9" s="24">
        <v>1</v>
      </c>
      <c r="F9" s="24">
        <v>11</v>
      </c>
      <c r="G9" s="24">
        <v>4</v>
      </c>
      <c r="H9" s="24">
        <v>9</v>
      </c>
      <c r="I9" s="24">
        <v>3</v>
      </c>
      <c r="J9" s="24">
        <v>15</v>
      </c>
      <c r="K9" s="24">
        <v>6</v>
      </c>
      <c r="L9" s="24">
        <v>18</v>
      </c>
      <c r="M9" s="24">
        <v>8</v>
      </c>
      <c r="N9" s="24">
        <v>15</v>
      </c>
      <c r="O9" s="24">
        <v>10</v>
      </c>
      <c r="P9" s="24">
        <v>63000</v>
      </c>
    </row>
    <row r="10" spans="1:16" ht="15" thickBot="1" x14ac:dyDescent="0.35">
      <c r="A10" s="23" t="s">
        <v>98</v>
      </c>
      <c r="B10" s="24">
        <v>16</v>
      </c>
      <c r="C10" s="24">
        <v>2</v>
      </c>
      <c r="D10" s="24">
        <v>15</v>
      </c>
      <c r="E10" s="24">
        <v>9</v>
      </c>
      <c r="F10" s="24">
        <v>12</v>
      </c>
      <c r="G10" s="24">
        <v>1</v>
      </c>
      <c r="H10" s="24">
        <v>9</v>
      </c>
      <c r="I10" s="24">
        <v>3</v>
      </c>
      <c r="J10" s="24">
        <v>17</v>
      </c>
      <c r="K10" s="24">
        <v>4</v>
      </c>
      <c r="L10" s="24">
        <v>10</v>
      </c>
      <c r="M10" s="24">
        <v>7</v>
      </c>
      <c r="N10" s="24">
        <v>18</v>
      </c>
      <c r="O10" s="24">
        <v>10</v>
      </c>
      <c r="P10" s="24">
        <v>73000</v>
      </c>
    </row>
    <row r="11" spans="1:16" ht="15" thickBot="1" x14ac:dyDescent="0.35">
      <c r="A11" s="23" t="s">
        <v>99</v>
      </c>
      <c r="B11" s="24">
        <v>13</v>
      </c>
      <c r="C11" s="24">
        <v>12</v>
      </c>
      <c r="D11" s="24">
        <v>15</v>
      </c>
      <c r="E11" s="24">
        <v>14</v>
      </c>
      <c r="F11" s="24">
        <v>1</v>
      </c>
      <c r="G11" s="24">
        <v>12</v>
      </c>
      <c r="H11" s="24">
        <v>13</v>
      </c>
      <c r="I11" s="24">
        <v>6</v>
      </c>
      <c r="J11" s="24">
        <v>7</v>
      </c>
      <c r="K11" s="24">
        <v>4</v>
      </c>
      <c r="L11" s="24">
        <v>5</v>
      </c>
      <c r="M11" s="24">
        <v>18</v>
      </c>
      <c r="N11" s="24">
        <v>7</v>
      </c>
      <c r="O11" s="24">
        <v>6</v>
      </c>
      <c r="P11" s="24">
        <v>44000</v>
      </c>
    </row>
    <row r="12" spans="1:16" ht="15" thickBot="1" x14ac:dyDescent="0.35">
      <c r="A12" s="23" t="s">
        <v>100</v>
      </c>
      <c r="B12" s="24">
        <v>13</v>
      </c>
      <c r="C12" s="24">
        <v>12</v>
      </c>
      <c r="D12" s="24">
        <v>6</v>
      </c>
      <c r="E12" s="24">
        <v>15</v>
      </c>
      <c r="F12" s="24">
        <v>6</v>
      </c>
      <c r="G12" s="24">
        <v>12</v>
      </c>
      <c r="H12" s="24">
        <v>1</v>
      </c>
      <c r="I12" s="24">
        <v>6</v>
      </c>
      <c r="J12" s="24">
        <v>7</v>
      </c>
      <c r="K12" s="24">
        <v>13</v>
      </c>
      <c r="L12" s="24">
        <v>4</v>
      </c>
      <c r="M12" s="24">
        <v>13</v>
      </c>
      <c r="N12" s="24">
        <v>7</v>
      </c>
      <c r="O12" s="24">
        <v>18</v>
      </c>
      <c r="P12" s="24">
        <v>82000</v>
      </c>
    </row>
    <row r="13" spans="1:16" ht="15" thickBot="1" x14ac:dyDescent="0.35">
      <c r="A13" s="23" t="s">
        <v>101</v>
      </c>
      <c r="B13" s="24">
        <v>13</v>
      </c>
      <c r="C13" s="24">
        <v>12</v>
      </c>
      <c r="D13" s="24">
        <v>3</v>
      </c>
      <c r="E13" s="24">
        <v>17</v>
      </c>
      <c r="F13" s="24">
        <v>9</v>
      </c>
      <c r="G13" s="24">
        <v>12</v>
      </c>
      <c r="H13" s="24">
        <v>17</v>
      </c>
      <c r="I13" s="24">
        <v>6</v>
      </c>
      <c r="J13" s="24">
        <v>7</v>
      </c>
      <c r="K13" s="24">
        <v>16</v>
      </c>
      <c r="L13" s="24">
        <v>2</v>
      </c>
      <c r="M13" s="24">
        <v>10</v>
      </c>
      <c r="N13" s="24">
        <v>7</v>
      </c>
      <c r="O13" s="24">
        <v>2</v>
      </c>
      <c r="P13" s="24">
        <v>60000</v>
      </c>
    </row>
    <row r="14" spans="1:16" ht="15" thickBot="1" x14ac:dyDescent="0.35">
      <c r="A14" s="23" t="s">
        <v>102</v>
      </c>
      <c r="B14" s="24">
        <v>12</v>
      </c>
      <c r="C14" s="24">
        <v>16</v>
      </c>
      <c r="D14" s="24">
        <v>2</v>
      </c>
      <c r="E14" s="24">
        <v>15</v>
      </c>
      <c r="F14" s="24">
        <v>14</v>
      </c>
      <c r="G14" s="24">
        <v>12</v>
      </c>
      <c r="H14" s="24">
        <v>1</v>
      </c>
      <c r="I14" s="24">
        <v>7</v>
      </c>
      <c r="J14" s="24">
        <v>3</v>
      </c>
      <c r="K14" s="24">
        <v>17</v>
      </c>
      <c r="L14" s="24">
        <v>4</v>
      </c>
      <c r="M14" s="24">
        <v>5</v>
      </c>
      <c r="N14" s="24">
        <v>7</v>
      </c>
      <c r="O14" s="24">
        <v>18</v>
      </c>
      <c r="P14" s="24">
        <v>84000</v>
      </c>
    </row>
    <row r="15" spans="1:16" ht="15" thickBot="1" x14ac:dyDescent="0.35">
      <c r="A15" s="23" t="s">
        <v>103</v>
      </c>
      <c r="B15" s="24">
        <v>10</v>
      </c>
      <c r="C15" s="24">
        <v>10</v>
      </c>
      <c r="D15" s="24">
        <v>17</v>
      </c>
      <c r="E15" s="24">
        <v>6</v>
      </c>
      <c r="F15" s="24">
        <v>18</v>
      </c>
      <c r="G15" s="24">
        <v>8</v>
      </c>
      <c r="H15" s="24">
        <v>9</v>
      </c>
      <c r="I15" s="24">
        <v>9</v>
      </c>
      <c r="J15" s="24">
        <v>9</v>
      </c>
      <c r="K15" s="24">
        <v>2</v>
      </c>
      <c r="L15" s="24">
        <v>13</v>
      </c>
      <c r="M15" s="24">
        <v>1</v>
      </c>
      <c r="N15" s="24">
        <v>11</v>
      </c>
      <c r="O15" s="24">
        <v>10</v>
      </c>
      <c r="P15" s="24">
        <v>51000</v>
      </c>
    </row>
    <row r="16" spans="1:16" ht="15" thickBot="1" x14ac:dyDescent="0.35">
      <c r="A16" s="23" t="s">
        <v>104</v>
      </c>
      <c r="B16" s="24">
        <v>10</v>
      </c>
      <c r="C16" s="24">
        <v>9</v>
      </c>
      <c r="D16" s="24">
        <v>3</v>
      </c>
      <c r="E16" s="24">
        <v>18</v>
      </c>
      <c r="F16" s="24">
        <v>3</v>
      </c>
      <c r="G16" s="24">
        <v>8</v>
      </c>
      <c r="H16" s="24">
        <v>13</v>
      </c>
      <c r="I16" s="24">
        <v>9</v>
      </c>
      <c r="J16" s="24">
        <v>10</v>
      </c>
      <c r="K16" s="24">
        <v>16</v>
      </c>
      <c r="L16" s="24">
        <v>1</v>
      </c>
      <c r="M16" s="24">
        <v>16</v>
      </c>
      <c r="N16" s="24">
        <v>11</v>
      </c>
      <c r="O16" s="24">
        <v>6</v>
      </c>
      <c r="P16" s="24">
        <v>77000</v>
      </c>
    </row>
    <row r="17" spans="1:16" ht="15" thickBot="1" x14ac:dyDescent="0.35">
      <c r="A17" s="23" t="s">
        <v>105</v>
      </c>
      <c r="B17" s="24">
        <v>7</v>
      </c>
      <c r="C17" s="24">
        <v>10</v>
      </c>
      <c r="D17" s="24">
        <v>10</v>
      </c>
      <c r="E17" s="24">
        <v>8</v>
      </c>
      <c r="F17" s="24">
        <v>8</v>
      </c>
      <c r="G17" s="24">
        <v>8</v>
      </c>
      <c r="H17" s="24">
        <v>1</v>
      </c>
      <c r="I17" s="24">
        <v>12</v>
      </c>
      <c r="J17" s="24">
        <v>9</v>
      </c>
      <c r="K17" s="24">
        <v>9</v>
      </c>
      <c r="L17" s="24">
        <v>11</v>
      </c>
      <c r="M17" s="24">
        <v>11</v>
      </c>
      <c r="N17" s="24">
        <v>11</v>
      </c>
      <c r="O17" s="24">
        <v>18</v>
      </c>
      <c r="P17" s="24">
        <v>50000</v>
      </c>
    </row>
    <row r="18" spans="1:16" ht="15" thickBot="1" x14ac:dyDescent="0.35">
      <c r="A18" s="23" t="s">
        <v>106</v>
      </c>
      <c r="B18" s="24">
        <v>7</v>
      </c>
      <c r="C18" s="24">
        <v>7</v>
      </c>
      <c r="D18" s="24">
        <v>8</v>
      </c>
      <c r="E18" s="24">
        <v>3</v>
      </c>
      <c r="F18" s="24">
        <v>2</v>
      </c>
      <c r="G18" s="24">
        <v>4</v>
      </c>
      <c r="H18" s="24">
        <v>9</v>
      </c>
      <c r="I18" s="24">
        <v>12</v>
      </c>
      <c r="J18" s="24">
        <v>12</v>
      </c>
      <c r="K18" s="24">
        <v>11</v>
      </c>
      <c r="L18" s="24">
        <v>16</v>
      </c>
      <c r="M18" s="24">
        <v>17</v>
      </c>
      <c r="N18" s="24">
        <v>15</v>
      </c>
      <c r="O18" s="24">
        <v>10</v>
      </c>
      <c r="P18" s="24">
        <v>22000</v>
      </c>
    </row>
    <row r="19" spans="1:16" ht="15" thickBot="1" x14ac:dyDescent="0.35">
      <c r="A19" s="23" t="s">
        <v>107</v>
      </c>
      <c r="B19" s="24">
        <v>7</v>
      </c>
      <c r="C19" s="24">
        <v>5</v>
      </c>
      <c r="D19" s="24">
        <v>18</v>
      </c>
      <c r="E19" s="24">
        <v>9</v>
      </c>
      <c r="F19" s="24">
        <v>17</v>
      </c>
      <c r="G19" s="24">
        <v>4</v>
      </c>
      <c r="H19" s="24">
        <v>5</v>
      </c>
      <c r="I19" s="24">
        <v>12</v>
      </c>
      <c r="J19" s="24">
        <v>14</v>
      </c>
      <c r="K19" s="24">
        <v>1</v>
      </c>
      <c r="L19" s="24">
        <v>10</v>
      </c>
      <c r="M19" s="24">
        <v>2</v>
      </c>
      <c r="N19" s="24">
        <v>15</v>
      </c>
      <c r="O19" s="24">
        <v>14</v>
      </c>
      <c r="P19" s="24">
        <v>66000</v>
      </c>
    </row>
    <row r="20" spans="1:16" ht="15" thickBot="1" x14ac:dyDescent="0.35">
      <c r="A20" s="23" t="s">
        <v>108</v>
      </c>
      <c r="B20" s="24">
        <v>6</v>
      </c>
      <c r="C20" s="24">
        <v>2</v>
      </c>
      <c r="D20" s="24">
        <v>10</v>
      </c>
      <c r="E20" s="24">
        <v>12</v>
      </c>
      <c r="F20" s="24">
        <v>7</v>
      </c>
      <c r="G20" s="24">
        <v>1</v>
      </c>
      <c r="H20" s="24">
        <v>13</v>
      </c>
      <c r="I20" s="24">
        <v>13</v>
      </c>
      <c r="J20" s="24">
        <v>17</v>
      </c>
      <c r="K20" s="24">
        <v>9</v>
      </c>
      <c r="L20" s="24">
        <v>7</v>
      </c>
      <c r="M20" s="24">
        <v>12</v>
      </c>
      <c r="N20" s="24">
        <v>18</v>
      </c>
      <c r="O20" s="24">
        <v>6</v>
      </c>
      <c r="P20" s="24">
        <v>59000</v>
      </c>
    </row>
    <row r="21" spans="1:16" ht="15" thickBot="1" x14ac:dyDescent="0.35">
      <c r="A21" s="23" t="s">
        <v>109</v>
      </c>
      <c r="B21" s="24">
        <v>3</v>
      </c>
      <c r="C21" s="24">
        <v>16</v>
      </c>
      <c r="D21" s="24">
        <v>14</v>
      </c>
      <c r="E21" s="24">
        <v>4</v>
      </c>
      <c r="F21" s="24">
        <v>4</v>
      </c>
      <c r="G21" s="24">
        <v>12</v>
      </c>
      <c r="H21" s="24">
        <v>1</v>
      </c>
      <c r="I21" s="24">
        <v>16</v>
      </c>
      <c r="J21" s="24">
        <v>3</v>
      </c>
      <c r="K21" s="24">
        <v>5</v>
      </c>
      <c r="L21" s="24">
        <v>15</v>
      </c>
      <c r="M21" s="24">
        <v>15</v>
      </c>
      <c r="N21" s="24">
        <v>7</v>
      </c>
      <c r="O21" s="24">
        <v>18</v>
      </c>
      <c r="P21" s="24">
        <v>74000</v>
      </c>
    </row>
    <row r="22" spans="1:16" ht="15" thickBot="1" x14ac:dyDescent="0.35">
      <c r="A22" s="23" t="s">
        <v>110</v>
      </c>
      <c r="B22" s="24">
        <v>3</v>
      </c>
      <c r="C22" s="24">
        <v>16</v>
      </c>
      <c r="D22" s="24">
        <v>9</v>
      </c>
      <c r="E22" s="24">
        <v>9</v>
      </c>
      <c r="F22" s="24">
        <v>9</v>
      </c>
      <c r="G22" s="24">
        <v>12</v>
      </c>
      <c r="H22" s="24">
        <v>5</v>
      </c>
      <c r="I22" s="24">
        <v>16</v>
      </c>
      <c r="J22" s="24">
        <v>3</v>
      </c>
      <c r="K22" s="24">
        <v>10</v>
      </c>
      <c r="L22" s="24">
        <v>10</v>
      </c>
      <c r="M22" s="24">
        <v>10</v>
      </c>
      <c r="N22" s="24">
        <v>7</v>
      </c>
      <c r="O22" s="24">
        <v>14</v>
      </c>
      <c r="P22" s="24">
        <v>55000</v>
      </c>
    </row>
    <row r="23" spans="1:16" ht="15" thickBot="1" x14ac:dyDescent="0.35">
      <c r="A23" s="23" t="s">
        <v>111</v>
      </c>
      <c r="B23" s="24">
        <v>3</v>
      </c>
      <c r="C23" s="24">
        <v>5</v>
      </c>
      <c r="D23" s="24">
        <v>3</v>
      </c>
      <c r="E23" s="24">
        <v>12</v>
      </c>
      <c r="F23" s="24">
        <v>14</v>
      </c>
      <c r="G23" s="24">
        <v>4</v>
      </c>
      <c r="H23" s="24">
        <v>8</v>
      </c>
      <c r="I23" s="24">
        <v>16</v>
      </c>
      <c r="J23" s="24">
        <v>14</v>
      </c>
      <c r="K23" s="24">
        <v>16</v>
      </c>
      <c r="L23" s="24">
        <v>7</v>
      </c>
      <c r="M23" s="24">
        <v>5</v>
      </c>
      <c r="N23" s="24">
        <v>15</v>
      </c>
      <c r="O23" s="24">
        <v>11</v>
      </c>
      <c r="P23" s="24">
        <v>61000</v>
      </c>
    </row>
    <row r="24" spans="1:16" ht="15" thickBot="1" x14ac:dyDescent="0.35">
      <c r="A24" s="23" t="s">
        <v>112</v>
      </c>
      <c r="B24" s="24">
        <v>2</v>
      </c>
      <c r="C24" s="24">
        <v>8</v>
      </c>
      <c r="D24" s="24">
        <v>12</v>
      </c>
      <c r="E24" s="24">
        <v>1</v>
      </c>
      <c r="F24" s="24">
        <v>4</v>
      </c>
      <c r="G24" s="24">
        <v>8</v>
      </c>
      <c r="H24" s="24">
        <v>13</v>
      </c>
      <c r="I24" s="24">
        <v>17</v>
      </c>
      <c r="J24" s="24">
        <v>11</v>
      </c>
      <c r="K24" s="24">
        <v>7</v>
      </c>
      <c r="L24" s="24">
        <v>18</v>
      </c>
      <c r="M24" s="24">
        <v>15</v>
      </c>
      <c r="N24" s="24">
        <v>11</v>
      </c>
      <c r="O24" s="24">
        <v>6</v>
      </c>
      <c r="P24" s="24">
        <v>72000</v>
      </c>
    </row>
    <row r="25" spans="1:16" ht="18.600000000000001" thickBot="1" x14ac:dyDescent="0.35">
      <c r="A25" s="19"/>
    </row>
    <row r="26" spans="1:16" ht="15" thickBot="1" x14ac:dyDescent="0.35">
      <c r="A26" s="23" t="s">
        <v>114</v>
      </c>
      <c r="B26" s="23" t="s">
        <v>81</v>
      </c>
      <c r="C26" s="23" t="s">
        <v>82</v>
      </c>
      <c r="D26" s="23" t="s">
        <v>83</v>
      </c>
      <c r="E26" s="23" t="s">
        <v>84</v>
      </c>
      <c r="F26" s="23" t="s">
        <v>85</v>
      </c>
      <c r="G26" s="23" t="s">
        <v>86</v>
      </c>
      <c r="H26" s="23" t="s">
        <v>87</v>
      </c>
      <c r="I26" s="23" t="s">
        <v>88</v>
      </c>
      <c r="J26" s="23" t="s">
        <v>89</v>
      </c>
      <c r="K26" s="23" t="s">
        <v>90</v>
      </c>
      <c r="L26" s="23" t="s">
        <v>91</v>
      </c>
      <c r="M26" s="23" t="s">
        <v>92</v>
      </c>
      <c r="N26" s="23" t="s">
        <v>93</v>
      </c>
      <c r="O26" s="23" t="s">
        <v>94</v>
      </c>
    </row>
    <row r="27" spans="1:16" ht="15" thickBot="1" x14ac:dyDescent="0.35">
      <c r="A27" s="23" t="s">
        <v>115</v>
      </c>
      <c r="B27" s="24" t="s">
        <v>181</v>
      </c>
      <c r="C27" s="24" t="s">
        <v>182</v>
      </c>
      <c r="D27" s="24" t="s">
        <v>183</v>
      </c>
      <c r="E27" s="24" t="s">
        <v>184</v>
      </c>
      <c r="F27" s="24" t="s">
        <v>185</v>
      </c>
      <c r="G27" s="24" t="s">
        <v>186</v>
      </c>
      <c r="H27" s="24" t="s">
        <v>187</v>
      </c>
      <c r="I27" s="24" t="s">
        <v>186</v>
      </c>
      <c r="J27" s="24" t="s">
        <v>186</v>
      </c>
      <c r="K27" s="24" t="s">
        <v>188</v>
      </c>
      <c r="L27" s="24" t="s">
        <v>189</v>
      </c>
      <c r="M27" s="24" t="s">
        <v>190</v>
      </c>
      <c r="N27" s="24" t="s">
        <v>186</v>
      </c>
      <c r="O27" s="24" t="s">
        <v>186</v>
      </c>
    </row>
    <row r="28" spans="1:16" ht="15" thickBot="1" x14ac:dyDescent="0.35">
      <c r="A28" s="23" t="s">
        <v>127</v>
      </c>
      <c r="B28" s="24" t="s">
        <v>181</v>
      </c>
      <c r="C28" s="24" t="s">
        <v>182</v>
      </c>
      <c r="D28" s="24" t="s">
        <v>183</v>
      </c>
      <c r="E28" s="24" t="s">
        <v>186</v>
      </c>
      <c r="F28" s="24" t="s">
        <v>191</v>
      </c>
      <c r="G28" s="24" t="s">
        <v>186</v>
      </c>
      <c r="H28" s="24" t="s">
        <v>186</v>
      </c>
      <c r="I28" s="24" t="s">
        <v>186</v>
      </c>
      <c r="J28" s="24" t="s">
        <v>186</v>
      </c>
      <c r="K28" s="24" t="s">
        <v>192</v>
      </c>
      <c r="L28" s="24" t="s">
        <v>193</v>
      </c>
      <c r="M28" s="24" t="s">
        <v>194</v>
      </c>
      <c r="N28" s="24" t="s">
        <v>186</v>
      </c>
      <c r="O28" s="24" t="s">
        <v>186</v>
      </c>
    </row>
    <row r="29" spans="1:16" ht="15" thickBot="1" x14ac:dyDescent="0.35">
      <c r="A29" s="23" t="s">
        <v>134</v>
      </c>
      <c r="B29" s="24" t="s">
        <v>183</v>
      </c>
      <c r="C29" s="24" t="s">
        <v>182</v>
      </c>
      <c r="D29" s="24" t="s">
        <v>186</v>
      </c>
      <c r="E29" s="24" t="s">
        <v>186</v>
      </c>
      <c r="F29" s="24" t="s">
        <v>195</v>
      </c>
      <c r="G29" s="24" t="s">
        <v>186</v>
      </c>
      <c r="H29" s="24" t="s">
        <v>186</v>
      </c>
      <c r="I29" s="24" t="s">
        <v>186</v>
      </c>
      <c r="J29" s="24" t="s">
        <v>186</v>
      </c>
      <c r="K29" s="24" t="s">
        <v>192</v>
      </c>
      <c r="L29" s="24" t="s">
        <v>193</v>
      </c>
      <c r="M29" s="24" t="s">
        <v>194</v>
      </c>
      <c r="N29" s="24" t="s">
        <v>186</v>
      </c>
      <c r="O29" s="24" t="s">
        <v>186</v>
      </c>
    </row>
    <row r="30" spans="1:16" ht="15" thickBot="1" x14ac:dyDescent="0.35">
      <c r="A30" s="23" t="s">
        <v>139</v>
      </c>
      <c r="B30" s="24" t="s">
        <v>186</v>
      </c>
      <c r="C30" s="24" t="s">
        <v>182</v>
      </c>
      <c r="D30" s="24" t="s">
        <v>186</v>
      </c>
      <c r="E30" s="24" t="s">
        <v>186</v>
      </c>
      <c r="F30" s="24" t="s">
        <v>195</v>
      </c>
      <c r="G30" s="24" t="s">
        <v>186</v>
      </c>
      <c r="H30" s="24" t="s">
        <v>186</v>
      </c>
      <c r="I30" s="24" t="s">
        <v>186</v>
      </c>
      <c r="J30" s="24" t="s">
        <v>186</v>
      </c>
      <c r="K30" s="24" t="s">
        <v>192</v>
      </c>
      <c r="L30" s="24" t="s">
        <v>193</v>
      </c>
      <c r="M30" s="24" t="s">
        <v>194</v>
      </c>
      <c r="N30" s="24" t="s">
        <v>186</v>
      </c>
      <c r="O30" s="24" t="s">
        <v>186</v>
      </c>
    </row>
    <row r="31" spans="1:16" ht="15" thickBot="1" x14ac:dyDescent="0.35">
      <c r="A31" s="23" t="s">
        <v>142</v>
      </c>
      <c r="B31" s="24" t="s">
        <v>186</v>
      </c>
      <c r="C31" s="24" t="s">
        <v>182</v>
      </c>
      <c r="D31" s="24" t="s">
        <v>186</v>
      </c>
      <c r="E31" s="24" t="s">
        <v>186</v>
      </c>
      <c r="F31" s="24" t="s">
        <v>195</v>
      </c>
      <c r="G31" s="24" t="s">
        <v>186</v>
      </c>
      <c r="H31" s="24" t="s">
        <v>186</v>
      </c>
      <c r="I31" s="24" t="s">
        <v>186</v>
      </c>
      <c r="J31" s="24" t="s">
        <v>186</v>
      </c>
      <c r="K31" s="24" t="s">
        <v>192</v>
      </c>
      <c r="L31" s="24" t="s">
        <v>196</v>
      </c>
      <c r="M31" s="24" t="s">
        <v>194</v>
      </c>
      <c r="N31" s="24" t="s">
        <v>186</v>
      </c>
      <c r="O31" s="24" t="s">
        <v>186</v>
      </c>
    </row>
    <row r="32" spans="1:16" ht="15" thickBot="1" x14ac:dyDescent="0.35">
      <c r="A32" s="23" t="s">
        <v>144</v>
      </c>
      <c r="B32" s="24" t="s">
        <v>186</v>
      </c>
      <c r="C32" s="24" t="s">
        <v>186</v>
      </c>
      <c r="D32" s="24" t="s">
        <v>186</v>
      </c>
      <c r="E32" s="24" t="s">
        <v>186</v>
      </c>
      <c r="F32" s="24" t="s">
        <v>195</v>
      </c>
      <c r="G32" s="24" t="s">
        <v>186</v>
      </c>
      <c r="H32" s="24" t="s">
        <v>186</v>
      </c>
      <c r="I32" s="24" t="s">
        <v>186</v>
      </c>
      <c r="J32" s="24" t="s">
        <v>186</v>
      </c>
      <c r="K32" s="24" t="s">
        <v>192</v>
      </c>
      <c r="L32" s="24" t="s">
        <v>196</v>
      </c>
      <c r="M32" s="24" t="s">
        <v>194</v>
      </c>
      <c r="N32" s="24" t="s">
        <v>186</v>
      </c>
      <c r="O32" s="24" t="s">
        <v>186</v>
      </c>
    </row>
    <row r="33" spans="1:16" ht="15" thickBot="1" x14ac:dyDescent="0.35">
      <c r="A33" s="23" t="s">
        <v>147</v>
      </c>
      <c r="B33" s="24" t="s">
        <v>186</v>
      </c>
      <c r="C33" s="24" t="s">
        <v>186</v>
      </c>
      <c r="D33" s="24" t="s">
        <v>186</v>
      </c>
      <c r="E33" s="24" t="s">
        <v>186</v>
      </c>
      <c r="F33" s="24" t="s">
        <v>195</v>
      </c>
      <c r="G33" s="24" t="s">
        <v>186</v>
      </c>
      <c r="H33" s="24" t="s">
        <v>186</v>
      </c>
      <c r="I33" s="24" t="s">
        <v>186</v>
      </c>
      <c r="J33" s="24" t="s">
        <v>186</v>
      </c>
      <c r="K33" s="24" t="s">
        <v>197</v>
      </c>
      <c r="L33" s="24" t="s">
        <v>196</v>
      </c>
      <c r="M33" s="24" t="s">
        <v>194</v>
      </c>
      <c r="N33" s="24" t="s">
        <v>186</v>
      </c>
      <c r="O33" s="24" t="s">
        <v>186</v>
      </c>
    </row>
    <row r="34" spans="1:16" ht="15" thickBot="1" x14ac:dyDescent="0.35">
      <c r="A34" s="23" t="s">
        <v>150</v>
      </c>
      <c r="B34" s="24" t="s">
        <v>186</v>
      </c>
      <c r="C34" s="24" t="s">
        <v>186</v>
      </c>
      <c r="D34" s="24" t="s">
        <v>186</v>
      </c>
      <c r="E34" s="24" t="s">
        <v>186</v>
      </c>
      <c r="F34" s="24" t="s">
        <v>195</v>
      </c>
      <c r="G34" s="24" t="s">
        <v>186</v>
      </c>
      <c r="H34" s="24" t="s">
        <v>186</v>
      </c>
      <c r="I34" s="24" t="s">
        <v>186</v>
      </c>
      <c r="J34" s="24" t="s">
        <v>186</v>
      </c>
      <c r="K34" s="24" t="s">
        <v>197</v>
      </c>
      <c r="L34" s="24" t="s">
        <v>196</v>
      </c>
      <c r="M34" s="24" t="s">
        <v>194</v>
      </c>
      <c r="N34" s="24" t="s">
        <v>186</v>
      </c>
      <c r="O34" s="24" t="s">
        <v>186</v>
      </c>
    </row>
    <row r="35" spans="1:16" ht="15" thickBot="1" x14ac:dyDescent="0.35">
      <c r="A35" s="23" t="s">
        <v>151</v>
      </c>
      <c r="B35" s="24" t="s">
        <v>186</v>
      </c>
      <c r="C35" s="24" t="s">
        <v>186</v>
      </c>
      <c r="D35" s="24" t="s">
        <v>186</v>
      </c>
      <c r="E35" s="24" t="s">
        <v>186</v>
      </c>
      <c r="F35" s="24" t="s">
        <v>195</v>
      </c>
      <c r="G35" s="24" t="s">
        <v>186</v>
      </c>
      <c r="H35" s="24" t="s">
        <v>186</v>
      </c>
      <c r="I35" s="24" t="s">
        <v>186</v>
      </c>
      <c r="J35" s="24" t="s">
        <v>186</v>
      </c>
      <c r="K35" s="24" t="s">
        <v>197</v>
      </c>
      <c r="L35" s="24" t="s">
        <v>196</v>
      </c>
      <c r="M35" s="24" t="s">
        <v>194</v>
      </c>
      <c r="N35" s="24" t="s">
        <v>186</v>
      </c>
      <c r="O35" s="24" t="s">
        <v>186</v>
      </c>
    </row>
    <row r="36" spans="1:16" ht="15" thickBot="1" x14ac:dyDescent="0.35">
      <c r="A36" s="23" t="s">
        <v>152</v>
      </c>
      <c r="B36" s="24" t="s">
        <v>186</v>
      </c>
      <c r="C36" s="24" t="s">
        <v>186</v>
      </c>
      <c r="D36" s="24" t="s">
        <v>186</v>
      </c>
      <c r="E36" s="24" t="s">
        <v>186</v>
      </c>
      <c r="F36" s="24" t="s">
        <v>195</v>
      </c>
      <c r="G36" s="24" t="s">
        <v>186</v>
      </c>
      <c r="H36" s="24" t="s">
        <v>186</v>
      </c>
      <c r="I36" s="24" t="s">
        <v>186</v>
      </c>
      <c r="J36" s="24" t="s">
        <v>186</v>
      </c>
      <c r="K36" s="24" t="s">
        <v>197</v>
      </c>
      <c r="L36" s="24" t="s">
        <v>196</v>
      </c>
      <c r="M36" s="24" t="s">
        <v>194</v>
      </c>
      <c r="N36" s="24" t="s">
        <v>186</v>
      </c>
      <c r="O36" s="24" t="s">
        <v>186</v>
      </c>
    </row>
    <row r="37" spans="1:16" ht="15" thickBot="1" x14ac:dyDescent="0.35">
      <c r="A37" s="23" t="s">
        <v>153</v>
      </c>
      <c r="B37" s="24" t="s">
        <v>186</v>
      </c>
      <c r="C37" s="24" t="s">
        <v>186</v>
      </c>
      <c r="D37" s="24" t="s">
        <v>186</v>
      </c>
      <c r="E37" s="24" t="s">
        <v>186</v>
      </c>
      <c r="F37" s="24" t="s">
        <v>195</v>
      </c>
      <c r="G37" s="24" t="s">
        <v>186</v>
      </c>
      <c r="H37" s="24" t="s">
        <v>186</v>
      </c>
      <c r="I37" s="24" t="s">
        <v>186</v>
      </c>
      <c r="J37" s="24" t="s">
        <v>186</v>
      </c>
      <c r="K37" s="24" t="s">
        <v>197</v>
      </c>
      <c r="L37" s="24" t="s">
        <v>186</v>
      </c>
      <c r="M37" s="24" t="s">
        <v>194</v>
      </c>
      <c r="N37" s="24" t="s">
        <v>186</v>
      </c>
      <c r="O37" s="24" t="s">
        <v>186</v>
      </c>
    </row>
    <row r="38" spans="1:16" ht="15" thickBot="1" x14ac:dyDescent="0.35">
      <c r="A38" s="23" t="s">
        <v>155</v>
      </c>
      <c r="B38" s="24" t="s">
        <v>186</v>
      </c>
      <c r="C38" s="24" t="s">
        <v>186</v>
      </c>
      <c r="D38" s="24" t="s">
        <v>186</v>
      </c>
      <c r="E38" s="24" t="s">
        <v>186</v>
      </c>
      <c r="F38" s="24" t="s">
        <v>195</v>
      </c>
      <c r="G38" s="24" t="s">
        <v>186</v>
      </c>
      <c r="H38" s="24" t="s">
        <v>186</v>
      </c>
      <c r="I38" s="24" t="s">
        <v>186</v>
      </c>
      <c r="J38" s="24" t="s">
        <v>186</v>
      </c>
      <c r="K38" s="24" t="s">
        <v>197</v>
      </c>
      <c r="L38" s="24" t="s">
        <v>186</v>
      </c>
      <c r="M38" s="24" t="s">
        <v>186</v>
      </c>
      <c r="N38" s="24" t="s">
        <v>186</v>
      </c>
      <c r="O38" s="24" t="s">
        <v>186</v>
      </c>
    </row>
    <row r="39" spans="1:16" ht="15" thickBot="1" x14ac:dyDescent="0.35">
      <c r="A39" s="23" t="s">
        <v>156</v>
      </c>
      <c r="B39" s="24" t="s">
        <v>186</v>
      </c>
      <c r="C39" s="24" t="s">
        <v>186</v>
      </c>
      <c r="D39" s="24" t="s">
        <v>186</v>
      </c>
      <c r="E39" s="24" t="s">
        <v>186</v>
      </c>
      <c r="F39" s="24" t="s">
        <v>186</v>
      </c>
      <c r="G39" s="24" t="s">
        <v>186</v>
      </c>
      <c r="H39" s="24" t="s">
        <v>186</v>
      </c>
      <c r="I39" s="24" t="s">
        <v>186</v>
      </c>
      <c r="J39" s="24" t="s">
        <v>186</v>
      </c>
      <c r="K39" s="24" t="s">
        <v>197</v>
      </c>
      <c r="L39" s="24" t="s">
        <v>186</v>
      </c>
      <c r="M39" s="24" t="s">
        <v>186</v>
      </c>
      <c r="N39" s="24" t="s">
        <v>186</v>
      </c>
      <c r="O39" s="24" t="s">
        <v>186</v>
      </c>
    </row>
    <row r="40" spans="1:16" ht="15" thickBot="1" x14ac:dyDescent="0.35">
      <c r="A40" s="23" t="s">
        <v>157</v>
      </c>
      <c r="B40" s="24" t="s">
        <v>186</v>
      </c>
      <c r="C40" s="24" t="s">
        <v>186</v>
      </c>
      <c r="D40" s="24" t="s">
        <v>186</v>
      </c>
      <c r="E40" s="24" t="s">
        <v>186</v>
      </c>
      <c r="F40" s="24" t="s">
        <v>186</v>
      </c>
      <c r="G40" s="24" t="s">
        <v>186</v>
      </c>
      <c r="H40" s="24" t="s">
        <v>186</v>
      </c>
      <c r="I40" s="24" t="s">
        <v>186</v>
      </c>
      <c r="J40" s="24" t="s">
        <v>186</v>
      </c>
      <c r="K40" s="24" t="s">
        <v>186</v>
      </c>
      <c r="L40" s="24" t="s">
        <v>186</v>
      </c>
      <c r="M40" s="24" t="s">
        <v>186</v>
      </c>
      <c r="N40" s="24" t="s">
        <v>186</v>
      </c>
      <c r="O40" s="24" t="s">
        <v>186</v>
      </c>
    </row>
    <row r="41" spans="1:16" ht="15" thickBot="1" x14ac:dyDescent="0.35">
      <c r="A41" s="23" t="s">
        <v>158</v>
      </c>
      <c r="B41" s="24" t="s">
        <v>186</v>
      </c>
      <c r="C41" s="24" t="s">
        <v>186</v>
      </c>
      <c r="D41" s="24" t="s">
        <v>186</v>
      </c>
      <c r="E41" s="24" t="s">
        <v>186</v>
      </c>
      <c r="F41" s="24" t="s">
        <v>186</v>
      </c>
      <c r="G41" s="24" t="s">
        <v>186</v>
      </c>
      <c r="H41" s="24" t="s">
        <v>186</v>
      </c>
      <c r="I41" s="24" t="s">
        <v>186</v>
      </c>
      <c r="J41" s="24" t="s">
        <v>186</v>
      </c>
      <c r="K41" s="24" t="s">
        <v>186</v>
      </c>
      <c r="L41" s="24" t="s">
        <v>186</v>
      </c>
      <c r="M41" s="24" t="s">
        <v>186</v>
      </c>
      <c r="N41" s="24" t="s">
        <v>186</v>
      </c>
      <c r="O41" s="24" t="s">
        <v>186</v>
      </c>
    </row>
    <row r="42" spans="1:16" ht="15" thickBot="1" x14ac:dyDescent="0.35">
      <c r="A42" s="23" t="s">
        <v>159</v>
      </c>
      <c r="B42" s="24" t="s">
        <v>186</v>
      </c>
      <c r="C42" s="24" t="s">
        <v>186</v>
      </c>
      <c r="D42" s="24" t="s">
        <v>186</v>
      </c>
      <c r="E42" s="24" t="s">
        <v>186</v>
      </c>
      <c r="F42" s="24" t="s">
        <v>186</v>
      </c>
      <c r="G42" s="24" t="s">
        <v>186</v>
      </c>
      <c r="H42" s="24" t="s">
        <v>186</v>
      </c>
      <c r="I42" s="24" t="s">
        <v>186</v>
      </c>
      <c r="J42" s="24" t="s">
        <v>186</v>
      </c>
      <c r="K42" s="24" t="s">
        <v>186</v>
      </c>
      <c r="L42" s="24" t="s">
        <v>186</v>
      </c>
      <c r="M42" s="24" t="s">
        <v>186</v>
      </c>
      <c r="N42" s="24" t="s">
        <v>186</v>
      </c>
      <c r="O42" s="24" t="s">
        <v>186</v>
      </c>
    </row>
    <row r="43" spans="1:16" ht="15" thickBot="1" x14ac:dyDescent="0.35">
      <c r="A43" s="23" t="s">
        <v>160</v>
      </c>
      <c r="B43" s="24" t="s">
        <v>186</v>
      </c>
      <c r="C43" s="24" t="s">
        <v>186</v>
      </c>
      <c r="D43" s="24" t="s">
        <v>186</v>
      </c>
      <c r="E43" s="24" t="s">
        <v>186</v>
      </c>
      <c r="F43" s="24" t="s">
        <v>186</v>
      </c>
      <c r="G43" s="24" t="s">
        <v>186</v>
      </c>
      <c r="H43" s="24" t="s">
        <v>186</v>
      </c>
      <c r="I43" s="24" t="s">
        <v>186</v>
      </c>
      <c r="J43" s="24" t="s">
        <v>186</v>
      </c>
      <c r="K43" s="24" t="s">
        <v>186</v>
      </c>
      <c r="L43" s="24" t="s">
        <v>186</v>
      </c>
      <c r="M43" s="24" t="s">
        <v>186</v>
      </c>
      <c r="N43" s="24" t="s">
        <v>186</v>
      </c>
      <c r="O43" s="24" t="s">
        <v>186</v>
      </c>
    </row>
    <row r="44" spans="1:16" ht="15" thickBot="1" x14ac:dyDescent="0.35">
      <c r="A44" s="23" t="s">
        <v>161</v>
      </c>
      <c r="B44" s="24" t="s">
        <v>186</v>
      </c>
      <c r="C44" s="24" t="s">
        <v>186</v>
      </c>
      <c r="D44" s="24" t="s">
        <v>186</v>
      </c>
      <c r="E44" s="24" t="s">
        <v>186</v>
      </c>
      <c r="F44" s="24" t="s">
        <v>186</v>
      </c>
      <c r="G44" s="24" t="s">
        <v>186</v>
      </c>
      <c r="H44" s="24" t="s">
        <v>186</v>
      </c>
      <c r="I44" s="24" t="s">
        <v>186</v>
      </c>
      <c r="J44" s="24" t="s">
        <v>186</v>
      </c>
      <c r="K44" s="24" t="s">
        <v>186</v>
      </c>
      <c r="L44" s="24" t="s">
        <v>186</v>
      </c>
      <c r="M44" s="24" t="s">
        <v>186</v>
      </c>
      <c r="N44" s="24" t="s">
        <v>186</v>
      </c>
      <c r="O44" s="24" t="s">
        <v>186</v>
      </c>
    </row>
    <row r="45" spans="1:16" ht="18.600000000000001" thickBot="1" x14ac:dyDescent="0.35">
      <c r="A45" s="19"/>
      <c r="B45">
        <f>VLOOKUP(B6,$A$47:$O$64,B$65,0)</f>
        <v>50000</v>
      </c>
      <c r="C45">
        <f t="shared" ref="C45:O45" si="0">VLOOKUP(C6,$A$47:$O$64,C$65,0)</f>
        <v>0</v>
      </c>
      <c r="D45">
        <f t="shared" si="0"/>
        <v>18667</v>
      </c>
      <c r="E45">
        <f t="shared" si="0"/>
        <v>0</v>
      </c>
      <c r="F45">
        <f t="shared" si="0"/>
        <v>19333</v>
      </c>
      <c r="G45">
        <f t="shared" si="0"/>
        <v>0</v>
      </c>
      <c r="H45">
        <f t="shared" si="0"/>
        <v>0</v>
      </c>
      <c r="I45">
        <f t="shared" si="0"/>
        <v>0</v>
      </c>
      <c r="J45">
        <f t="shared" si="0"/>
        <v>0</v>
      </c>
      <c r="K45">
        <f t="shared" si="0"/>
        <v>0</v>
      </c>
      <c r="L45">
        <f t="shared" si="0"/>
        <v>0</v>
      </c>
      <c r="M45">
        <f t="shared" si="0"/>
        <v>4333</v>
      </c>
      <c r="N45">
        <f t="shared" si="0"/>
        <v>0</v>
      </c>
      <c r="O45">
        <f t="shared" si="0"/>
        <v>0</v>
      </c>
      <c r="P45">
        <f>SUM(B45:O45)</f>
        <v>92333</v>
      </c>
    </row>
    <row r="46" spans="1:16" ht="15" thickBot="1" x14ac:dyDescent="0.35">
      <c r="A46" s="23" t="s">
        <v>162</v>
      </c>
      <c r="B46" s="23" t="s">
        <v>81</v>
      </c>
      <c r="C46" s="23" t="s">
        <v>82</v>
      </c>
      <c r="D46" s="23" t="s">
        <v>83</v>
      </c>
      <c r="E46" s="23" t="s">
        <v>84</v>
      </c>
      <c r="F46" s="23" t="s">
        <v>85</v>
      </c>
      <c r="G46" s="23" t="s">
        <v>86</v>
      </c>
      <c r="H46" s="23" t="s">
        <v>87</v>
      </c>
      <c r="I46" s="23" t="s">
        <v>88</v>
      </c>
      <c r="J46" s="23" t="s">
        <v>89</v>
      </c>
      <c r="K46" s="23" t="s">
        <v>90</v>
      </c>
      <c r="L46" s="23" t="s">
        <v>91</v>
      </c>
      <c r="M46" s="23" t="s">
        <v>92</v>
      </c>
      <c r="N46" s="23" t="s">
        <v>93</v>
      </c>
      <c r="O46" s="23" t="s">
        <v>94</v>
      </c>
    </row>
    <row r="47" spans="1:16" ht="15" thickBot="1" x14ac:dyDescent="0.35">
      <c r="A47" s="23">
        <v>1</v>
      </c>
      <c r="B47" s="29">
        <v>50000</v>
      </c>
      <c r="C47" s="24">
        <v>27000</v>
      </c>
      <c r="D47" s="29">
        <v>18667</v>
      </c>
      <c r="E47" s="24">
        <v>1000</v>
      </c>
      <c r="F47" s="24">
        <v>21667</v>
      </c>
      <c r="G47" s="24">
        <v>0</v>
      </c>
      <c r="H47" s="24">
        <v>24667</v>
      </c>
      <c r="I47" s="24">
        <v>0</v>
      </c>
      <c r="J47" s="24">
        <v>0</v>
      </c>
      <c r="K47" s="24">
        <v>23667</v>
      </c>
      <c r="L47" s="24">
        <v>57667</v>
      </c>
      <c r="M47" s="24">
        <v>39667</v>
      </c>
      <c r="N47" s="24">
        <v>0</v>
      </c>
      <c r="O47" s="24">
        <v>0</v>
      </c>
    </row>
    <row r="48" spans="1:16" ht="15" thickBot="1" x14ac:dyDescent="0.35">
      <c r="A48" s="23">
        <v>2</v>
      </c>
      <c r="B48" s="24">
        <v>50000</v>
      </c>
      <c r="C48" s="24">
        <v>27000</v>
      </c>
      <c r="D48" s="24">
        <v>18667</v>
      </c>
      <c r="E48" s="24">
        <v>0</v>
      </c>
      <c r="F48" s="24">
        <v>20333</v>
      </c>
      <c r="G48" s="24">
        <v>0</v>
      </c>
      <c r="H48" s="24">
        <v>0</v>
      </c>
      <c r="I48" s="24">
        <v>0</v>
      </c>
      <c r="J48" s="24">
        <v>0</v>
      </c>
      <c r="K48" s="24">
        <v>11333</v>
      </c>
      <c r="L48" s="24">
        <v>36333</v>
      </c>
      <c r="M48" s="24">
        <v>4333</v>
      </c>
      <c r="N48" s="24">
        <v>0</v>
      </c>
      <c r="O48" s="29">
        <v>0</v>
      </c>
    </row>
    <row r="49" spans="1:15" ht="15" thickBot="1" x14ac:dyDescent="0.35">
      <c r="A49" s="23">
        <v>3</v>
      </c>
      <c r="B49" s="24">
        <v>18667</v>
      </c>
      <c r="C49" s="24">
        <v>27000</v>
      </c>
      <c r="D49" s="24">
        <v>0</v>
      </c>
      <c r="E49" s="24">
        <v>0</v>
      </c>
      <c r="F49" s="24">
        <v>19333</v>
      </c>
      <c r="G49" s="24">
        <v>0</v>
      </c>
      <c r="H49" s="24">
        <v>0</v>
      </c>
      <c r="I49" s="24">
        <v>0</v>
      </c>
      <c r="J49" s="24">
        <v>0</v>
      </c>
      <c r="K49" s="24">
        <v>11333</v>
      </c>
      <c r="L49" s="24">
        <v>36333</v>
      </c>
      <c r="M49" s="24">
        <v>4333</v>
      </c>
      <c r="N49" s="24">
        <v>0</v>
      </c>
      <c r="O49" s="24">
        <v>0</v>
      </c>
    </row>
    <row r="50" spans="1:15" ht="15" thickBot="1" x14ac:dyDescent="0.35">
      <c r="A50" s="23">
        <v>4</v>
      </c>
      <c r="B50" s="24">
        <v>0</v>
      </c>
      <c r="C50" s="24">
        <v>27000</v>
      </c>
      <c r="D50" s="24">
        <v>0</v>
      </c>
      <c r="E50" s="24">
        <v>0</v>
      </c>
      <c r="F50" s="24">
        <v>19333</v>
      </c>
      <c r="G50" s="24">
        <v>0</v>
      </c>
      <c r="H50" s="24">
        <v>0</v>
      </c>
      <c r="I50" s="24">
        <v>0</v>
      </c>
      <c r="J50" s="24">
        <v>0</v>
      </c>
      <c r="K50" s="24">
        <v>11333</v>
      </c>
      <c r="L50" s="24">
        <v>36333</v>
      </c>
      <c r="M50" s="24">
        <v>4333</v>
      </c>
      <c r="N50" s="24">
        <v>0</v>
      </c>
      <c r="O50" s="24">
        <v>0</v>
      </c>
    </row>
    <row r="51" spans="1:15" ht="15" thickBot="1" x14ac:dyDescent="0.35">
      <c r="A51" s="23">
        <v>5</v>
      </c>
      <c r="B51" s="24">
        <v>0</v>
      </c>
      <c r="C51" s="24">
        <v>27000</v>
      </c>
      <c r="D51" s="24">
        <v>0</v>
      </c>
      <c r="E51" s="29">
        <v>0</v>
      </c>
      <c r="F51" s="24">
        <v>19333</v>
      </c>
      <c r="G51" s="24">
        <v>0</v>
      </c>
      <c r="H51" s="24">
        <v>0</v>
      </c>
      <c r="I51" s="24">
        <v>0</v>
      </c>
      <c r="J51" s="24">
        <v>0</v>
      </c>
      <c r="K51" s="24">
        <v>11333</v>
      </c>
      <c r="L51" s="24">
        <v>11000</v>
      </c>
      <c r="M51" s="24">
        <v>4333</v>
      </c>
      <c r="N51" s="24">
        <v>0</v>
      </c>
      <c r="O51" s="24">
        <v>0</v>
      </c>
    </row>
    <row r="52" spans="1:15" ht="15" thickBot="1" x14ac:dyDescent="0.35">
      <c r="A52" s="23">
        <v>6</v>
      </c>
      <c r="B52" s="24">
        <v>0</v>
      </c>
      <c r="C52" s="24">
        <v>0</v>
      </c>
      <c r="D52" s="24">
        <v>0</v>
      </c>
      <c r="E52" s="24">
        <v>0</v>
      </c>
      <c r="F52" s="24">
        <v>19333</v>
      </c>
      <c r="G52" s="24">
        <v>0</v>
      </c>
      <c r="H52" s="24">
        <v>0</v>
      </c>
      <c r="I52" s="24">
        <v>0</v>
      </c>
      <c r="J52" s="24">
        <v>0</v>
      </c>
      <c r="K52" s="24">
        <v>11333</v>
      </c>
      <c r="L52" s="24">
        <v>11000</v>
      </c>
      <c r="M52" s="24">
        <v>4333</v>
      </c>
      <c r="N52" s="24">
        <v>0</v>
      </c>
      <c r="O52" s="24">
        <v>0</v>
      </c>
    </row>
    <row r="53" spans="1:15" ht="15" thickBot="1" x14ac:dyDescent="0.35">
      <c r="A53" s="23">
        <v>7</v>
      </c>
      <c r="B53" s="24">
        <v>0</v>
      </c>
      <c r="C53" s="24">
        <v>0</v>
      </c>
      <c r="D53" s="24">
        <v>0</v>
      </c>
      <c r="E53" s="24">
        <v>0</v>
      </c>
      <c r="F53" s="24">
        <v>19333</v>
      </c>
      <c r="G53" s="24">
        <v>0</v>
      </c>
      <c r="H53" s="24">
        <v>0</v>
      </c>
      <c r="I53" s="24">
        <v>0</v>
      </c>
      <c r="J53" s="29">
        <v>0</v>
      </c>
      <c r="K53" s="24">
        <v>1667</v>
      </c>
      <c r="L53" s="24">
        <v>11000</v>
      </c>
      <c r="M53" s="29">
        <v>4333</v>
      </c>
      <c r="N53" s="29">
        <v>0</v>
      </c>
      <c r="O53" s="24">
        <v>0</v>
      </c>
    </row>
    <row r="54" spans="1:15" ht="15" thickBot="1" x14ac:dyDescent="0.35">
      <c r="A54" s="23">
        <v>8</v>
      </c>
      <c r="B54" s="24">
        <v>0</v>
      </c>
      <c r="C54" s="24">
        <v>0</v>
      </c>
      <c r="D54" s="24">
        <v>0</v>
      </c>
      <c r="E54" s="24">
        <v>0</v>
      </c>
      <c r="F54" s="24">
        <v>19333</v>
      </c>
      <c r="G54" s="24">
        <v>0</v>
      </c>
      <c r="H54" s="24">
        <v>0</v>
      </c>
      <c r="I54" s="24">
        <v>0</v>
      </c>
      <c r="J54" s="24">
        <v>0</v>
      </c>
      <c r="K54" s="24">
        <v>1667</v>
      </c>
      <c r="L54" s="24">
        <v>11000</v>
      </c>
      <c r="M54" s="24">
        <v>4333</v>
      </c>
      <c r="N54" s="24">
        <v>0</v>
      </c>
      <c r="O54" s="24">
        <v>0</v>
      </c>
    </row>
    <row r="55" spans="1:15" ht="15" thickBot="1" x14ac:dyDescent="0.35">
      <c r="A55" s="23">
        <v>9</v>
      </c>
      <c r="B55" s="24">
        <v>0</v>
      </c>
      <c r="C55" s="24">
        <v>0</v>
      </c>
      <c r="D55" s="24">
        <v>0</v>
      </c>
      <c r="E55" s="24">
        <v>0</v>
      </c>
      <c r="F55" s="24">
        <v>19333</v>
      </c>
      <c r="G55" s="24">
        <v>0</v>
      </c>
      <c r="H55" s="24">
        <v>0</v>
      </c>
      <c r="I55" s="24">
        <v>0</v>
      </c>
      <c r="J55" s="24">
        <v>0</v>
      </c>
      <c r="K55" s="24">
        <v>1667</v>
      </c>
      <c r="L55" s="24">
        <v>11000</v>
      </c>
      <c r="M55" s="24">
        <v>4333</v>
      </c>
      <c r="N55" s="24">
        <v>0</v>
      </c>
      <c r="O55" s="24">
        <v>0</v>
      </c>
    </row>
    <row r="56" spans="1:15" ht="15" thickBot="1" x14ac:dyDescent="0.35">
      <c r="A56" s="23">
        <v>10</v>
      </c>
      <c r="B56" s="24">
        <v>0</v>
      </c>
      <c r="C56" s="24">
        <v>0</v>
      </c>
      <c r="D56" s="24">
        <v>0</v>
      </c>
      <c r="E56" s="24">
        <v>0</v>
      </c>
      <c r="F56" s="24">
        <v>19333</v>
      </c>
      <c r="G56" s="24">
        <v>0</v>
      </c>
      <c r="H56" s="24">
        <v>0</v>
      </c>
      <c r="I56" s="24">
        <v>0</v>
      </c>
      <c r="J56" s="24">
        <v>0</v>
      </c>
      <c r="K56" s="24">
        <v>1667</v>
      </c>
      <c r="L56" s="24">
        <v>11000</v>
      </c>
      <c r="M56" s="24">
        <v>4333</v>
      </c>
      <c r="N56" s="24">
        <v>0</v>
      </c>
      <c r="O56" s="24">
        <v>0</v>
      </c>
    </row>
    <row r="57" spans="1:15" ht="15" thickBot="1" x14ac:dyDescent="0.35">
      <c r="A57" s="23">
        <v>11</v>
      </c>
      <c r="B57" s="24">
        <v>0</v>
      </c>
      <c r="C57" s="24">
        <v>0</v>
      </c>
      <c r="D57" s="24">
        <v>0</v>
      </c>
      <c r="E57" s="24">
        <v>0</v>
      </c>
      <c r="F57" s="24">
        <v>19333</v>
      </c>
      <c r="G57" s="24">
        <v>0</v>
      </c>
      <c r="H57" s="24">
        <v>0</v>
      </c>
      <c r="I57" s="24">
        <v>0</v>
      </c>
      <c r="J57" s="24">
        <v>0</v>
      </c>
      <c r="K57" s="24">
        <v>1667</v>
      </c>
      <c r="L57" s="24">
        <v>0</v>
      </c>
      <c r="M57" s="24">
        <v>4333</v>
      </c>
      <c r="N57" s="24">
        <v>0</v>
      </c>
      <c r="O57" s="24">
        <v>0</v>
      </c>
    </row>
    <row r="58" spans="1:15" ht="15" thickBot="1" x14ac:dyDescent="0.35">
      <c r="A58" s="23">
        <v>12</v>
      </c>
      <c r="B58" s="24">
        <v>0</v>
      </c>
      <c r="C58" s="29">
        <v>0</v>
      </c>
      <c r="D58" s="24">
        <v>0</v>
      </c>
      <c r="E58" s="24">
        <v>0</v>
      </c>
      <c r="F58" s="29">
        <v>19333</v>
      </c>
      <c r="G58" s="29">
        <v>0</v>
      </c>
      <c r="H58" s="24">
        <v>0</v>
      </c>
      <c r="I58" s="24">
        <v>0</v>
      </c>
      <c r="J58" s="24">
        <v>0</v>
      </c>
      <c r="K58" s="24">
        <v>1667</v>
      </c>
      <c r="L58" s="24">
        <v>0</v>
      </c>
      <c r="M58" s="24">
        <v>0</v>
      </c>
      <c r="N58" s="24">
        <v>0</v>
      </c>
      <c r="O58" s="24">
        <v>0</v>
      </c>
    </row>
    <row r="59" spans="1:15" ht="15" thickBot="1" x14ac:dyDescent="0.35">
      <c r="A59" s="23">
        <v>13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1667</v>
      </c>
      <c r="L59" s="24">
        <v>0</v>
      </c>
      <c r="M59" s="24">
        <v>0</v>
      </c>
      <c r="N59" s="24">
        <v>0</v>
      </c>
      <c r="O59" s="24">
        <v>0</v>
      </c>
    </row>
    <row r="60" spans="1:15" ht="15" thickBot="1" x14ac:dyDescent="0.35">
      <c r="A60" s="23">
        <v>14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9">
        <v>0</v>
      </c>
      <c r="M60" s="24">
        <v>0</v>
      </c>
      <c r="N60" s="24">
        <v>0</v>
      </c>
      <c r="O60" s="24">
        <v>0</v>
      </c>
    </row>
    <row r="61" spans="1:15" ht="15" thickBot="1" x14ac:dyDescent="0.35">
      <c r="A61" s="23">
        <v>15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</row>
    <row r="62" spans="1:15" ht="15" thickBot="1" x14ac:dyDescent="0.35">
      <c r="A62" s="23">
        <v>16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</row>
    <row r="63" spans="1:15" ht="15" thickBot="1" x14ac:dyDescent="0.35">
      <c r="A63" s="23">
        <v>17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9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</row>
    <row r="64" spans="1:15" ht="15" thickBot="1" x14ac:dyDescent="0.35">
      <c r="A64" s="23">
        <v>18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9">
        <v>0</v>
      </c>
      <c r="J64" s="24">
        <v>0</v>
      </c>
      <c r="K64" s="29">
        <v>0</v>
      </c>
      <c r="L64" s="24">
        <v>0</v>
      </c>
      <c r="M64" s="24">
        <v>0</v>
      </c>
      <c r="N64" s="24">
        <v>0</v>
      </c>
      <c r="O64" s="24">
        <v>0</v>
      </c>
    </row>
    <row r="65" spans="1:19" ht="18.600000000000001" thickBot="1" x14ac:dyDescent="0.35">
      <c r="A65" s="19"/>
      <c r="B65" s="30">
        <v>2</v>
      </c>
      <c r="C65" s="30">
        <v>3</v>
      </c>
      <c r="D65" s="30">
        <v>4</v>
      </c>
      <c r="E65" s="30">
        <v>5</v>
      </c>
      <c r="F65" s="30">
        <v>6</v>
      </c>
      <c r="G65" s="30">
        <v>7</v>
      </c>
      <c r="H65" s="30">
        <v>8</v>
      </c>
      <c r="I65" s="30">
        <v>9</v>
      </c>
      <c r="J65" s="30">
        <v>10</v>
      </c>
      <c r="K65" s="30">
        <v>11</v>
      </c>
      <c r="L65" s="30">
        <v>12</v>
      </c>
      <c r="M65" s="30">
        <v>13</v>
      </c>
      <c r="N65" s="30">
        <v>14</v>
      </c>
      <c r="O65" s="30">
        <v>15</v>
      </c>
    </row>
    <row r="66" spans="1:19" ht="15" thickBot="1" x14ac:dyDescent="0.35">
      <c r="A66" s="23" t="s">
        <v>163</v>
      </c>
      <c r="B66" s="23" t="s">
        <v>81</v>
      </c>
      <c r="C66" s="23" t="s">
        <v>82</v>
      </c>
      <c r="D66" s="23" t="s">
        <v>83</v>
      </c>
      <c r="E66" s="23" t="s">
        <v>84</v>
      </c>
      <c r="F66" s="23" t="s">
        <v>85</v>
      </c>
      <c r="G66" s="23" t="s">
        <v>86</v>
      </c>
      <c r="H66" s="23" t="s">
        <v>87</v>
      </c>
      <c r="I66" s="23" t="s">
        <v>88</v>
      </c>
      <c r="J66" s="23" t="s">
        <v>89</v>
      </c>
      <c r="K66" s="23" t="s">
        <v>90</v>
      </c>
      <c r="L66" s="23" t="s">
        <v>91</v>
      </c>
      <c r="M66" s="23" t="s">
        <v>92</v>
      </c>
      <c r="N66" s="23" t="s">
        <v>93</v>
      </c>
      <c r="O66" s="23" t="s">
        <v>94</v>
      </c>
      <c r="P66" s="23" t="s">
        <v>164</v>
      </c>
      <c r="Q66" s="23" t="s">
        <v>165</v>
      </c>
      <c r="R66" s="23" t="s">
        <v>166</v>
      </c>
      <c r="S66" s="23" t="s">
        <v>167</v>
      </c>
    </row>
    <row r="67" spans="1:19" ht="15" thickBot="1" x14ac:dyDescent="0.35">
      <c r="A67" s="23" t="s">
        <v>96</v>
      </c>
      <c r="B67" s="24">
        <v>0</v>
      </c>
      <c r="C67" s="24">
        <v>27000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1667</v>
      </c>
      <c r="L67" s="24">
        <v>0</v>
      </c>
      <c r="M67" s="24">
        <v>4333</v>
      </c>
      <c r="N67" s="24">
        <v>0</v>
      </c>
      <c r="O67" s="24">
        <v>0</v>
      </c>
      <c r="P67" s="24">
        <v>33000</v>
      </c>
      <c r="Q67" s="24">
        <v>33000</v>
      </c>
      <c r="R67" s="24">
        <v>0</v>
      </c>
      <c r="S67" s="24">
        <v>0</v>
      </c>
    </row>
    <row r="68" spans="1:19" ht="15" thickBot="1" x14ac:dyDescent="0.35">
      <c r="A68" s="23" t="s">
        <v>97</v>
      </c>
      <c r="B68" s="24">
        <v>0</v>
      </c>
      <c r="C68" s="24">
        <v>27000</v>
      </c>
      <c r="D68" s="24">
        <v>0</v>
      </c>
      <c r="E68" s="24">
        <v>1000</v>
      </c>
      <c r="F68" s="24">
        <v>19333</v>
      </c>
      <c r="G68" s="24">
        <v>0</v>
      </c>
      <c r="H68" s="24">
        <v>0</v>
      </c>
      <c r="I68" s="24">
        <v>0</v>
      </c>
      <c r="J68" s="24">
        <v>0</v>
      </c>
      <c r="K68" s="24">
        <v>11333</v>
      </c>
      <c r="L68" s="24">
        <v>0</v>
      </c>
      <c r="M68" s="24">
        <v>4333</v>
      </c>
      <c r="N68" s="24">
        <v>0</v>
      </c>
      <c r="O68" s="24">
        <v>0</v>
      </c>
      <c r="P68" s="24">
        <v>62999</v>
      </c>
      <c r="Q68" s="24">
        <v>63000</v>
      </c>
      <c r="R68" s="24">
        <v>1</v>
      </c>
      <c r="S68" s="24">
        <v>0</v>
      </c>
    </row>
    <row r="69" spans="1:19" ht="15" thickBot="1" x14ac:dyDescent="0.35">
      <c r="A69" s="23" t="s">
        <v>98</v>
      </c>
      <c r="B69" s="24">
        <v>0</v>
      </c>
      <c r="C69" s="24">
        <v>27000</v>
      </c>
      <c r="D69" s="24">
        <v>0</v>
      </c>
      <c r="E69" s="24">
        <v>0</v>
      </c>
      <c r="F69" s="24">
        <v>19333</v>
      </c>
      <c r="G69" s="24">
        <v>0</v>
      </c>
      <c r="H69" s="24">
        <v>0</v>
      </c>
      <c r="I69" s="24">
        <v>0</v>
      </c>
      <c r="J69" s="24">
        <v>0</v>
      </c>
      <c r="K69" s="24">
        <v>11333</v>
      </c>
      <c r="L69" s="24">
        <v>11000</v>
      </c>
      <c r="M69" s="24">
        <v>4333</v>
      </c>
      <c r="N69" s="24">
        <v>0</v>
      </c>
      <c r="O69" s="24">
        <v>0</v>
      </c>
      <c r="P69" s="24">
        <v>72999</v>
      </c>
      <c r="Q69" s="24">
        <v>73000</v>
      </c>
      <c r="R69" s="24">
        <v>1</v>
      </c>
      <c r="S69" s="24">
        <v>0</v>
      </c>
    </row>
    <row r="70" spans="1:19" ht="15" thickBot="1" x14ac:dyDescent="0.35">
      <c r="A70" s="23" t="s">
        <v>99</v>
      </c>
      <c r="B70" s="24">
        <v>0</v>
      </c>
      <c r="C70" s="24">
        <v>0</v>
      </c>
      <c r="D70" s="24">
        <v>0</v>
      </c>
      <c r="E70" s="24">
        <v>0</v>
      </c>
      <c r="F70" s="24">
        <v>21667</v>
      </c>
      <c r="G70" s="24">
        <v>0</v>
      </c>
      <c r="H70" s="24">
        <v>0</v>
      </c>
      <c r="I70" s="24">
        <v>0</v>
      </c>
      <c r="J70" s="24">
        <v>0</v>
      </c>
      <c r="K70" s="24">
        <v>11333</v>
      </c>
      <c r="L70" s="24">
        <v>11000</v>
      </c>
      <c r="M70" s="24">
        <v>0</v>
      </c>
      <c r="N70" s="24">
        <v>0</v>
      </c>
      <c r="O70" s="24">
        <v>0</v>
      </c>
      <c r="P70" s="24">
        <v>44000</v>
      </c>
      <c r="Q70" s="24">
        <v>44000</v>
      </c>
      <c r="R70" s="24">
        <v>0</v>
      </c>
      <c r="S70" s="24">
        <v>0</v>
      </c>
    </row>
    <row r="71" spans="1:19" ht="15" thickBot="1" x14ac:dyDescent="0.35">
      <c r="A71" s="23" t="s">
        <v>100</v>
      </c>
      <c r="B71" s="24">
        <v>0</v>
      </c>
      <c r="C71" s="24">
        <v>0</v>
      </c>
      <c r="D71" s="24">
        <v>0</v>
      </c>
      <c r="E71" s="24">
        <v>0</v>
      </c>
      <c r="F71" s="24">
        <v>19333</v>
      </c>
      <c r="G71" s="24">
        <v>0</v>
      </c>
      <c r="H71" s="24">
        <v>24667</v>
      </c>
      <c r="I71" s="24">
        <v>0</v>
      </c>
      <c r="J71" s="24">
        <v>0</v>
      </c>
      <c r="K71" s="24">
        <v>1667</v>
      </c>
      <c r="L71" s="24">
        <v>36333</v>
      </c>
      <c r="M71" s="24">
        <v>0</v>
      </c>
      <c r="N71" s="24">
        <v>0</v>
      </c>
      <c r="O71" s="24">
        <v>0</v>
      </c>
      <c r="P71" s="24">
        <v>82000</v>
      </c>
      <c r="Q71" s="24">
        <v>82000</v>
      </c>
      <c r="R71" s="24">
        <v>0</v>
      </c>
      <c r="S71" s="24">
        <v>0</v>
      </c>
    </row>
    <row r="72" spans="1:19" ht="15" thickBot="1" x14ac:dyDescent="0.35">
      <c r="A72" s="23" t="s">
        <v>101</v>
      </c>
      <c r="B72" s="24">
        <v>0</v>
      </c>
      <c r="C72" s="24">
        <v>0</v>
      </c>
      <c r="D72" s="24">
        <v>0</v>
      </c>
      <c r="E72" s="24">
        <v>0</v>
      </c>
      <c r="F72" s="24">
        <v>19333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36333</v>
      </c>
      <c r="M72" s="24">
        <v>4333</v>
      </c>
      <c r="N72" s="24">
        <v>0</v>
      </c>
      <c r="O72" s="24">
        <v>0</v>
      </c>
      <c r="P72" s="24">
        <v>59999</v>
      </c>
      <c r="Q72" s="24">
        <v>60000</v>
      </c>
      <c r="R72" s="24">
        <v>1</v>
      </c>
      <c r="S72" s="24">
        <v>0</v>
      </c>
    </row>
    <row r="73" spans="1:19" ht="15" thickBot="1" x14ac:dyDescent="0.35">
      <c r="A73" s="23" t="s">
        <v>102</v>
      </c>
      <c r="B73" s="24">
        <v>0</v>
      </c>
      <c r="C73" s="24">
        <v>0</v>
      </c>
      <c r="D73" s="24">
        <v>18667</v>
      </c>
      <c r="E73" s="24">
        <v>0</v>
      </c>
      <c r="F73" s="24">
        <v>0</v>
      </c>
      <c r="G73" s="24">
        <v>0</v>
      </c>
      <c r="H73" s="24">
        <v>24667</v>
      </c>
      <c r="I73" s="24">
        <v>0</v>
      </c>
      <c r="J73" s="24">
        <v>0</v>
      </c>
      <c r="K73" s="24">
        <v>0</v>
      </c>
      <c r="L73" s="24">
        <v>36333</v>
      </c>
      <c r="M73" s="24">
        <v>4333</v>
      </c>
      <c r="N73" s="24">
        <v>0</v>
      </c>
      <c r="O73" s="24">
        <v>0</v>
      </c>
      <c r="P73" s="24">
        <v>84000</v>
      </c>
      <c r="Q73" s="24">
        <v>84000</v>
      </c>
      <c r="R73" s="24">
        <v>0</v>
      </c>
      <c r="S73" s="24">
        <v>0</v>
      </c>
    </row>
    <row r="74" spans="1:19" ht="15" thickBot="1" x14ac:dyDescent="0.35">
      <c r="A74" s="23" t="s">
        <v>103</v>
      </c>
      <c r="B74" s="24">
        <v>0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11333</v>
      </c>
      <c r="L74" s="24">
        <v>0</v>
      </c>
      <c r="M74" s="24">
        <v>39667</v>
      </c>
      <c r="N74" s="24">
        <v>0</v>
      </c>
      <c r="O74" s="24">
        <v>0</v>
      </c>
      <c r="P74" s="24">
        <v>51000</v>
      </c>
      <c r="Q74" s="24">
        <v>51000</v>
      </c>
      <c r="R74" s="24">
        <v>0</v>
      </c>
      <c r="S74" s="24">
        <v>0</v>
      </c>
    </row>
    <row r="75" spans="1:19" ht="15" thickBot="1" x14ac:dyDescent="0.35">
      <c r="A75" s="23" t="s">
        <v>104</v>
      </c>
      <c r="B75" s="24">
        <v>0</v>
      </c>
      <c r="C75" s="24">
        <v>0</v>
      </c>
      <c r="D75" s="24">
        <v>0</v>
      </c>
      <c r="E75" s="24">
        <v>0</v>
      </c>
      <c r="F75" s="24">
        <v>19333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v>57667</v>
      </c>
      <c r="M75" s="24">
        <v>0</v>
      </c>
      <c r="N75" s="24">
        <v>0</v>
      </c>
      <c r="O75" s="24">
        <v>0</v>
      </c>
      <c r="P75" s="24">
        <v>77000</v>
      </c>
      <c r="Q75" s="24">
        <v>77000</v>
      </c>
      <c r="R75" s="24">
        <v>0</v>
      </c>
      <c r="S75" s="24">
        <v>0</v>
      </c>
    </row>
    <row r="76" spans="1:19" ht="15" thickBot="1" x14ac:dyDescent="0.35">
      <c r="A76" s="23" t="s">
        <v>105</v>
      </c>
      <c r="B76" s="24">
        <v>0</v>
      </c>
      <c r="C76" s="24">
        <v>0</v>
      </c>
      <c r="D76" s="24">
        <v>0</v>
      </c>
      <c r="E76" s="24">
        <v>0</v>
      </c>
      <c r="F76" s="24">
        <v>19333</v>
      </c>
      <c r="G76" s="24">
        <v>0</v>
      </c>
      <c r="H76" s="24">
        <v>24667</v>
      </c>
      <c r="I76" s="24">
        <v>0</v>
      </c>
      <c r="J76" s="24">
        <v>0</v>
      </c>
      <c r="K76" s="24">
        <v>1667</v>
      </c>
      <c r="L76" s="24">
        <v>0</v>
      </c>
      <c r="M76" s="24">
        <v>4333</v>
      </c>
      <c r="N76" s="24">
        <v>0</v>
      </c>
      <c r="O76" s="24">
        <v>0</v>
      </c>
      <c r="P76" s="24">
        <v>50000</v>
      </c>
      <c r="Q76" s="24">
        <v>50000</v>
      </c>
      <c r="R76" s="24">
        <v>0</v>
      </c>
      <c r="S76" s="24">
        <v>0</v>
      </c>
    </row>
    <row r="77" spans="1:19" ht="15" thickBot="1" x14ac:dyDescent="0.35">
      <c r="A77" s="23" t="s">
        <v>106</v>
      </c>
      <c r="B77" s="24">
        <v>0</v>
      </c>
      <c r="C77" s="24">
        <v>0</v>
      </c>
      <c r="D77" s="24">
        <v>0</v>
      </c>
      <c r="E77" s="24">
        <v>0</v>
      </c>
      <c r="F77" s="24">
        <v>20333</v>
      </c>
      <c r="G77" s="24">
        <v>0</v>
      </c>
      <c r="H77" s="24">
        <v>0</v>
      </c>
      <c r="I77" s="24">
        <v>0</v>
      </c>
      <c r="J77" s="24">
        <v>0</v>
      </c>
      <c r="K77" s="24">
        <v>1667</v>
      </c>
      <c r="L77" s="24">
        <v>0</v>
      </c>
      <c r="M77" s="24">
        <v>0</v>
      </c>
      <c r="N77" s="24">
        <v>0</v>
      </c>
      <c r="O77" s="24">
        <v>0</v>
      </c>
      <c r="P77" s="24">
        <v>22000</v>
      </c>
      <c r="Q77" s="24">
        <v>22000</v>
      </c>
      <c r="R77" s="24">
        <v>0</v>
      </c>
      <c r="S77" s="24">
        <v>0</v>
      </c>
    </row>
    <row r="78" spans="1:19" ht="15" thickBot="1" x14ac:dyDescent="0.35">
      <c r="A78" s="23" t="s">
        <v>107</v>
      </c>
      <c r="B78" s="24">
        <v>0</v>
      </c>
      <c r="C78" s="24">
        <v>27000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23667</v>
      </c>
      <c r="L78" s="24">
        <v>11000</v>
      </c>
      <c r="M78" s="24">
        <v>4333</v>
      </c>
      <c r="N78" s="24">
        <v>0</v>
      </c>
      <c r="O78" s="24">
        <v>0</v>
      </c>
      <c r="P78" s="24">
        <v>66000</v>
      </c>
      <c r="Q78" s="24">
        <v>66000</v>
      </c>
      <c r="R78" s="24">
        <v>0</v>
      </c>
      <c r="S78" s="24">
        <v>0</v>
      </c>
    </row>
    <row r="79" spans="1:19" ht="15" thickBot="1" x14ac:dyDescent="0.35">
      <c r="A79" s="23" t="s">
        <v>108</v>
      </c>
      <c r="B79" s="24">
        <v>0</v>
      </c>
      <c r="C79" s="24">
        <v>27000</v>
      </c>
      <c r="D79" s="24">
        <v>0</v>
      </c>
      <c r="E79" s="24">
        <v>0</v>
      </c>
      <c r="F79" s="24">
        <v>19333</v>
      </c>
      <c r="G79" s="24">
        <v>0</v>
      </c>
      <c r="H79" s="24">
        <v>0</v>
      </c>
      <c r="I79" s="24">
        <v>0</v>
      </c>
      <c r="J79" s="24">
        <v>0</v>
      </c>
      <c r="K79" s="24">
        <v>1667</v>
      </c>
      <c r="L79" s="24">
        <v>11000</v>
      </c>
      <c r="M79" s="24">
        <v>0</v>
      </c>
      <c r="N79" s="24">
        <v>0</v>
      </c>
      <c r="O79" s="24">
        <v>0</v>
      </c>
      <c r="P79" s="24">
        <v>59000</v>
      </c>
      <c r="Q79" s="24">
        <v>59000</v>
      </c>
      <c r="R79" s="24">
        <v>0</v>
      </c>
      <c r="S79" s="24">
        <v>0</v>
      </c>
    </row>
    <row r="80" spans="1:19" ht="15" thickBot="1" x14ac:dyDescent="0.35">
      <c r="A80" s="23" t="s">
        <v>109</v>
      </c>
      <c r="B80" s="24">
        <v>18667</v>
      </c>
      <c r="C80" s="24">
        <v>0</v>
      </c>
      <c r="D80" s="24">
        <v>0</v>
      </c>
      <c r="E80" s="24">
        <v>0</v>
      </c>
      <c r="F80" s="24">
        <v>19333</v>
      </c>
      <c r="G80" s="24">
        <v>0</v>
      </c>
      <c r="H80" s="24">
        <v>24667</v>
      </c>
      <c r="I80" s="24">
        <v>0</v>
      </c>
      <c r="J80" s="24">
        <v>0</v>
      </c>
      <c r="K80" s="24">
        <v>11333</v>
      </c>
      <c r="L80" s="24">
        <v>0</v>
      </c>
      <c r="M80" s="24">
        <v>0</v>
      </c>
      <c r="N80" s="24">
        <v>0</v>
      </c>
      <c r="O80" s="24">
        <v>0</v>
      </c>
      <c r="P80" s="24">
        <v>74000</v>
      </c>
      <c r="Q80" s="24">
        <v>74000</v>
      </c>
      <c r="R80" s="24">
        <v>0</v>
      </c>
      <c r="S80" s="24">
        <v>0</v>
      </c>
    </row>
    <row r="81" spans="1:19" ht="15" thickBot="1" x14ac:dyDescent="0.35">
      <c r="A81" s="23" t="s">
        <v>110</v>
      </c>
      <c r="B81" s="24">
        <v>18667</v>
      </c>
      <c r="C81" s="24">
        <v>0</v>
      </c>
      <c r="D81" s="24">
        <v>0</v>
      </c>
      <c r="E81" s="24">
        <v>0</v>
      </c>
      <c r="F81" s="24">
        <v>19333</v>
      </c>
      <c r="G81" s="24">
        <v>0</v>
      </c>
      <c r="H81" s="24">
        <v>0</v>
      </c>
      <c r="I81" s="24">
        <v>0</v>
      </c>
      <c r="J81" s="24">
        <v>0</v>
      </c>
      <c r="K81" s="24">
        <v>1667</v>
      </c>
      <c r="L81" s="24">
        <v>11000</v>
      </c>
      <c r="M81" s="24">
        <v>4333</v>
      </c>
      <c r="N81" s="24">
        <v>0</v>
      </c>
      <c r="O81" s="24">
        <v>0</v>
      </c>
      <c r="P81" s="24">
        <v>55000</v>
      </c>
      <c r="Q81" s="24">
        <v>55000</v>
      </c>
      <c r="R81" s="24">
        <v>0</v>
      </c>
      <c r="S81" s="24">
        <v>0</v>
      </c>
    </row>
    <row r="82" spans="1:19" ht="15" thickBot="1" x14ac:dyDescent="0.35">
      <c r="A82" s="23" t="s">
        <v>111</v>
      </c>
      <c r="B82" s="24">
        <v>18667</v>
      </c>
      <c r="C82" s="24">
        <v>27000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11000</v>
      </c>
      <c r="M82" s="24">
        <v>4333</v>
      </c>
      <c r="N82" s="24">
        <v>0</v>
      </c>
      <c r="O82" s="24">
        <v>0</v>
      </c>
      <c r="P82" s="24">
        <v>61000</v>
      </c>
      <c r="Q82" s="24">
        <v>61000</v>
      </c>
      <c r="R82" s="24">
        <v>0</v>
      </c>
      <c r="S82" s="24">
        <v>0</v>
      </c>
    </row>
    <row r="83" spans="1:19" ht="15" thickBot="1" x14ac:dyDescent="0.35">
      <c r="A83" s="23" t="s">
        <v>112</v>
      </c>
      <c r="B83" s="24">
        <v>50000</v>
      </c>
      <c r="C83" s="24">
        <v>0</v>
      </c>
      <c r="D83" s="24">
        <v>0</v>
      </c>
      <c r="E83" s="24">
        <v>1000</v>
      </c>
      <c r="F83" s="24">
        <v>19333</v>
      </c>
      <c r="G83" s="24">
        <v>0</v>
      </c>
      <c r="H83" s="24">
        <v>0</v>
      </c>
      <c r="I83" s="24">
        <v>0</v>
      </c>
      <c r="J83" s="24">
        <v>0</v>
      </c>
      <c r="K83" s="24">
        <v>1667</v>
      </c>
      <c r="L83" s="24">
        <v>0</v>
      </c>
      <c r="M83" s="24">
        <v>0</v>
      </c>
      <c r="N83" s="24">
        <v>0</v>
      </c>
      <c r="O83" s="24">
        <v>0</v>
      </c>
      <c r="P83" s="24">
        <v>72000</v>
      </c>
      <c r="Q83" s="24">
        <v>72000</v>
      </c>
      <c r="R83" s="24">
        <v>0</v>
      </c>
      <c r="S83" s="24">
        <v>0</v>
      </c>
    </row>
    <row r="84" spans="1:19" ht="15" thickBot="1" x14ac:dyDescent="0.35"/>
    <row r="85" spans="1:19" ht="15" thickBot="1" x14ac:dyDescent="0.35">
      <c r="A85" s="25" t="s">
        <v>168</v>
      </c>
      <c r="B85" s="26">
        <v>264002</v>
      </c>
    </row>
    <row r="86" spans="1:19" ht="15" thickBot="1" x14ac:dyDescent="0.35">
      <c r="A86" s="25" t="s">
        <v>169</v>
      </c>
      <c r="B86" s="26">
        <v>0</v>
      </c>
    </row>
    <row r="87" spans="1:19" ht="15" thickBot="1" x14ac:dyDescent="0.35">
      <c r="A87" s="25" t="s">
        <v>170</v>
      </c>
      <c r="B87" s="26">
        <v>1025997</v>
      </c>
    </row>
    <row r="88" spans="1:19" ht="15" thickBot="1" x14ac:dyDescent="0.35">
      <c r="A88" s="25" t="s">
        <v>171</v>
      </c>
      <c r="B88" s="26">
        <v>1026000</v>
      </c>
    </row>
    <row r="89" spans="1:19" ht="15" thickBot="1" x14ac:dyDescent="0.35">
      <c r="A89" s="25" t="s">
        <v>172</v>
      </c>
      <c r="B89" s="26">
        <v>-3</v>
      </c>
    </row>
    <row r="90" spans="1:19" ht="15" thickBot="1" x14ac:dyDescent="0.35">
      <c r="A90" s="25" t="s">
        <v>173</v>
      </c>
      <c r="B90" s="26"/>
    </row>
    <row r="91" spans="1:19" ht="15" thickBot="1" x14ac:dyDescent="0.35">
      <c r="A91" s="25" t="s">
        <v>174</v>
      </c>
      <c r="B91" s="26"/>
    </row>
    <row r="92" spans="1:19" ht="15" thickBot="1" x14ac:dyDescent="0.35">
      <c r="A92" s="25" t="s">
        <v>175</v>
      </c>
      <c r="B92" s="26">
        <v>0</v>
      </c>
    </row>
    <row r="94" spans="1:19" x14ac:dyDescent="0.3">
      <c r="A94" s="27" t="s">
        <v>176</v>
      </c>
    </row>
    <row r="96" spans="1:19" x14ac:dyDescent="0.3">
      <c r="A96" s="28" t="s">
        <v>177</v>
      </c>
    </row>
    <row r="97" spans="1:1" x14ac:dyDescent="0.3">
      <c r="A97" s="28" t="s">
        <v>198</v>
      </c>
    </row>
  </sheetData>
  <hyperlinks>
    <hyperlink ref="A94" r:id="rId1" display="https://miau.my-x.hu/myx-free/coco/test/849384020230513150045.html" xr:uid="{80FD8A28-E5D3-447A-8EE4-8611F36A7578}"/>
  </hyperlinks>
  <pageMargins left="0.7" right="0.7" top="0.78740157499999996" bottom="0.78740157499999996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18FB4-7D69-487F-9D98-415091DBB6CA}">
  <dimension ref="A1:S99"/>
  <sheetViews>
    <sheetView topLeftCell="A57" workbookViewId="0">
      <selection sqref="A1:S99"/>
    </sheetView>
  </sheetViews>
  <sheetFormatPr baseColWidth="10" defaultRowHeight="14.4" x14ac:dyDescent="0.3"/>
  <sheetData>
    <row r="1" spans="1:16" ht="18" x14ac:dyDescent="0.3">
      <c r="A1" s="19"/>
    </row>
    <row r="2" spans="1:16" x14ac:dyDescent="0.3">
      <c r="A2" s="20"/>
    </row>
    <row r="5" spans="1:16" ht="18" x14ac:dyDescent="0.3">
      <c r="A5" s="21" t="s">
        <v>73</v>
      </c>
      <c r="B5" s="22">
        <v>9820240</v>
      </c>
      <c r="C5" s="21" t="s">
        <v>74</v>
      </c>
      <c r="D5" s="22">
        <v>18</v>
      </c>
      <c r="E5" s="21" t="s">
        <v>75</v>
      </c>
      <c r="F5" s="22">
        <v>14</v>
      </c>
      <c r="G5" s="21" t="s">
        <v>76</v>
      </c>
      <c r="H5" s="22">
        <v>18</v>
      </c>
      <c r="I5" s="21" t="s">
        <v>77</v>
      </c>
      <c r="J5" s="22">
        <v>0</v>
      </c>
      <c r="K5" s="21" t="s">
        <v>78</v>
      </c>
      <c r="L5" s="22" t="s">
        <v>79</v>
      </c>
    </row>
    <row r="6" spans="1:16" ht="18.600000000000001" thickBot="1" x14ac:dyDescent="0.35">
      <c r="A6" s="19"/>
    </row>
    <row r="7" spans="1:16" ht="15" thickBot="1" x14ac:dyDescent="0.35">
      <c r="A7" s="23" t="s">
        <v>80</v>
      </c>
      <c r="B7" s="23" t="s">
        <v>81</v>
      </c>
      <c r="C7" s="23" t="s">
        <v>82</v>
      </c>
      <c r="D7" s="23" t="s">
        <v>83</v>
      </c>
      <c r="E7" s="23" t="s">
        <v>84</v>
      </c>
      <c r="F7" s="23" t="s">
        <v>85</v>
      </c>
      <c r="G7" s="23" t="s">
        <v>86</v>
      </c>
      <c r="H7" s="23" t="s">
        <v>87</v>
      </c>
      <c r="I7" s="23" t="s">
        <v>88</v>
      </c>
      <c r="J7" s="23" t="s">
        <v>89</v>
      </c>
      <c r="K7" s="23" t="s">
        <v>90</v>
      </c>
      <c r="L7" s="23" t="s">
        <v>91</v>
      </c>
      <c r="M7" s="23" t="s">
        <v>92</v>
      </c>
      <c r="N7" s="23" t="s">
        <v>93</v>
      </c>
      <c r="O7" s="23" t="s">
        <v>94</v>
      </c>
      <c r="P7" s="23" t="s">
        <v>95</v>
      </c>
    </row>
    <row r="8" spans="1:16" ht="15" thickBot="1" x14ac:dyDescent="0.35">
      <c r="A8" s="23" t="s">
        <v>96</v>
      </c>
      <c r="B8" s="24">
        <v>18</v>
      </c>
      <c r="C8" s="24">
        <v>1</v>
      </c>
      <c r="D8" s="24">
        <v>6</v>
      </c>
      <c r="E8" s="24">
        <v>6</v>
      </c>
      <c r="F8" s="24">
        <v>16</v>
      </c>
      <c r="G8" s="24">
        <v>1</v>
      </c>
      <c r="H8" s="24">
        <v>5</v>
      </c>
      <c r="I8" s="24">
        <v>1</v>
      </c>
      <c r="J8" s="24">
        <v>18</v>
      </c>
      <c r="K8" s="24">
        <v>13</v>
      </c>
      <c r="L8" s="24">
        <v>13</v>
      </c>
      <c r="M8" s="24">
        <v>3</v>
      </c>
      <c r="N8" s="24">
        <v>18</v>
      </c>
      <c r="O8" s="24">
        <v>14</v>
      </c>
      <c r="P8" s="24">
        <v>33000</v>
      </c>
    </row>
    <row r="9" spans="1:16" ht="15" thickBot="1" x14ac:dyDescent="0.35">
      <c r="A9" s="23" t="s">
        <v>97</v>
      </c>
      <c r="B9" s="24">
        <v>16</v>
      </c>
      <c r="C9" s="24">
        <v>4</v>
      </c>
      <c r="D9" s="24">
        <v>13</v>
      </c>
      <c r="E9" s="24">
        <v>1</v>
      </c>
      <c r="F9" s="24">
        <v>11</v>
      </c>
      <c r="G9" s="24">
        <v>4</v>
      </c>
      <c r="H9" s="24">
        <v>9</v>
      </c>
      <c r="I9" s="24">
        <v>3</v>
      </c>
      <c r="J9" s="24">
        <v>15</v>
      </c>
      <c r="K9" s="24">
        <v>6</v>
      </c>
      <c r="L9" s="24">
        <v>18</v>
      </c>
      <c r="M9" s="24">
        <v>8</v>
      </c>
      <c r="N9" s="24">
        <v>15</v>
      </c>
      <c r="O9" s="24">
        <v>10</v>
      </c>
      <c r="P9" s="24">
        <v>63000</v>
      </c>
    </row>
    <row r="10" spans="1:16" ht="15" thickBot="1" x14ac:dyDescent="0.35">
      <c r="A10" s="23" t="s">
        <v>98</v>
      </c>
      <c r="B10" s="24">
        <v>16</v>
      </c>
      <c r="C10" s="24">
        <v>2</v>
      </c>
      <c r="D10" s="24">
        <v>15</v>
      </c>
      <c r="E10" s="24">
        <v>9</v>
      </c>
      <c r="F10" s="24">
        <v>12</v>
      </c>
      <c r="G10" s="24">
        <v>1</v>
      </c>
      <c r="H10" s="24">
        <v>9</v>
      </c>
      <c r="I10" s="24">
        <v>3</v>
      </c>
      <c r="J10" s="24">
        <v>17</v>
      </c>
      <c r="K10" s="24">
        <v>4</v>
      </c>
      <c r="L10" s="24">
        <v>10</v>
      </c>
      <c r="M10" s="24">
        <v>7</v>
      </c>
      <c r="N10" s="24">
        <v>18</v>
      </c>
      <c r="O10" s="24">
        <v>10</v>
      </c>
      <c r="P10" s="24">
        <v>73000</v>
      </c>
    </row>
    <row r="11" spans="1:16" ht="15" thickBot="1" x14ac:dyDescent="0.35">
      <c r="A11" s="23" t="s">
        <v>99</v>
      </c>
      <c r="B11" s="24">
        <v>13</v>
      </c>
      <c r="C11" s="24">
        <v>12</v>
      </c>
      <c r="D11" s="24">
        <v>15</v>
      </c>
      <c r="E11" s="24">
        <v>14</v>
      </c>
      <c r="F11" s="24">
        <v>1</v>
      </c>
      <c r="G11" s="24">
        <v>12</v>
      </c>
      <c r="H11" s="24">
        <v>13</v>
      </c>
      <c r="I11" s="24">
        <v>6</v>
      </c>
      <c r="J11" s="24">
        <v>7</v>
      </c>
      <c r="K11" s="24">
        <v>4</v>
      </c>
      <c r="L11" s="24">
        <v>5</v>
      </c>
      <c r="M11" s="24">
        <v>18</v>
      </c>
      <c r="N11" s="24">
        <v>7</v>
      </c>
      <c r="O11" s="24">
        <v>6</v>
      </c>
      <c r="P11" s="24">
        <v>44000</v>
      </c>
    </row>
    <row r="12" spans="1:16" ht="15" thickBot="1" x14ac:dyDescent="0.35">
      <c r="A12" s="23" t="s">
        <v>100</v>
      </c>
      <c r="B12" s="24">
        <v>13</v>
      </c>
      <c r="C12" s="24">
        <v>12</v>
      </c>
      <c r="D12" s="24">
        <v>6</v>
      </c>
      <c r="E12" s="24">
        <v>15</v>
      </c>
      <c r="F12" s="24">
        <v>6</v>
      </c>
      <c r="G12" s="24">
        <v>12</v>
      </c>
      <c r="H12" s="24">
        <v>1</v>
      </c>
      <c r="I12" s="24">
        <v>6</v>
      </c>
      <c r="J12" s="24">
        <v>7</v>
      </c>
      <c r="K12" s="24">
        <v>13</v>
      </c>
      <c r="L12" s="24">
        <v>4</v>
      </c>
      <c r="M12" s="24">
        <v>13</v>
      </c>
      <c r="N12" s="24">
        <v>7</v>
      </c>
      <c r="O12" s="24">
        <v>18</v>
      </c>
      <c r="P12" s="24">
        <v>82000</v>
      </c>
    </row>
    <row r="13" spans="1:16" ht="15" thickBot="1" x14ac:dyDescent="0.35">
      <c r="A13" s="23" t="s">
        <v>101</v>
      </c>
      <c r="B13" s="24">
        <v>13</v>
      </c>
      <c r="C13" s="24">
        <v>12</v>
      </c>
      <c r="D13" s="24">
        <v>3</v>
      </c>
      <c r="E13" s="24">
        <v>17</v>
      </c>
      <c r="F13" s="24">
        <v>9</v>
      </c>
      <c r="G13" s="24">
        <v>12</v>
      </c>
      <c r="H13" s="24">
        <v>17</v>
      </c>
      <c r="I13" s="24">
        <v>6</v>
      </c>
      <c r="J13" s="24">
        <v>7</v>
      </c>
      <c r="K13" s="24">
        <v>16</v>
      </c>
      <c r="L13" s="24">
        <v>2</v>
      </c>
      <c r="M13" s="24">
        <v>10</v>
      </c>
      <c r="N13" s="24">
        <v>7</v>
      </c>
      <c r="O13" s="24">
        <v>2</v>
      </c>
      <c r="P13" s="24">
        <v>60000</v>
      </c>
    </row>
    <row r="14" spans="1:16" ht="15" thickBot="1" x14ac:dyDescent="0.35">
      <c r="A14" s="23" t="s">
        <v>102</v>
      </c>
      <c r="B14" s="24">
        <v>12</v>
      </c>
      <c r="C14" s="24">
        <v>16</v>
      </c>
      <c r="D14" s="24">
        <v>2</v>
      </c>
      <c r="E14" s="24">
        <v>15</v>
      </c>
      <c r="F14" s="24">
        <v>14</v>
      </c>
      <c r="G14" s="24">
        <v>12</v>
      </c>
      <c r="H14" s="24">
        <v>1</v>
      </c>
      <c r="I14" s="24">
        <v>7</v>
      </c>
      <c r="J14" s="24">
        <v>3</v>
      </c>
      <c r="K14" s="24">
        <v>17</v>
      </c>
      <c r="L14" s="24">
        <v>4</v>
      </c>
      <c r="M14" s="24">
        <v>5</v>
      </c>
      <c r="N14" s="24">
        <v>7</v>
      </c>
      <c r="O14" s="24">
        <v>18</v>
      </c>
      <c r="P14" s="24">
        <v>84000</v>
      </c>
    </row>
    <row r="15" spans="1:16" ht="15" thickBot="1" x14ac:dyDescent="0.35">
      <c r="A15" s="23" t="s">
        <v>103</v>
      </c>
      <c r="B15" s="24">
        <v>10</v>
      </c>
      <c r="C15" s="24">
        <v>10</v>
      </c>
      <c r="D15" s="24">
        <v>17</v>
      </c>
      <c r="E15" s="24">
        <v>6</v>
      </c>
      <c r="F15" s="24">
        <v>18</v>
      </c>
      <c r="G15" s="24">
        <v>8</v>
      </c>
      <c r="H15" s="24">
        <v>9</v>
      </c>
      <c r="I15" s="24">
        <v>9</v>
      </c>
      <c r="J15" s="24">
        <v>9</v>
      </c>
      <c r="K15" s="24">
        <v>2</v>
      </c>
      <c r="L15" s="24">
        <v>13</v>
      </c>
      <c r="M15" s="24">
        <v>1</v>
      </c>
      <c r="N15" s="24">
        <v>11</v>
      </c>
      <c r="O15" s="24">
        <v>10</v>
      </c>
      <c r="P15" s="24">
        <v>51000</v>
      </c>
    </row>
    <row r="16" spans="1:16" ht="15" thickBot="1" x14ac:dyDescent="0.35">
      <c r="A16" s="23" t="s">
        <v>104</v>
      </c>
      <c r="B16" s="24">
        <v>10</v>
      </c>
      <c r="C16" s="24">
        <v>9</v>
      </c>
      <c r="D16" s="24">
        <v>3</v>
      </c>
      <c r="E16" s="24">
        <v>18</v>
      </c>
      <c r="F16" s="24">
        <v>3</v>
      </c>
      <c r="G16" s="24">
        <v>8</v>
      </c>
      <c r="H16" s="24">
        <v>13</v>
      </c>
      <c r="I16" s="24">
        <v>9</v>
      </c>
      <c r="J16" s="24">
        <v>10</v>
      </c>
      <c r="K16" s="24">
        <v>16</v>
      </c>
      <c r="L16" s="24">
        <v>1</v>
      </c>
      <c r="M16" s="24">
        <v>16</v>
      </c>
      <c r="N16" s="24">
        <v>11</v>
      </c>
      <c r="O16" s="24">
        <v>6</v>
      </c>
      <c r="P16" s="24">
        <v>77000</v>
      </c>
    </row>
    <row r="17" spans="1:16" ht="15" thickBot="1" x14ac:dyDescent="0.35">
      <c r="A17" s="23" t="s">
        <v>105</v>
      </c>
      <c r="B17" s="24">
        <v>7</v>
      </c>
      <c r="C17" s="24">
        <v>10</v>
      </c>
      <c r="D17" s="24">
        <v>10</v>
      </c>
      <c r="E17" s="24">
        <v>8</v>
      </c>
      <c r="F17" s="24">
        <v>8</v>
      </c>
      <c r="G17" s="24">
        <v>8</v>
      </c>
      <c r="H17" s="24">
        <v>1</v>
      </c>
      <c r="I17" s="24">
        <v>12</v>
      </c>
      <c r="J17" s="24">
        <v>9</v>
      </c>
      <c r="K17" s="24">
        <v>9</v>
      </c>
      <c r="L17" s="24">
        <v>11</v>
      </c>
      <c r="M17" s="24">
        <v>11</v>
      </c>
      <c r="N17" s="24">
        <v>11</v>
      </c>
      <c r="O17" s="24">
        <v>18</v>
      </c>
      <c r="P17" s="24">
        <v>50000</v>
      </c>
    </row>
    <row r="18" spans="1:16" ht="15" thickBot="1" x14ac:dyDescent="0.35">
      <c r="A18" s="23" t="s">
        <v>106</v>
      </c>
      <c r="B18" s="24">
        <v>7</v>
      </c>
      <c r="C18" s="24">
        <v>7</v>
      </c>
      <c r="D18" s="24">
        <v>8</v>
      </c>
      <c r="E18" s="24">
        <v>3</v>
      </c>
      <c r="F18" s="24">
        <v>2</v>
      </c>
      <c r="G18" s="24">
        <v>4</v>
      </c>
      <c r="H18" s="24">
        <v>9</v>
      </c>
      <c r="I18" s="24">
        <v>12</v>
      </c>
      <c r="J18" s="24">
        <v>12</v>
      </c>
      <c r="K18" s="24">
        <v>11</v>
      </c>
      <c r="L18" s="24">
        <v>16</v>
      </c>
      <c r="M18" s="24">
        <v>17</v>
      </c>
      <c r="N18" s="24">
        <v>15</v>
      </c>
      <c r="O18" s="24">
        <v>10</v>
      </c>
      <c r="P18" s="24">
        <v>22000</v>
      </c>
    </row>
    <row r="19" spans="1:16" ht="15" thickBot="1" x14ac:dyDescent="0.35">
      <c r="A19" s="23" t="s">
        <v>107</v>
      </c>
      <c r="B19" s="24">
        <v>7</v>
      </c>
      <c r="C19" s="24">
        <v>5</v>
      </c>
      <c r="D19" s="24">
        <v>18</v>
      </c>
      <c r="E19" s="24">
        <v>9</v>
      </c>
      <c r="F19" s="24">
        <v>17</v>
      </c>
      <c r="G19" s="24">
        <v>4</v>
      </c>
      <c r="H19" s="24">
        <v>5</v>
      </c>
      <c r="I19" s="24">
        <v>12</v>
      </c>
      <c r="J19" s="24">
        <v>14</v>
      </c>
      <c r="K19" s="24">
        <v>1</v>
      </c>
      <c r="L19" s="24">
        <v>10</v>
      </c>
      <c r="M19" s="24">
        <v>2</v>
      </c>
      <c r="N19" s="24">
        <v>15</v>
      </c>
      <c r="O19" s="24">
        <v>14</v>
      </c>
      <c r="P19" s="24">
        <v>66000</v>
      </c>
    </row>
    <row r="20" spans="1:16" ht="15" thickBot="1" x14ac:dyDescent="0.35">
      <c r="A20" s="23" t="s">
        <v>108</v>
      </c>
      <c r="B20" s="24">
        <v>6</v>
      </c>
      <c r="C20" s="24">
        <v>2</v>
      </c>
      <c r="D20" s="24">
        <v>10</v>
      </c>
      <c r="E20" s="24">
        <v>12</v>
      </c>
      <c r="F20" s="24">
        <v>7</v>
      </c>
      <c r="G20" s="24">
        <v>1</v>
      </c>
      <c r="H20" s="24">
        <v>13</v>
      </c>
      <c r="I20" s="24">
        <v>13</v>
      </c>
      <c r="J20" s="24">
        <v>17</v>
      </c>
      <c r="K20" s="24">
        <v>9</v>
      </c>
      <c r="L20" s="24">
        <v>7</v>
      </c>
      <c r="M20" s="24">
        <v>12</v>
      </c>
      <c r="N20" s="24">
        <v>18</v>
      </c>
      <c r="O20" s="24">
        <v>6</v>
      </c>
      <c r="P20" s="24">
        <v>59000</v>
      </c>
    </row>
    <row r="21" spans="1:16" ht="15" thickBot="1" x14ac:dyDescent="0.35">
      <c r="A21" s="23" t="s">
        <v>109</v>
      </c>
      <c r="B21" s="24">
        <v>3</v>
      </c>
      <c r="C21" s="24">
        <v>16</v>
      </c>
      <c r="D21" s="24">
        <v>14</v>
      </c>
      <c r="E21" s="24">
        <v>4</v>
      </c>
      <c r="F21" s="24">
        <v>4</v>
      </c>
      <c r="G21" s="24">
        <v>12</v>
      </c>
      <c r="H21" s="24">
        <v>1</v>
      </c>
      <c r="I21" s="24">
        <v>16</v>
      </c>
      <c r="J21" s="24">
        <v>3</v>
      </c>
      <c r="K21" s="24">
        <v>5</v>
      </c>
      <c r="L21" s="24">
        <v>15</v>
      </c>
      <c r="M21" s="24">
        <v>15</v>
      </c>
      <c r="N21" s="24">
        <v>7</v>
      </c>
      <c r="O21" s="24">
        <v>18</v>
      </c>
      <c r="P21" s="24">
        <v>74000</v>
      </c>
    </row>
    <row r="22" spans="1:16" ht="15" thickBot="1" x14ac:dyDescent="0.35">
      <c r="A22" s="23" t="s">
        <v>110</v>
      </c>
      <c r="B22" s="24">
        <v>3</v>
      </c>
      <c r="C22" s="24">
        <v>16</v>
      </c>
      <c r="D22" s="24">
        <v>9</v>
      </c>
      <c r="E22" s="24">
        <v>9</v>
      </c>
      <c r="F22" s="24">
        <v>9</v>
      </c>
      <c r="G22" s="24">
        <v>12</v>
      </c>
      <c r="H22" s="24">
        <v>5</v>
      </c>
      <c r="I22" s="24">
        <v>16</v>
      </c>
      <c r="J22" s="24">
        <v>3</v>
      </c>
      <c r="K22" s="24">
        <v>10</v>
      </c>
      <c r="L22" s="24">
        <v>10</v>
      </c>
      <c r="M22" s="24">
        <v>10</v>
      </c>
      <c r="N22" s="24">
        <v>7</v>
      </c>
      <c r="O22" s="24">
        <v>14</v>
      </c>
      <c r="P22" s="24">
        <v>55000</v>
      </c>
    </row>
    <row r="23" spans="1:16" ht="15" thickBot="1" x14ac:dyDescent="0.35">
      <c r="A23" s="23" t="s">
        <v>111</v>
      </c>
      <c r="B23" s="24">
        <v>3</v>
      </c>
      <c r="C23" s="24">
        <v>5</v>
      </c>
      <c r="D23" s="24">
        <v>3</v>
      </c>
      <c r="E23" s="24">
        <v>12</v>
      </c>
      <c r="F23" s="24">
        <v>14</v>
      </c>
      <c r="G23" s="24">
        <v>4</v>
      </c>
      <c r="H23" s="24">
        <v>8</v>
      </c>
      <c r="I23" s="24">
        <v>16</v>
      </c>
      <c r="J23" s="24">
        <v>14</v>
      </c>
      <c r="K23" s="24">
        <v>16</v>
      </c>
      <c r="L23" s="24">
        <v>7</v>
      </c>
      <c r="M23" s="24">
        <v>5</v>
      </c>
      <c r="N23" s="24">
        <v>15</v>
      </c>
      <c r="O23" s="24">
        <v>11</v>
      </c>
      <c r="P23" s="24">
        <v>61000</v>
      </c>
    </row>
    <row r="24" spans="1:16" ht="15" thickBot="1" x14ac:dyDescent="0.35">
      <c r="A24" s="23" t="s">
        <v>112</v>
      </c>
      <c r="B24" s="24">
        <v>2</v>
      </c>
      <c r="C24" s="24">
        <v>8</v>
      </c>
      <c r="D24" s="24">
        <v>12</v>
      </c>
      <c r="E24" s="24">
        <v>1</v>
      </c>
      <c r="F24" s="24">
        <v>4</v>
      </c>
      <c r="G24" s="24">
        <v>8</v>
      </c>
      <c r="H24" s="24">
        <v>13</v>
      </c>
      <c r="I24" s="24">
        <v>17</v>
      </c>
      <c r="J24" s="24">
        <v>11</v>
      </c>
      <c r="K24" s="24">
        <v>7</v>
      </c>
      <c r="L24" s="24">
        <v>18</v>
      </c>
      <c r="M24" s="24">
        <v>15</v>
      </c>
      <c r="N24" s="24">
        <v>11</v>
      </c>
      <c r="O24" s="24">
        <v>6</v>
      </c>
      <c r="P24" s="24">
        <v>72000</v>
      </c>
    </row>
    <row r="25" spans="1:16" ht="15" thickBot="1" x14ac:dyDescent="0.35">
      <c r="A25" s="23" t="s">
        <v>113</v>
      </c>
      <c r="B25" s="24">
        <v>1</v>
      </c>
      <c r="C25" s="24">
        <v>12</v>
      </c>
      <c r="D25" s="24">
        <v>1</v>
      </c>
      <c r="E25" s="24">
        <v>5</v>
      </c>
      <c r="F25" s="24">
        <v>12</v>
      </c>
      <c r="G25" s="24">
        <v>12</v>
      </c>
      <c r="H25" s="24">
        <v>17</v>
      </c>
      <c r="I25" s="24">
        <v>18</v>
      </c>
      <c r="J25" s="24">
        <v>7</v>
      </c>
      <c r="K25" s="24">
        <v>18</v>
      </c>
      <c r="L25" s="24">
        <v>14</v>
      </c>
      <c r="M25" s="24">
        <v>7</v>
      </c>
      <c r="N25" s="24">
        <v>7</v>
      </c>
      <c r="O25" s="24">
        <v>2</v>
      </c>
      <c r="P25" s="24">
        <v>98000</v>
      </c>
    </row>
    <row r="26" spans="1:16" ht="18.600000000000001" thickBot="1" x14ac:dyDescent="0.35">
      <c r="A26" s="19"/>
    </row>
    <row r="27" spans="1:16" ht="15" thickBot="1" x14ac:dyDescent="0.35">
      <c r="A27" s="23" t="s">
        <v>114</v>
      </c>
      <c r="B27" s="23" t="s">
        <v>81</v>
      </c>
      <c r="C27" s="23" t="s">
        <v>82</v>
      </c>
      <c r="D27" s="23" t="s">
        <v>83</v>
      </c>
      <c r="E27" s="23" t="s">
        <v>84</v>
      </c>
      <c r="F27" s="23" t="s">
        <v>85</v>
      </c>
      <c r="G27" s="23" t="s">
        <v>86</v>
      </c>
      <c r="H27" s="23" t="s">
        <v>87</v>
      </c>
      <c r="I27" s="23" t="s">
        <v>88</v>
      </c>
      <c r="J27" s="23" t="s">
        <v>89</v>
      </c>
      <c r="K27" s="23" t="s">
        <v>90</v>
      </c>
      <c r="L27" s="23" t="s">
        <v>91</v>
      </c>
      <c r="M27" s="23" t="s">
        <v>92</v>
      </c>
      <c r="N27" s="23" t="s">
        <v>93</v>
      </c>
      <c r="O27" s="23" t="s">
        <v>94</v>
      </c>
    </row>
    <row r="28" spans="1:16" ht="15" thickBot="1" x14ac:dyDescent="0.35">
      <c r="A28" s="23" t="s">
        <v>115</v>
      </c>
      <c r="B28" s="24" t="s">
        <v>116</v>
      </c>
      <c r="C28" s="24" t="s">
        <v>117</v>
      </c>
      <c r="D28" s="24" t="s">
        <v>118</v>
      </c>
      <c r="E28" s="24" t="s">
        <v>119</v>
      </c>
      <c r="F28" s="24" t="s">
        <v>120</v>
      </c>
      <c r="G28" s="24" t="s">
        <v>121</v>
      </c>
      <c r="H28" s="24" t="s">
        <v>122</v>
      </c>
      <c r="I28" s="24" t="s">
        <v>123</v>
      </c>
      <c r="J28" s="24" t="s">
        <v>123</v>
      </c>
      <c r="K28" s="24" t="s">
        <v>124</v>
      </c>
      <c r="L28" s="24" t="s">
        <v>125</v>
      </c>
      <c r="M28" s="24" t="s">
        <v>126</v>
      </c>
      <c r="N28" s="24" t="s">
        <v>123</v>
      </c>
      <c r="O28" s="24" t="s">
        <v>123</v>
      </c>
    </row>
    <row r="29" spans="1:16" ht="15" thickBot="1" x14ac:dyDescent="0.35">
      <c r="A29" s="23" t="s">
        <v>127</v>
      </c>
      <c r="B29" s="24" t="s">
        <v>128</v>
      </c>
      <c r="C29" s="24" t="s">
        <v>117</v>
      </c>
      <c r="D29" s="24" t="s">
        <v>118</v>
      </c>
      <c r="E29" s="24" t="s">
        <v>129</v>
      </c>
      <c r="F29" s="24" t="s">
        <v>120</v>
      </c>
      <c r="G29" s="24" t="s">
        <v>123</v>
      </c>
      <c r="H29" s="24" t="s">
        <v>130</v>
      </c>
      <c r="I29" s="24" t="s">
        <v>123</v>
      </c>
      <c r="J29" s="24" t="s">
        <v>123</v>
      </c>
      <c r="K29" s="24" t="s">
        <v>131</v>
      </c>
      <c r="L29" s="24" t="s">
        <v>132</v>
      </c>
      <c r="M29" s="24" t="s">
        <v>133</v>
      </c>
      <c r="N29" s="24" t="s">
        <v>123</v>
      </c>
      <c r="O29" s="24" t="s">
        <v>123</v>
      </c>
    </row>
    <row r="30" spans="1:16" ht="15" thickBot="1" x14ac:dyDescent="0.35">
      <c r="A30" s="23" t="s">
        <v>134</v>
      </c>
      <c r="B30" s="24" t="s">
        <v>135</v>
      </c>
      <c r="C30" s="24" t="s">
        <v>117</v>
      </c>
      <c r="D30" s="24" t="s">
        <v>136</v>
      </c>
      <c r="E30" s="24" t="s">
        <v>129</v>
      </c>
      <c r="F30" s="24" t="s">
        <v>120</v>
      </c>
      <c r="G30" s="24" t="s">
        <v>123</v>
      </c>
      <c r="H30" s="24" t="s">
        <v>130</v>
      </c>
      <c r="I30" s="24" t="s">
        <v>123</v>
      </c>
      <c r="J30" s="24" t="s">
        <v>123</v>
      </c>
      <c r="K30" s="24" t="s">
        <v>131</v>
      </c>
      <c r="L30" s="24" t="s">
        <v>137</v>
      </c>
      <c r="M30" s="24" t="s">
        <v>138</v>
      </c>
      <c r="N30" s="24" t="s">
        <v>123</v>
      </c>
      <c r="O30" s="24" t="s">
        <v>123</v>
      </c>
    </row>
    <row r="31" spans="1:16" ht="15" thickBot="1" x14ac:dyDescent="0.35">
      <c r="A31" s="23" t="s">
        <v>139</v>
      </c>
      <c r="B31" s="24" t="s">
        <v>140</v>
      </c>
      <c r="C31" s="24" t="s">
        <v>117</v>
      </c>
      <c r="D31" s="24" t="s">
        <v>141</v>
      </c>
      <c r="E31" s="24" t="s">
        <v>129</v>
      </c>
      <c r="F31" s="24" t="s">
        <v>120</v>
      </c>
      <c r="G31" s="24" t="s">
        <v>123</v>
      </c>
      <c r="H31" s="24" t="s">
        <v>130</v>
      </c>
      <c r="I31" s="24" t="s">
        <v>123</v>
      </c>
      <c r="J31" s="24" t="s">
        <v>123</v>
      </c>
      <c r="K31" s="24" t="s">
        <v>131</v>
      </c>
      <c r="L31" s="24" t="s">
        <v>137</v>
      </c>
      <c r="M31" s="24" t="s">
        <v>138</v>
      </c>
      <c r="N31" s="24" t="s">
        <v>123</v>
      </c>
      <c r="O31" s="24" t="s">
        <v>123</v>
      </c>
    </row>
    <row r="32" spans="1:16" ht="15" thickBot="1" x14ac:dyDescent="0.35">
      <c r="A32" s="23" t="s">
        <v>142</v>
      </c>
      <c r="B32" s="24" t="s">
        <v>140</v>
      </c>
      <c r="C32" s="24" t="s">
        <v>117</v>
      </c>
      <c r="D32" s="24" t="s">
        <v>141</v>
      </c>
      <c r="E32" s="24" t="s">
        <v>129</v>
      </c>
      <c r="F32" s="24" t="s">
        <v>120</v>
      </c>
      <c r="G32" s="24" t="s">
        <v>123</v>
      </c>
      <c r="H32" s="24" t="s">
        <v>130</v>
      </c>
      <c r="I32" s="24" t="s">
        <v>123</v>
      </c>
      <c r="J32" s="24" t="s">
        <v>123</v>
      </c>
      <c r="K32" s="24" t="s">
        <v>131</v>
      </c>
      <c r="L32" s="24" t="s">
        <v>143</v>
      </c>
      <c r="M32" s="24" t="s">
        <v>138</v>
      </c>
      <c r="N32" s="24" t="s">
        <v>123</v>
      </c>
      <c r="O32" s="24" t="s">
        <v>123</v>
      </c>
    </row>
    <row r="33" spans="1:15" ht="15" thickBot="1" x14ac:dyDescent="0.35">
      <c r="A33" s="23" t="s">
        <v>144</v>
      </c>
      <c r="B33" s="24" t="s">
        <v>145</v>
      </c>
      <c r="C33" s="24" t="s">
        <v>121</v>
      </c>
      <c r="D33" s="24" t="s">
        <v>141</v>
      </c>
      <c r="E33" s="24" t="s">
        <v>129</v>
      </c>
      <c r="F33" s="24" t="s">
        <v>120</v>
      </c>
      <c r="G33" s="24" t="s">
        <v>123</v>
      </c>
      <c r="H33" s="24" t="s">
        <v>130</v>
      </c>
      <c r="I33" s="24" t="s">
        <v>123</v>
      </c>
      <c r="J33" s="24" t="s">
        <v>123</v>
      </c>
      <c r="K33" s="24" t="s">
        <v>146</v>
      </c>
      <c r="L33" s="24" t="s">
        <v>143</v>
      </c>
      <c r="M33" s="24" t="s">
        <v>138</v>
      </c>
      <c r="N33" s="24" t="s">
        <v>123</v>
      </c>
      <c r="O33" s="24" t="s">
        <v>123</v>
      </c>
    </row>
    <row r="34" spans="1:15" ht="15" thickBot="1" x14ac:dyDescent="0.35">
      <c r="A34" s="23" t="s">
        <v>147</v>
      </c>
      <c r="B34" s="24" t="s">
        <v>123</v>
      </c>
      <c r="C34" s="24" t="s">
        <v>121</v>
      </c>
      <c r="D34" s="24" t="s">
        <v>141</v>
      </c>
      <c r="E34" s="24" t="s">
        <v>129</v>
      </c>
      <c r="F34" s="24" t="s">
        <v>148</v>
      </c>
      <c r="G34" s="24" t="s">
        <v>123</v>
      </c>
      <c r="H34" s="24" t="s">
        <v>130</v>
      </c>
      <c r="I34" s="24" t="s">
        <v>123</v>
      </c>
      <c r="J34" s="24" t="s">
        <v>123</v>
      </c>
      <c r="K34" s="24" t="s">
        <v>149</v>
      </c>
      <c r="L34" s="24" t="s">
        <v>143</v>
      </c>
      <c r="M34" s="24" t="s">
        <v>138</v>
      </c>
      <c r="N34" s="24" t="s">
        <v>123</v>
      </c>
      <c r="O34" s="24" t="s">
        <v>123</v>
      </c>
    </row>
    <row r="35" spans="1:15" ht="15" thickBot="1" x14ac:dyDescent="0.35">
      <c r="A35" s="23" t="s">
        <v>150</v>
      </c>
      <c r="B35" s="24" t="s">
        <v>123</v>
      </c>
      <c r="C35" s="24" t="s">
        <v>123</v>
      </c>
      <c r="D35" s="24" t="s">
        <v>141</v>
      </c>
      <c r="E35" s="24" t="s">
        <v>129</v>
      </c>
      <c r="F35" s="24" t="s">
        <v>148</v>
      </c>
      <c r="G35" s="24" t="s">
        <v>123</v>
      </c>
      <c r="H35" s="24" t="s">
        <v>130</v>
      </c>
      <c r="I35" s="24" t="s">
        <v>123</v>
      </c>
      <c r="J35" s="24" t="s">
        <v>123</v>
      </c>
      <c r="K35" s="24" t="s">
        <v>149</v>
      </c>
      <c r="L35" s="24" t="s">
        <v>143</v>
      </c>
      <c r="M35" s="24" t="s">
        <v>138</v>
      </c>
      <c r="N35" s="24" t="s">
        <v>123</v>
      </c>
      <c r="O35" s="24" t="s">
        <v>123</v>
      </c>
    </row>
    <row r="36" spans="1:15" ht="15" thickBot="1" x14ac:dyDescent="0.35">
      <c r="A36" s="23" t="s">
        <v>151</v>
      </c>
      <c r="B36" s="24" t="s">
        <v>123</v>
      </c>
      <c r="C36" s="24" t="s">
        <v>123</v>
      </c>
      <c r="D36" s="24" t="s">
        <v>141</v>
      </c>
      <c r="E36" s="24" t="s">
        <v>129</v>
      </c>
      <c r="F36" s="24" t="s">
        <v>148</v>
      </c>
      <c r="G36" s="24" t="s">
        <v>123</v>
      </c>
      <c r="H36" s="24" t="s">
        <v>130</v>
      </c>
      <c r="I36" s="24" t="s">
        <v>123</v>
      </c>
      <c r="J36" s="24" t="s">
        <v>123</v>
      </c>
      <c r="K36" s="24" t="s">
        <v>149</v>
      </c>
      <c r="L36" s="24" t="s">
        <v>143</v>
      </c>
      <c r="M36" s="24" t="s">
        <v>138</v>
      </c>
      <c r="N36" s="24" t="s">
        <v>123</v>
      </c>
      <c r="O36" s="24" t="s">
        <v>123</v>
      </c>
    </row>
    <row r="37" spans="1:15" ht="15" thickBot="1" x14ac:dyDescent="0.35">
      <c r="A37" s="23" t="s">
        <v>152</v>
      </c>
      <c r="B37" s="24" t="s">
        <v>123</v>
      </c>
      <c r="C37" s="24" t="s">
        <v>123</v>
      </c>
      <c r="D37" s="24" t="s">
        <v>123</v>
      </c>
      <c r="E37" s="24" t="s">
        <v>123</v>
      </c>
      <c r="F37" s="24" t="s">
        <v>148</v>
      </c>
      <c r="G37" s="24" t="s">
        <v>123</v>
      </c>
      <c r="H37" s="24" t="s">
        <v>123</v>
      </c>
      <c r="I37" s="24" t="s">
        <v>123</v>
      </c>
      <c r="J37" s="24" t="s">
        <v>123</v>
      </c>
      <c r="K37" s="24" t="s">
        <v>149</v>
      </c>
      <c r="L37" s="24" t="s">
        <v>143</v>
      </c>
      <c r="M37" s="24" t="s">
        <v>138</v>
      </c>
      <c r="N37" s="24" t="s">
        <v>123</v>
      </c>
      <c r="O37" s="24" t="s">
        <v>123</v>
      </c>
    </row>
    <row r="38" spans="1:15" ht="15" thickBot="1" x14ac:dyDescent="0.35">
      <c r="A38" s="23" t="s">
        <v>153</v>
      </c>
      <c r="B38" s="24" t="s">
        <v>123</v>
      </c>
      <c r="C38" s="24" t="s">
        <v>123</v>
      </c>
      <c r="D38" s="24" t="s">
        <v>123</v>
      </c>
      <c r="E38" s="24" t="s">
        <v>123</v>
      </c>
      <c r="F38" s="24" t="s">
        <v>148</v>
      </c>
      <c r="G38" s="24" t="s">
        <v>123</v>
      </c>
      <c r="H38" s="24" t="s">
        <v>123</v>
      </c>
      <c r="I38" s="24" t="s">
        <v>123</v>
      </c>
      <c r="J38" s="24" t="s">
        <v>123</v>
      </c>
      <c r="K38" s="24" t="s">
        <v>149</v>
      </c>
      <c r="L38" s="24" t="s">
        <v>154</v>
      </c>
      <c r="M38" s="24" t="s">
        <v>138</v>
      </c>
      <c r="N38" s="24" t="s">
        <v>123</v>
      </c>
      <c r="O38" s="24" t="s">
        <v>123</v>
      </c>
    </row>
    <row r="39" spans="1:15" ht="15" thickBot="1" x14ac:dyDescent="0.35">
      <c r="A39" s="23" t="s">
        <v>155</v>
      </c>
      <c r="B39" s="24" t="s">
        <v>123</v>
      </c>
      <c r="C39" s="24" t="s">
        <v>123</v>
      </c>
      <c r="D39" s="24" t="s">
        <v>123</v>
      </c>
      <c r="E39" s="24" t="s">
        <v>123</v>
      </c>
      <c r="F39" s="24" t="s">
        <v>148</v>
      </c>
      <c r="G39" s="24" t="s">
        <v>123</v>
      </c>
      <c r="H39" s="24" t="s">
        <v>123</v>
      </c>
      <c r="I39" s="24" t="s">
        <v>123</v>
      </c>
      <c r="J39" s="24" t="s">
        <v>123</v>
      </c>
      <c r="K39" s="24" t="s">
        <v>149</v>
      </c>
      <c r="L39" s="24" t="s">
        <v>123</v>
      </c>
      <c r="M39" s="24" t="s">
        <v>138</v>
      </c>
      <c r="N39" s="24" t="s">
        <v>123</v>
      </c>
      <c r="O39" s="24" t="s">
        <v>123</v>
      </c>
    </row>
    <row r="40" spans="1:15" ht="15" thickBot="1" x14ac:dyDescent="0.35">
      <c r="A40" s="23" t="s">
        <v>156</v>
      </c>
      <c r="B40" s="24" t="s">
        <v>123</v>
      </c>
      <c r="C40" s="24" t="s">
        <v>123</v>
      </c>
      <c r="D40" s="24" t="s">
        <v>123</v>
      </c>
      <c r="E40" s="24" t="s">
        <v>123</v>
      </c>
      <c r="F40" s="24" t="s">
        <v>123</v>
      </c>
      <c r="G40" s="24" t="s">
        <v>123</v>
      </c>
      <c r="H40" s="24" t="s">
        <v>123</v>
      </c>
      <c r="I40" s="24" t="s">
        <v>123</v>
      </c>
      <c r="J40" s="24" t="s">
        <v>123</v>
      </c>
      <c r="K40" s="24" t="s">
        <v>149</v>
      </c>
      <c r="L40" s="24" t="s">
        <v>123</v>
      </c>
      <c r="M40" s="24" t="s">
        <v>138</v>
      </c>
      <c r="N40" s="24" t="s">
        <v>123</v>
      </c>
      <c r="O40" s="24" t="s">
        <v>123</v>
      </c>
    </row>
    <row r="41" spans="1:15" ht="15" thickBot="1" x14ac:dyDescent="0.35">
      <c r="A41" s="23" t="s">
        <v>157</v>
      </c>
      <c r="B41" s="24" t="s">
        <v>123</v>
      </c>
      <c r="C41" s="24" t="s">
        <v>123</v>
      </c>
      <c r="D41" s="24" t="s">
        <v>123</v>
      </c>
      <c r="E41" s="24" t="s">
        <v>123</v>
      </c>
      <c r="F41" s="24" t="s">
        <v>123</v>
      </c>
      <c r="G41" s="24" t="s">
        <v>123</v>
      </c>
      <c r="H41" s="24" t="s">
        <v>123</v>
      </c>
      <c r="I41" s="24" t="s">
        <v>123</v>
      </c>
      <c r="J41" s="24" t="s">
        <v>123</v>
      </c>
      <c r="K41" s="24" t="s">
        <v>123</v>
      </c>
      <c r="L41" s="24" t="s">
        <v>123</v>
      </c>
      <c r="M41" s="24" t="s">
        <v>123</v>
      </c>
      <c r="N41" s="24" t="s">
        <v>123</v>
      </c>
      <c r="O41" s="24" t="s">
        <v>123</v>
      </c>
    </row>
    <row r="42" spans="1:15" ht="15" thickBot="1" x14ac:dyDescent="0.35">
      <c r="A42" s="23" t="s">
        <v>158</v>
      </c>
      <c r="B42" s="24" t="s">
        <v>123</v>
      </c>
      <c r="C42" s="24" t="s">
        <v>123</v>
      </c>
      <c r="D42" s="24" t="s">
        <v>123</v>
      </c>
      <c r="E42" s="24" t="s">
        <v>123</v>
      </c>
      <c r="F42" s="24" t="s">
        <v>123</v>
      </c>
      <c r="G42" s="24" t="s">
        <v>123</v>
      </c>
      <c r="H42" s="24" t="s">
        <v>123</v>
      </c>
      <c r="I42" s="24" t="s">
        <v>123</v>
      </c>
      <c r="J42" s="24" t="s">
        <v>123</v>
      </c>
      <c r="K42" s="24" t="s">
        <v>123</v>
      </c>
      <c r="L42" s="24" t="s">
        <v>123</v>
      </c>
      <c r="M42" s="24" t="s">
        <v>123</v>
      </c>
      <c r="N42" s="24" t="s">
        <v>123</v>
      </c>
      <c r="O42" s="24" t="s">
        <v>123</v>
      </c>
    </row>
    <row r="43" spans="1:15" ht="15" thickBot="1" x14ac:dyDescent="0.35">
      <c r="A43" s="23" t="s">
        <v>159</v>
      </c>
      <c r="B43" s="24" t="s">
        <v>123</v>
      </c>
      <c r="C43" s="24" t="s">
        <v>123</v>
      </c>
      <c r="D43" s="24" t="s">
        <v>123</v>
      </c>
      <c r="E43" s="24" t="s">
        <v>123</v>
      </c>
      <c r="F43" s="24" t="s">
        <v>123</v>
      </c>
      <c r="G43" s="24" t="s">
        <v>123</v>
      </c>
      <c r="H43" s="24" t="s">
        <v>123</v>
      </c>
      <c r="I43" s="24" t="s">
        <v>123</v>
      </c>
      <c r="J43" s="24" t="s">
        <v>123</v>
      </c>
      <c r="K43" s="24" t="s">
        <v>123</v>
      </c>
      <c r="L43" s="24" t="s">
        <v>123</v>
      </c>
      <c r="M43" s="24" t="s">
        <v>123</v>
      </c>
      <c r="N43" s="24" t="s">
        <v>123</v>
      </c>
      <c r="O43" s="24" t="s">
        <v>123</v>
      </c>
    </row>
    <row r="44" spans="1:15" ht="15" thickBot="1" x14ac:dyDescent="0.35">
      <c r="A44" s="23" t="s">
        <v>160</v>
      </c>
      <c r="B44" s="24" t="s">
        <v>123</v>
      </c>
      <c r="C44" s="24" t="s">
        <v>123</v>
      </c>
      <c r="D44" s="24" t="s">
        <v>123</v>
      </c>
      <c r="E44" s="24" t="s">
        <v>123</v>
      </c>
      <c r="F44" s="24" t="s">
        <v>123</v>
      </c>
      <c r="G44" s="24" t="s">
        <v>123</v>
      </c>
      <c r="H44" s="24" t="s">
        <v>123</v>
      </c>
      <c r="I44" s="24" t="s">
        <v>123</v>
      </c>
      <c r="J44" s="24" t="s">
        <v>123</v>
      </c>
      <c r="K44" s="24" t="s">
        <v>123</v>
      </c>
      <c r="L44" s="24" t="s">
        <v>123</v>
      </c>
      <c r="M44" s="24" t="s">
        <v>123</v>
      </c>
      <c r="N44" s="24" t="s">
        <v>123</v>
      </c>
      <c r="O44" s="24" t="s">
        <v>123</v>
      </c>
    </row>
    <row r="45" spans="1:15" ht="15" thickBot="1" x14ac:dyDescent="0.35">
      <c r="A45" s="23" t="s">
        <v>161</v>
      </c>
      <c r="B45" s="24" t="s">
        <v>123</v>
      </c>
      <c r="C45" s="24" t="s">
        <v>123</v>
      </c>
      <c r="D45" s="24" t="s">
        <v>123</v>
      </c>
      <c r="E45" s="24" t="s">
        <v>123</v>
      </c>
      <c r="F45" s="24" t="s">
        <v>123</v>
      </c>
      <c r="G45" s="24" t="s">
        <v>123</v>
      </c>
      <c r="H45" s="24" t="s">
        <v>123</v>
      </c>
      <c r="I45" s="24" t="s">
        <v>123</v>
      </c>
      <c r="J45" s="24" t="s">
        <v>123</v>
      </c>
      <c r="K45" s="24" t="s">
        <v>123</v>
      </c>
      <c r="L45" s="24" t="s">
        <v>123</v>
      </c>
      <c r="M45" s="24" t="s">
        <v>123</v>
      </c>
      <c r="N45" s="24" t="s">
        <v>123</v>
      </c>
      <c r="O45" s="24" t="s">
        <v>123</v>
      </c>
    </row>
    <row r="46" spans="1:15" ht="18.600000000000001" thickBot="1" x14ac:dyDescent="0.35">
      <c r="A46" s="19"/>
    </row>
    <row r="47" spans="1:15" ht="15" thickBot="1" x14ac:dyDescent="0.35">
      <c r="A47" s="23" t="s">
        <v>162</v>
      </c>
      <c r="B47" s="23" t="s">
        <v>81</v>
      </c>
      <c r="C47" s="23" t="s">
        <v>82</v>
      </c>
      <c r="D47" s="23" t="s">
        <v>83</v>
      </c>
      <c r="E47" s="23" t="s">
        <v>84</v>
      </c>
      <c r="F47" s="23" t="s">
        <v>85</v>
      </c>
      <c r="G47" s="23" t="s">
        <v>86</v>
      </c>
      <c r="H47" s="23" t="s">
        <v>87</v>
      </c>
      <c r="I47" s="23" t="s">
        <v>88</v>
      </c>
      <c r="J47" s="23" t="s">
        <v>89</v>
      </c>
      <c r="K47" s="23" t="s">
        <v>90</v>
      </c>
      <c r="L47" s="23" t="s">
        <v>91</v>
      </c>
      <c r="M47" s="23" t="s">
        <v>92</v>
      </c>
      <c r="N47" s="23" t="s">
        <v>93</v>
      </c>
      <c r="O47" s="23" t="s">
        <v>94</v>
      </c>
    </row>
    <row r="48" spans="1:15" ht="15" thickBot="1" x14ac:dyDescent="0.35">
      <c r="A48" s="23" t="s">
        <v>115</v>
      </c>
      <c r="B48" s="24">
        <v>67666.600000000006</v>
      </c>
      <c r="C48" s="24">
        <v>18000</v>
      </c>
      <c r="D48" s="24">
        <v>14833.5</v>
      </c>
      <c r="E48" s="24">
        <v>26000</v>
      </c>
      <c r="F48" s="24">
        <v>10166.5</v>
      </c>
      <c r="G48" s="24">
        <v>5500</v>
      </c>
      <c r="H48" s="24">
        <v>30500.1</v>
      </c>
      <c r="I48" s="24">
        <v>0</v>
      </c>
      <c r="J48" s="24">
        <v>0</v>
      </c>
      <c r="K48" s="24">
        <v>18833.5</v>
      </c>
      <c r="L48" s="24">
        <v>63833.599999999999</v>
      </c>
      <c r="M48" s="24">
        <v>33833.599999999999</v>
      </c>
      <c r="N48" s="24">
        <v>0</v>
      </c>
      <c r="O48" s="24">
        <v>0</v>
      </c>
    </row>
    <row r="49" spans="1:15" ht="15" thickBot="1" x14ac:dyDescent="0.35">
      <c r="A49" s="23" t="s">
        <v>127</v>
      </c>
      <c r="B49" s="24">
        <v>35166.6</v>
      </c>
      <c r="C49" s="24">
        <v>18000</v>
      </c>
      <c r="D49" s="24">
        <v>14833.5</v>
      </c>
      <c r="E49" s="24">
        <v>3500</v>
      </c>
      <c r="F49" s="24">
        <v>10166.5</v>
      </c>
      <c r="G49" s="24">
        <v>0</v>
      </c>
      <c r="H49" s="24">
        <v>166.5</v>
      </c>
      <c r="I49" s="24">
        <v>0</v>
      </c>
      <c r="J49" s="24">
        <v>0</v>
      </c>
      <c r="K49" s="24">
        <v>13500</v>
      </c>
      <c r="L49" s="24">
        <v>45000.1</v>
      </c>
      <c r="M49" s="24">
        <v>5166.5</v>
      </c>
      <c r="N49" s="24">
        <v>0</v>
      </c>
      <c r="O49" s="24">
        <v>0</v>
      </c>
    </row>
    <row r="50" spans="1:15" ht="15" thickBot="1" x14ac:dyDescent="0.35">
      <c r="A50" s="23" t="s">
        <v>134</v>
      </c>
      <c r="B50" s="24">
        <v>16333.5</v>
      </c>
      <c r="C50" s="24">
        <v>18000</v>
      </c>
      <c r="D50" s="24">
        <v>3000</v>
      </c>
      <c r="E50" s="24">
        <v>3500</v>
      </c>
      <c r="F50" s="24">
        <v>10166.5</v>
      </c>
      <c r="G50" s="24">
        <v>0</v>
      </c>
      <c r="H50" s="24">
        <v>166.5</v>
      </c>
      <c r="I50" s="24">
        <v>0</v>
      </c>
      <c r="J50" s="24">
        <v>0</v>
      </c>
      <c r="K50" s="24">
        <v>13500</v>
      </c>
      <c r="L50" s="24">
        <v>35500.1</v>
      </c>
      <c r="M50" s="24">
        <v>3166.5</v>
      </c>
      <c r="N50" s="24">
        <v>0</v>
      </c>
      <c r="O50" s="24">
        <v>0</v>
      </c>
    </row>
    <row r="51" spans="1:15" ht="15" thickBot="1" x14ac:dyDescent="0.35">
      <c r="A51" s="23" t="s">
        <v>139</v>
      </c>
      <c r="B51" s="24">
        <v>6000</v>
      </c>
      <c r="C51" s="24">
        <v>18000</v>
      </c>
      <c r="D51" s="24">
        <v>2000</v>
      </c>
      <c r="E51" s="24">
        <v>3500</v>
      </c>
      <c r="F51" s="24">
        <v>10166.5</v>
      </c>
      <c r="G51" s="24">
        <v>0</v>
      </c>
      <c r="H51" s="24">
        <v>166.5</v>
      </c>
      <c r="I51" s="24">
        <v>0</v>
      </c>
      <c r="J51" s="24">
        <v>0</v>
      </c>
      <c r="K51" s="24">
        <v>13500</v>
      </c>
      <c r="L51" s="24">
        <v>35500.1</v>
      </c>
      <c r="M51" s="24">
        <v>3166.5</v>
      </c>
      <c r="N51" s="24">
        <v>0</v>
      </c>
      <c r="O51" s="24">
        <v>0</v>
      </c>
    </row>
    <row r="52" spans="1:15" ht="15" thickBot="1" x14ac:dyDescent="0.35">
      <c r="A52" s="23" t="s">
        <v>142</v>
      </c>
      <c r="B52" s="24">
        <v>6000</v>
      </c>
      <c r="C52" s="24">
        <v>18000</v>
      </c>
      <c r="D52" s="24">
        <v>2000</v>
      </c>
      <c r="E52" s="24">
        <v>3500</v>
      </c>
      <c r="F52" s="24">
        <v>10166.5</v>
      </c>
      <c r="G52" s="24">
        <v>0</v>
      </c>
      <c r="H52" s="24">
        <v>166.5</v>
      </c>
      <c r="I52" s="24">
        <v>0</v>
      </c>
      <c r="J52" s="24">
        <v>0</v>
      </c>
      <c r="K52" s="24">
        <v>13500</v>
      </c>
      <c r="L52" s="24">
        <v>20333.5</v>
      </c>
      <c r="M52" s="24">
        <v>3166.5</v>
      </c>
      <c r="N52" s="24">
        <v>0</v>
      </c>
      <c r="O52" s="24">
        <v>0</v>
      </c>
    </row>
    <row r="53" spans="1:15" ht="15" thickBot="1" x14ac:dyDescent="0.35">
      <c r="A53" s="23" t="s">
        <v>144</v>
      </c>
      <c r="B53" s="24">
        <v>2500</v>
      </c>
      <c r="C53" s="24">
        <v>5500</v>
      </c>
      <c r="D53" s="24">
        <v>2000</v>
      </c>
      <c r="E53" s="24">
        <v>3500</v>
      </c>
      <c r="F53" s="24">
        <v>10166.5</v>
      </c>
      <c r="G53" s="24">
        <v>0</v>
      </c>
      <c r="H53" s="24">
        <v>166.5</v>
      </c>
      <c r="I53" s="24">
        <v>0</v>
      </c>
      <c r="J53" s="24">
        <v>0</v>
      </c>
      <c r="K53" s="24">
        <v>6833.5</v>
      </c>
      <c r="L53" s="24">
        <v>20333.5</v>
      </c>
      <c r="M53" s="24">
        <v>3166.5</v>
      </c>
      <c r="N53" s="24">
        <v>0</v>
      </c>
      <c r="O53" s="24">
        <v>0</v>
      </c>
    </row>
    <row r="54" spans="1:15" ht="15" thickBot="1" x14ac:dyDescent="0.35">
      <c r="A54" s="23" t="s">
        <v>147</v>
      </c>
      <c r="B54" s="24">
        <v>0</v>
      </c>
      <c r="C54" s="24">
        <v>5500</v>
      </c>
      <c r="D54" s="24">
        <v>2000</v>
      </c>
      <c r="E54" s="24">
        <v>3500</v>
      </c>
      <c r="F54" s="24">
        <v>8833.5</v>
      </c>
      <c r="G54" s="24">
        <v>0</v>
      </c>
      <c r="H54" s="24">
        <v>166.5</v>
      </c>
      <c r="I54" s="24">
        <v>0</v>
      </c>
      <c r="J54" s="24">
        <v>0</v>
      </c>
      <c r="K54" s="24">
        <v>666.5</v>
      </c>
      <c r="L54" s="24">
        <v>20333.5</v>
      </c>
      <c r="M54" s="24">
        <v>3166.5</v>
      </c>
      <c r="N54" s="24">
        <v>0</v>
      </c>
      <c r="O54" s="24">
        <v>0</v>
      </c>
    </row>
    <row r="55" spans="1:15" ht="15" thickBot="1" x14ac:dyDescent="0.35">
      <c r="A55" s="23" t="s">
        <v>150</v>
      </c>
      <c r="B55" s="24">
        <v>0</v>
      </c>
      <c r="C55" s="24">
        <v>0</v>
      </c>
      <c r="D55" s="24">
        <v>2000</v>
      </c>
      <c r="E55" s="24">
        <v>3500</v>
      </c>
      <c r="F55" s="24">
        <v>8833.5</v>
      </c>
      <c r="G55" s="24">
        <v>0</v>
      </c>
      <c r="H55" s="24">
        <v>166.5</v>
      </c>
      <c r="I55" s="24">
        <v>0</v>
      </c>
      <c r="J55" s="24">
        <v>0</v>
      </c>
      <c r="K55" s="24">
        <v>666.5</v>
      </c>
      <c r="L55" s="24">
        <v>20333.5</v>
      </c>
      <c r="M55" s="24">
        <v>3166.5</v>
      </c>
      <c r="N55" s="24">
        <v>0</v>
      </c>
      <c r="O55" s="24">
        <v>0</v>
      </c>
    </row>
    <row r="56" spans="1:15" ht="15" thickBot="1" x14ac:dyDescent="0.35">
      <c r="A56" s="23" t="s">
        <v>151</v>
      </c>
      <c r="B56" s="24">
        <v>0</v>
      </c>
      <c r="C56" s="24">
        <v>0</v>
      </c>
      <c r="D56" s="24">
        <v>2000</v>
      </c>
      <c r="E56" s="24">
        <v>3500</v>
      </c>
      <c r="F56" s="24">
        <v>8833.5</v>
      </c>
      <c r="G56" s="24">
        <v>0</v>
      </c>
      <c r="H56" s="24">
        <v>166.5</v>
      </c>
      <c r="I56" s="24">
        <v>0</v>
      </c>
      <c r="J56" s="24">
        <v>0</v>
      </c>
      <c r="K56" s="24">
        <v>666.5</v>
      </c>
      <c r="L56" s="24">
        <v>20333.5</v>
      </c>
      <c r="M56" s="24">
        <v>3166.5</v>
      </c>
      <c r="N56" s="24">
        <v>0</v>
      </c>
      <c r="O56" s="24">
        <v>0</v>
      </c>
    </row>
    <row r="57" spans="1:15" ht="15" thickBot="1" x14ac:dyDescent="0.35">
      <c r="A57" s="23" t="s">
        <v>152</v>
      </c>
      <c r="B57" s="24">
        <v>0</v>
      </c>
      <c r="C57" s="24">
        <v>0</v>
      </c>
      <c r="D57" s="24">
        <v>0</v>
      </c>
      <c r="E57" s="24">
        <v>0</v>
      </c>
      <c r="F57" s="24">
        <v>8833.5</v>
      </c>
      <c r="G57" s="24">
        <v>0</v>
      </c>
      <c r="H57" s="24">
        <v>0</v>
      </c>
      <c r="I57" s="24">
        <v>0</v>
      </c>
      <c r="J57" s="24">
        <v>0</v>
      </c>
      <c r="K57" s="24">
        <v>666.5</v>
      </c>
      <c r="L57" s="24">
        <v>20333.5</v>
      </c>
      <c r="M57" s="24">
        <v>3166.5</v>
      </c>
      <c r="N57" s="24">
        <v>0</v>
      </c>
      <c r="O57" s="24">
        <v>0</v>
      </c>
    </row>
    <row r="58" spans="1:15" ht="15" thickBot="1" x14ac:dyDescent="0.35">
      <c r="A58" s="23" t="s">
        <v>153</v>
      </c>
      <c r="B58" s="24">
        <v>0</v>
      </c>
      <c r="C58" s="24">
        <v>0</v>
      </c>
      <c r="D58" s="24">
        <v>0</v>
      </c>
      <c r="E58" s="24">
        <v>0</v>
      </c>
      <c r="F58" s="24">
        <v>8833.5</v>
      </c>
      <c r="G58" s="24">
        <v>0</v>
      </c>
      <c r="H58" s="24">
        <v>0</v>
      </c>
      <c r="I58" s="24">
        <v>0</v>
      </c>
      <c r="J58" s="24">
        <v>0</v>
      </c>
      <c r="K58" s="24">
        <v>666.5</v>
      </c>
      <c r="L58" s="24">
        <v>3333.5</v>
      </c>
      <c r="M58" s="24">
        <v>3166.5</v>
      </c>
      <c r="N58" s="24">
        <v>0</v>
      </c>
      <c r="O58" s="24">
        <v>0</v>
      </c>
    </row>
    <row r="59" spans="1:15" ht="15" thickBot="1" x14ac:dyDescent="0.35">
      <c r="A59" s="23" t="s">
        <v>155</v>
      </c>
      <c r="B59" s="24">
        <v>0</v>
      </c>
      <c r="C59" s="24">
        <v>0</v>
      </c>
      <c r="D59" s="24">
        <v>0</v>
      </c>
      <c r="E59" s="24">
        <v>0</v>
      </c>
      <c r="F59" s="24">
        <v>8833.5</v>
      </c>
      <c r="G59" s="24">
        <v>0</v>
      </c>
      <c r="H59" s="24">
        <v>0</v>
      </c>
      <c r="I59" s="24">
        <v>0</v>
      </c>
      <c r="J59" s="24">
        <v>0</v>
      </c>
      <c r="K59" s="24">
        <v>666.5</v>
      </c>
      <c r="L59" s="24">
        <v>0</v>
      </c>
      <c r="M59" s="24">
        <v>3166.5</v>
      </c>
      <c r="N59" s="24">
        <v>0</v>
      </c>
      <c r="O59" s="24">
        <v>0</v>
      </c>
    </row>
    <row r="60" spans="1:15" ht="15" thickBot="1" x14ac:dyDescent="0.35">
      <c r="A60" s="23" t="s">
        <v>156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666.5</v>
      </c>
      <c r="L60" s="24">
        <v>0</v>
      </c>
      <c r="M60" s="24">
        <v>3166.5</v>
      </c>
      <c r="N60" s="24">
        <v>0</v>
      </c>
      <c r="O60" s="24">
        <v>0</v>
      </c>
    </row>
    <row r="61" spans="1:15" ht="15" thickBot="1" x14ac:dyDescent="0.35">
      <c r="A61" s="23" t="s">
        <v>157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</row>
    <row r="62" spans="1:15" ht="15" thickBot="1" x14ac:dyDescent="0.35">
      <c r="A62" s="23" t="s">
        <v>158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</row>
    <row r="63" spans="1:15" ht="15" thickBot="1" x14ac:dyDescent="0.35">
      <c r="A63" s="23" t="s">
        <v>159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</row>
    <row r="64" spans="1:15" ht="15" thickBot="1" x14ac:dyDescent="0.35">
      <c r="A64" s="23" t="s">
        <v>160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</row>
    <row r="65" spans="1:19" ht="15" thickBot="1" x14ac:dyDescent="0.35">
      <c r="A65" s="23" t="s">
        <v>161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</row>
    <row r="66" spans="1:19" ht="18.600000000000001" thickBot="1" x14ac:dyDescent="0.35">
      <c r="A66" s="19"/>
    </row>
    <row r="67" spans="1:19" ht="15" thickBot="1" x14ac:dyDescent="0.35">
      <c r="A67" s="23" t="s">
        <v>163</v>
      </c>
      <c r="B67" s="23" t="s">
        <v>81</v>
      </c>
      <c r="C67" s="23" t="s">
        <v>82</v>
      </c>
      <c r="D67" s="23" t="s">
        <v>83</v>
      </c>
      <c r="E67" s="23" t="s">
        <v>84</v>
      </c>
      <c r="F67" s="23" t="s">
        <v>85</v>
      </c>
      <c r="G67" s="23" t="s">
        <v>86</v>
      </c>
      <c r="H67" s="23" t="s">
        <v>87</v>
      </c>
      <c r="I67" s="23" t="s">
        <v>88</v>
      </c>
      <c r="J67" s="23" t="s">
        <v>89</v>
      </c>
      <c r="K67" s="23" t="s">
        <v>90</v>
      </c>
      <c r="L67" s="23" t="s">
        <v>91</v>
      </c>
      <c r="M67" s="23" t="s">
        <v>92</v>
      </c>
      <c r="N67" s="23" t="s">
        <v>93</v>
      </c>
      <c r="O67" s="23" t="s">
        <v>94</v>
      </c>
      <c r="P67" s="23" t="s">
        <v>164</v>
      </c>
      <c r="Q67" s="23" t="s">
        <v>165</v>
      </c>
      <c r="R67" s="23" t="s">
        <v>166</v>
      </c>
      <c r="S67" s="23" t="s">
        <v>167</v>
      </c>
    </row>
    <row r="68" spans="1:19" ht="15" thickBot="1" x14ac:dyDescent="0.35">
      <c r="A68" s="23" t="s">
        <v>96</v>
      </c>
      <c r="B68" s="24">
        <v>0</v>
      </c>
      <c r="C68" s="24">
        <v>18000</v>
      </c>
      <c r="D68" s="24">
        <v>2000</v>
      </c>
      <c r="E68" s="24">
        <v>3500</v>
      </c>
      <c r="F68" s="24">
        <v>0</v>
      </c>
      <c r="G68" s="24">
        <v>5500</v>
      </c>
      <c r="H68" s="24">
        <v>166.5</v>
      </c>
      <c r="I68" s="24">
        <v>0</v>
      </c>
      <c r="J68" s="24">
        <v>0</v>
      </c>
      <c r="K68" s="24">
        <v>666.5</v>
      </c>
      <c r="L68" s="24">
        <v>0</v>
      </c>
      <c r="M68" s="24">
        <v>3166.5</v>
      </c>
      <c r="N68" s="24">
        <v>0</v>
      </c>
      <c r="O68" s="24">
        <v>0</v>
      </c>
      <c r="P68" s="24">
        <v>32999.599999999999</v>
      </c>
      <c r="Q68" s="24">
        <v>33000</v>
      </c>
      <c r="R68" s="24">
        <v>0.4</v>
      </c>
      <c r="S68" s="24">
        <v>0</v>
      </c>
    </row>
    <row r="69" spans="1:19" ht="15" thickBot="1" x14ac:dyDescent="0.35">
      <c r="A69" s="23" t="s">
        <v>97</v>
      </c>
      <c r="B69" s="24">
        <v>0</v>
      </c>
      <c r="C69" s="24">
        <v>18000</v>
      </c>
      <c r="D69" s="24">
        <v>0</v>
      </c>
      <c r="E69" s="24">
        <v>26000</v>
      </c>
      <c r="F69" s="24">
        <v>8833.5</v>
      </c>
      <c r="G69" s="24">
        <v>0</v>
      </c>
      <c r="H69" s="24">
        <v>166.5</v>
      </c>
      <c r="I69" s="24">
        <v>0</v>
      </c>
      <c r="J69" s="24">
        <v>0</v>
      </c>
      <c r="K69" s="24">
        <v>6833.5</v>
      </c>
      <c r="L69" s="24">
        <v>0</v>
      </c>
      <c r="M69" s="24">
        <v>3166.5</v>
      </c>
      <c r="N69" s="24">
        <v>0</v>
      </c>
      <c r="O69" s="24">
        <v>0</v>
      </c>
      <c r="P69" s="24">
        <v>63000.1</v>
      </c>
      <c r="Q69" s="24">
        <v>63000</v>
      </c>
      <c r="R69" s="24">
        <v>-0.1</v>
      </c>
      <c r="S69" s="24">
        <v>0</v>
      </c>
    </row>
    <row r="70" spans="1:19" ht="15" thickBot="1" x14ac:dyDescent="0.35">
      <c r="A70" s="23" t="s">
        <v>98</v>
      </c>
      <c r="B70" s="24">
        <v>0</v>
      </c>
      <c r="C70" s="24">
        <v>18000</v>
      </c>
      <c r="D70" s="24">
        <v>0</v>
      </c>
      <c r="E70" s="24">
        <v>3500</v>
      </c>
      <c r="F70" s="24">
        <v>8833.5</v>
      </c>
      <c r="G70" s="24">
        <v>5500</v>
      </c>
      <c r="H70" s="24">
        <v>166.5</v>
      </c>
      <c r="I70" s="24">
        <v>0</v>
      </c>
      <c r="J70" s="24">
        <v>0</v>
      </c>
      <c r="K70" s="24">
        <v>13500</v>
      </c>
      <c r="L70" s="24">
        <v>20333.5</v>
      </c>
      <c r="M70" s="24">
        <v>3166.5</v>
      </c>
      <c r="N70" s="24">
        <v>0</v>
      </c>
      <c r="O70" s="24">
        <v>0</v>
      </c>
      <c r="P70" s="24">
        <v>73000.100000000006</v>
      </c>
      <c r="Q70" s="24">
        <v>73000</v>
      </c>
      <c r="R70" s="24">
        <v>-0.1</v>
      </c>
      <c r="S70" s="24">
        <v>0</v>
      </c>
    </row>
    <row r="71" spans="1:19" ht="15" thickBot="1" x14ac:dyDescent="0.35">
      <c r="A71" s="23" t="s">
        <v>99</v>
      </c>
      <c r="B71" s="24">
        <v>0</v>
      </c>
      <c r="C71" s="24">
        <v>0</v>
      </c>
      <c r="D71" s="24">
        <v>0</v>
      </c>
      <c r="E71" s="24">
        <v>0</v>
      </c>
      <c r="F71" s="24">
        <v>10166.5</v>
      </c>
      <c r="G71" s="24">
        <v>0</v>
      </c>
      <c r="H71" s="24">
        <v>0</v>
      </c>
      <c r="I71" s="24">
        <v>0</v>
      </c>
      <c r="J71" s="24">
        <v>0</v>
      </c>
      <c r="K71" s="24">
        <v>13500</v>
      </c>
      <c r="L71" s="24">
        <v>20333.5</v>
      </c>
      <c r="M71" s="24">
        <v>0</v>
      </c>
      <c r="N71" s="24">
        <v>0</v>
      </c>
      <c r="O71" s="24">
        <v>0</v>
      </c>
      <c r="P71" s="24">
        <v>44000.1</v>
      </c>
      <c r="Q71" s="24">
        <v>44000</v>
      </c>
      <c r="R71" s="24">
        <v>-0.1</v>
      </c>
      <c r="S71" s="24">
        <v>0</v>
      </c>
    </row>
    <row r="72" spans="1:19" ht="15" thickBot="1" x14ac:dyDescent="0.35">
      <c r="A72" s="23" t="s">
        <v>100</v>
      </c>
      <c r="B72" s="24">
        <v>0</v>
      </c>
      <c r="C72" s="24">
        <v>0</v>
      </c>
      <c r="D72" s="24">
        <v>2000</v>
      </c>
      <c r="E72" s="24">
        <v>0</v>
      </c>
      <c r="F72" s="24">
        <v>10166.5</v>
      </c>
      <c r="G72" s="24">
        <v>0</v>
      </c>
      <c r="H72" s="24">
        <v>30500.1</v>
      </c>
      <c r="I72" s="24">
        <v>0</v>
      </c>
      <c r="J72" s="24">
        <v>0</v>
      </c>
      <c r="K72" s="24">
        <v>666.5</v>
      </c>
      <c r="L72" s="24">
        <v>35500.1</v>
      </c>
      <c r="M72" s="24">
        <v>3166.5</v>
      </c>
      <c r="N72" s="24">
        <v>0</v>
      </c>
      <c r="O72" s="24">
        <v>0</v>
      </c>
      <c r="P72" s="24">
        <v>81999.600000000006</v>
      </c>
      <c r="Q72" s="24">
        <v>82000</v>
      </c>
      <c r="R72" s="24">
        <v>0.4</v>
      </c>
      <c r="S72" s="24">
        <v>0</v>
      </c>
    </row>
    <row r="73" spans="1:19" ht="15" thickBot="1" x14ac:dyDescent="0.35">
      <c r="A73" s="23" t="s">
        <v>101</v>
      </c>
      <c r="B73" s="24">
        <v>0</v>
      </c>
      <c r="C73" s="24">
        <v>0</v>
      </c>
      <c r="D73" s="24">
        <v>3000</v>
      </c>
      <c r="E73" s="24">
        <v>0</v>
      </c>
      <c r="F73" s="24">
        <v>8833.5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45000.1</v>
      </c>
      <c r="M73" s="24">
        <v>3166.5</v>
      </c>
      <c r="N73" s="24">
        <v>0</v>
      </c>
      <c r="O73" s="24">
        <v>0</v>
      </c>
      <c r="P73" s="24">
        <v>60000.1</v>
      </c>
      <c r="Q73" s="24">
        <v>60000</v>
      </c>
      <c r="R73" s="24">
        <v>-0.1</v>
      </c>
      <c r="S73" s="24">
        <v>0</v>
      </c>
    </row>
    <row r="74" spans="1:19" ht="15" thickBot="1" x14ac:dyDescent="0.35">
      <c r="A74" s="23" t="s">
        <v>102</v>
      </c>
      <c r="B74" s="24">
        <v>0</v>
      </c>
      <c r="C74" s="24">
        <v>0</v>
      </c>
      <c r="D74" s="24">
        <v>14833.5</v>
      </c>
      <c r="E74" s="24">
        <v>0</v>
      </c>
      <c r="F74" s="24">
        <v>0</v>
      </c>
      <c r="G74" s="24">
        <v>0</v>
      </c>
      <c r="H74" s="24">
        <v>30500.1</v>
      </c>
      <c r="I74" s="24">
        <v>0</v>
      </c>
      <c r="J74" s="24">
        <v>0</v>
      </c>
      <c r="K74" s="24">
        <v>0</v>
      </c>
      <c r="L74" s="24">
        <v>35500.1</v>
      </c>
      <c r="M74" s="24">
        <v>3166.5</v>
      </c>
      <c r="N74" s="24">
        <v>0</v>
      </c>
      <c r="O74" s="24">
        <v>0</v>
      </c>
      <c r="P74" s="24">
        <v>84000.1</v>
      </c>
      <c r="Q74" s="24">
        <v>84000</v>
      </c>
      <c r="R74" s="24">
        <v>-0.1</v>
      </c>
      <c r="S74" s="24">
        <v>0</v>
      </c>
    </row>
    <row r="75" spans="1:19" ht="15" thickBot="1" x14ac:dyDescent="0.35">
      <c r="A75" s="23" t="s">
        <v>103</v>
      </c>
      <c r="B75" s="24">
        <v>0</v>
      </c>
      <c r="C75" s="24">
        <v>0</v>
      </c>
      <c r="D75" s="24">
        <v>0</v>
      </c>
      <c r="E75" s="24">
        <v>3500</v>
      </c>
      <c r="F75" s="24">
        <v>0</v>
      </c>
      <c r="G75" s="24">
        <v>0</v>
      </c>
      <c r="H75" s="24">
        <v>166.5</v>
      </c>
      <c r="I75" s="24">
        <v>0</v>
      </c>
      <c r="J75" s="24">
        <v>0</v>
      </c>
      <c r="K75" s="24">
        <v>13500</v>
      </c>
      <c r="L75" s="24">
        <v>0</v>
      </c>
      <c r="M75" s="24">
        <v>33833.599999999999</v>
      </c>
      <c r="N75" s="24">
        <v>0</v>
      </c>
      <c r="O75" s="24">
        <v>0</v>
      </c>
      <c r="P75" s="24">
        <v>51000.1</v>
      </c>
      <c r="Q75" s="24">
        <v>51000</v>
      </c>
      <c r="R75" s="24">
        <v>-0.1</v>
      </c>
      <c r="S75" s="24">
        <v>0</v>
      </c>
    </row>
    <row r="76" spans="1:19" ht="15" thickBot="1" x14ac:dyDescent="0.35">
      <c r="A76" s="23" t="s">
        <v>104</v>
      </c>
      <c r="B76" s="24">
        <v>0</v>
      </c>
      <c r="C76" s="24">
        <v>0</v>
      </c>
      <c r="D76" s="24">
        <v>3000</v>
      </c>
      <c r="E76" s="24">
        <v>0</v>
      </c>
      <c r="F76" s="24">
        <v>10166.5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63833.599999999999</v>
      </c>
      <c r="M76" s="24">
        <v>0</v>
      </c>
      <c r="N76" s="24">
        <v>0</v>
      </c>
      <c r="O76" s="24">
        <v>0</v>
      </c>
      <c r="P76" s="24">
        <v>77000.100000000006</v>
      </c>
      <c r="Q76" s="24">
        <v>77000</v>
      </c>
      <c r="R76" s="24">
        <v>-0.1</v>
      </c>
      <c r="S76" s="24">
        <v>0</v>
      </c>
    </row>
    <row r="77" spans="1:19" ht="15" thickBot="1" x14ac:dyDescent="0.35">
      <c r="A77" s="23" t="s">
        <v>105</v>
      </c>
      <c r="B77" s="24">
        <v>0</v>
      </c>
      <c r="C77" s="24">
        <v>0</v>
      </c>
      <c r="D77" s="24">
        <v>0</v>
      </c>
      <c r="E77" s="24">
        <v>3500</v>
      </c>
      <c r="F77" s="24">
        <v>8833.5</v>
      </c>
      <c r="G77" s="24">
        <v>0</v>
      </c>
      <c r="H77" s="24">
        <v>30500.1</v>
      </c>
      <c r="I77" s="24">
        <v>0</v>
      </c>
      <c r="J77" s="24">
        <v>0</v>
      </c>
      <c r="K77" s="24">
        <v>666.5</v>
      </c>
      <c r="L77" s="24">
        <v>3333.5</v>
      </c>
      <c r="M77" s="24">
        <v>3166.5</v>
      </c>
      <c r="N77" s="24">
        <v>0</v>
      </c>
      <c r="O77" s="24">
        <v>0</v>
      </c>
      <c r="P77" s="24">
        <v>50000.1</v>
      </c>
      <c r="Q77" s="24">
        <v>50000</v>
      </c>
      <c r="R77" s="24">
        <v>-0.1</v>
      </c>
      <c r="S77" s="24">
        <v>0</v>
      </c>
    </row>
    <row r="78" spans="1:19" ht="15" thickBot="1" x14ac:dyDescent="0.35">
      <c r="A78" s="23" t="s">
        <v>106</v>
      </c>
      <c r="B78" s="24">
        <v>0</v>
      </c>
      <c r="C78" s="24">
        <v>5500</v>
      </c>
      <c r="D78" s="24">
        <v>2000</v>
      </c>
      <c r="E78" s="24">
        <v>3500</v>
      </c>
      <c r="F78" s="24">
        <v>10166.5</v>
      </c>
      <c r="G78" s="24">
        <v>0</v>
      </c>
      <c r="H78" s="24">
        <v>166.5</v>
      </c>
      <c r="I78" s="24">
        <v>0</v>
      </c>
      <c r="J78" s="24">
        <v>0</v>
      </c>
      <c r="K78" s="24">
        <v>666.5</v>
      </c>
      <c r="L78" s="24">
        <v>0</v>
      </c>
      <c r="M78" s="24">
        <v>0</v>
      </c>
      <c r="N78" s="24">
        <v>0</v>
      </c>
      <c r="O78" s="24">
        <v>0</v>
      </c>
      <c r="P78" s="24">
        <v>21999.5</v>
      </c>
      <c r="Q78" s="24">
        <v>22000</v>
      </c>
      <c r="R78" s="24">
        <v>0.5</v>
      </c>
      <c r="S78" s="24">
        <v>0</v>
      </c>
    </row>
    <row r="79" spans="1:19" ht="15" thickBot="1" x14ac:dyDescent="0.35">
      <c r="A79" s="23" t="s">
        <v>107</v>
      </c>
      <c r="B79" s="24">
        <v>0</v>
      </c>
      <c r="C79" s="24">
        <v>18000</v>
      </c>
      <c r="D79" s="24">
        <v>0</v>
      </c>
      <c r="E79" s="24">
        <v>3500</v>
      </c>
      <c r="F79" s="24">
        <v>0</v>
      </c>
      <c r="G79" s="24">
        <v>0</v>
      </c>
      <c r="H79" s="24">
        <v>166.5</v>
      </c>
      <c r="I79" s="24">
        <v>0</v>
      </c>
      <c r="J79" s="24">
        <v>0</v>
      </c>
      <c r="K79" s="24">
        <v>18833.5</v>
      </c>
      <c r="L79" s="24">
        <v>20333.5</v>
      </c>
      <c r="M79" s="24">
        <v>5166.5</v>
      </c>
      <c r="N79" s="24">
        <v>0</v>
      </c>
      <c r="O79" s="24">
        <v>0</v>
      </c>
      <c r="P79" s="24">
        <v>66000.100000000006</v>
      </c>
      <c r="Q79" s="24">
        <v>66000</v>
      </c>
      <c r="R79" s="24">
        <v>-0.1</v>
      </c>
      <c r="S79" s="24">
        <v>0</v>
      </c>
    </row>
    <row r="80" spans="1:19" ht="15" thickBot="1" x14ac:dyDescent="0.35">
      <c r="A80" s="23" t="s">
        <v>108</v>
      </c>
      <c r="B80" s="24">
        <v>2500</v>
      </c>
      <c r="C80" s="24">
        <v>18000</v>
      </c>
      <c r="D80" s="24">
        <v>0</v>
      </c>
      <c r="E80" s="24">
        <v>0</v>
      </c>
      <c r="F80" s="24">
        <v>8833.5</v>
      </c>
      <c r="G80" s="24">
        <v>5500</v>
      </c>
      <c r="H80" s="24">
        <v>0</v>
      </c>
      <c r="I80" s="24">
        <v>0</v>
      </c>
      <c r="J80" s="24">
        <v>0</v>
      </c>
      <c r="K80" s="24">
        <v>666.5</v>
      </c>
      <c r="L80" s="24">
        <v>20333.5</v>
      </c>
      <c r="M80" s="24">
        <v>3166.5</v>
      </c>
      <c r="N80" s="24">
        <v>0</v>
      </c>
      <c r="O80" s="24">
        <v>0</v>
      </c>
      <c r="P80" s="24">
        <v>59000.1</v>
      </c>
      <c r="Q80" s="24">
        <v>59000</v>
      </c>
      <c r="R80" s="24">
        <v>-0.1</v>
      </c>
      <c r="S80" s="24">
        <v>0</v>
      </c>
    </row>
    <row r="81" spans="1:19" ht="15" thickBot="1" x14ac:dyDescent="0.35">
      <c r="A81" s="23" t="s">
        <v>109</v>
      </c>
      <c r="B81" s="24">
        <v>16333.5</v>
      </c>
      <c r="C81" s="24">
        <v>0</v>
      </c>
      <c r="D81" s="24">
        <v>0</v>
      </c>
      <c r="E81" s="24">
        <v>3500</v>
      </c>
      <c r="F81" s="24">
        <v>10166.5</v>
      </c>
      <c r="G81" s="24">
        <v>0</v>
      </c>
      <c r="H81" s="24">
        <v>30500.1</v>
      </c>
      <c r="I81" s="24">
        <v>0</v>
      </c>
      <c r="J81" s="24">
        <v>0</v>
      </c>
      <c r="K81" s="24">
        <v>13500</v>
      </c>
      <c r="L81" s="24">
        <v>0</v>
      </c>
      <c r="M81" s="24">
        <v>0</v>
      </c>
      <c r="N81" s="24">
        <v>0</v>
      </c>
      <c r="O81" s="24">
        <v>0</v>
      </c>
      <c r="P81" s="24">
        <v>74000.100000000006</v>
      </c>
      <c r="Q81" s="24">
        <v>74000</v>
      </c>
      <c r="R81" s="24">
        <v>-0.1</v>
      </c>
      <c r="S81" s="24">
        <v>0</v>
      </c>
    </row>
    <row r="82" spans="1:19" ht="15" thickBot="1" x14ac:dyDescent="0.35">
      <c r="A82" s="23" t="s">
        <v>110</v>
      </c>
      <c r="B82" s="24">
        <v>16333.5</v>
      </c>
      <c r="C82" s="24">
        <v>0</v>
      </c>
      <c r="D82" s="24">
        <v>2000</v>
      </c>
      <c r="E82" s="24">
        <v>3500</v>
      </c>
      <c r="F82" s="24">
        <v>8833.5</v>
      </c>
      <c r="G82" s="24">
        <v>0</v>
      </c>
      <c r="H82" s="24">
        <v>166.5</v>
      </c>
      <c r="I82" s="24">
        <v>0</v>
      </c>
      <c r="J82" s="24">
        <v>0</v>
      </c>
      <c r="K82" s="24">
        <v>666.5</v>
      </c>
      <c r="L82" s="24">
        <v>20333.5</v>
      </c>
      <c r="M82" s="24">
        <v>3166.5</v>
      </c>
      <c r="N82" s="24">
        <v>0</v>
      </c>
      <c r="O82" s="24">
        <v>0</v>
      </c>
      <c r="P82" s="24">
        <v>55000.1</v>
      </c>
      <c r="Q82" s="24">
        <v>55000</v>
      </c>
      <c r="R82" s="24">
        <v>-0.1</v>
      </c>
      <c r="S82" s="24">
        <v>0</v>
      </c>
    </row>
    <row r="83" spans="1:19" ht="15" thickBot="1" x14ac:dyDescent="0.35">
      <c r="A83" s="23" t="s">
        <v>111</v>
      </c>
      <c r="B83" s="24">
        <v>16333.5</v>
      </c>
      <c r="C83" s="24">
        <v>18000</v>
      </c>
      <c r="D83" s="24">
        <v>3000</v>
      </c>
      <c r="E83" s="24">
        <v>0</v>
      </c>
      <c r="F83" s="24">
        <v>0</v>
      </c>
      <c r="G83" s="24">
        <v>0</v>
      </c>
      <c r="H83" s="24">
        <v>166.5</v>
      </c>
      <c r="I83" s="24">
        <v>0</v>
      </c>
      <c r="J83" s="24">
        <v>0</v>
      </c>
      <c r="K83" s="24">
        <v>0</v>
      </c>
      <c r="L83" s="24">
        <v>20333.5</v>
      </c>
      <c r="M83" s="24">
        <v>3166.5</v>
      </c>
      <c r="N83" s="24">
        <v>0</v>
      </c>
      <c r="O83" s="24">
        <v>0</v>
      </c>
      <c r="P83" s="24">
        <v>61000.1</v>
      </c>
      <c r="Q83" s="24">
        <v>61000</v>
      </c>
      <c r="R83" s="24">
        <v>-0.1</v>
      </c>
      <c r="S83" s="24">
        <v>0</v>
      </c>
    </row>
    <row r="84" spans="1:19" ht="15" thickBot="1" x14ac:dyDescent="0.35">
      <c r="A84" s="23" t="s">
        <v>112</v>
      </c>
      <c r="B84" s="24">
        <v>35166.6</v>
      </c>
      <c r="C84" s="24">
        <v>0</v>
      </c>
      <c r="D84" s="24">
        <v>0</v>
      </c>
      <c r="E84" s="24">
        <v>26000</v>
      </c>
      <c r="F84" s="24">
        <v>10166.5</v>
      </c>
      <c r="G84" s="24">
        <v>0</v>
      </c>
      <c r="H84" s="24">
        <v>0</v>
      </c>
      <c r="I84" s="24">
        <v>0</v>
      </c>
      <c r="J84" s="24">
        <v>0</v>
      </c>
      <c r="K84" s="24">
        <v>666.5</v>
      </c>
      <c r="L84" s="24">
        <v>0</v>
      </c>
      <c r="M84" s="24">
        <v>0</v>
      </c>
      <c r="N84" s="24">
        <v>0</v>
      </c>
      <c r="O84" s="24">
        <v>0</v>
      </c>
      <c r="P84" s="24">
        <v>71999.600000000006</v>
      </c>
      <c r="Q84" s="24">
        <v>72000</v>
      </c>
      <c r="R84" s="24">
        <v>0.4</v>
      </c>
      <c r="S84" s="24">
        <v>0</v>
      </c>
    </row>
    <row r="85" spans="1:19" ht="15" thickBot="1" x14ac:dyDescent="0.35">
      <c r="A85" s="23" t="s">
        <v>113</v>
      </c>
      <c r="B85" s="24">
        <v>67666.600000000006</v>
      </c>
      <c r="C85" s="24">
        <v>0</v>
      </c>
      <c r="D85" s="24">
        <v>14833.5</v>
      </c>
      <c r="E85" s="24">
        <v>3500</v>
      </c>
      <c r="F85" s="24">
        <v>8833.5</v>
      </c>
      <c r="G85" s="24">
        <v>0</v>
      </c>
      <c r="H85" s="24">
        <v>0</v>
      </c>
      <c r="I85" s="24">
        <v>0</v>
      </c>
      <c r="J85" s="24">
        <v>0</v>
      </c>
      <c r="K85" s="24">
        <v>0</v>
      </c>
      <c r="L85" s="24">
        <v>0</v>
      </c>
      <c r="M85" s="24">
        <v>3166.5</v>
      </c>
      <c r="N85" s="24">
        <v>0</v>
      </c>
      <c r="O85" s="24">
        <v>0</v>
      </c>
      <c r="P85" s="24">
        <v>98000.2</v>
      </c>
      <c r="Q85" s="24">
        <v>98000</v>
      </c>
      <c r="R85" s="24">
        <v>-0.2</v>
      </c>
      <c r="S85" s="24">
        <v>0</v>
      </c>
    </row>
    <row r="86" spans="1:19" ht="15" thickBot="1" x14ac:dyDescent="0.35"/>
    <row r="87" spans="1:19" ht="15" thickBot="1" x14ac:dyDescent="0.35">
      <c r="A87" s="25" t="s">
        <v>168</v>
      </c>
      <c r="B87" s="26">
        <v>289167.40000000002</v>
      </c>
    </row>
    <row r="88" spans="1:19" ht="15" thickBot="1" x14ac:dyDescent="0.35">
      <c r="A88" s="25" t="s">
        <v>169</v>
      </c>
      <c r="B88" s="26">
        <v>0</v>
      </c>
    </row>
    <row r="89" spans="1:19" ht="15" thickBot="1" x14ac:dyDescent="0.35">
      <c r="A89" s="25" t="s">
        <v>170</v>
      </c>
      <c r="B89" s="26">
        <v>1123999.8</v>
      </c>
    </row>
    <row r="90" spans="1:19" ht="15" thickBot="1" x14ac:dyDescent="0.35">
      <c r="A90" s="25" t="s">
        <v>171</v>
      </c>
      <c r="B90" s="26">
        <v>1124000</v>
      </c>
    </row>
    <row r="91" spans="1:19" ht="15" thickBot="1" x14ac:dyDescent="0.35">
      <c r="A91" s="25" t="s">
        <v>172</v>
      </c>
      <c r="B91" s="26">
        <v>-0.2</v>
      </c>
    </row>
    <row r="92" spans="1:19" ht="15" thickBot="1" x14ac:dyDescent="0.35">
      <c r="A92" s="25" t="s">
        <v>173</v>
      </c>
      <c r="B92" s="26"/>
    </row>
    <row r="93" spans="1:19" ht="15" thickBot="1" x14ac:dyDescent="0.35">
      <c r="A93" s="25" t="s">
        <v>174</v>
      </c>
      <c r="B93" s="26"/>
    </row>
    <row r="94" spans="1:19" ht="15" thickBot="1" x14ac:dyDescent="0.35">
      <c r="A94" s="25" t="s">
        <v>175</v>
      </c>
      <c r="B94" s="26">
        <v>0</v>
      </c>
    </row>
    <row r="96" spans="1:19" x14ac:dyDescent="0.3">
      <c r="A96" s="27" t="s">
        <v>176</v>
      </c>
    </row>
    <row r="98" spans="1:1" x14ac:dyDescent="0.3">
      <c r="A98" s="28" t="s">
        <v>177</v>
      </c>
    </row>
    <row r="99" spans="1:1" x14ac:dyDescent="0.3">
      <c r="A99" s="28" t="s">
        <v>178</v>
      </c>
    </row>
  </sheetData>
  <hyperlinks>
    <hyperlink ref="A96" r:id="rId1" display="https://miau.my-x.hu/myx-free/coco/test/982024020230513145407.html" xr:uid="{6C938FB7-9035-4656-9C50-47487961D589}"/>
  </hyperlinks>
  <pageMargins left="0.7" right="0.7" top="0.78740157499999996" bottom="0.78740157499999996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ED4D3-4116-4D81-9C41-3174915A5A2E}">
  <dimension ref="C1:J10"/>
  <sheetViews>
    <sheetView topLeftCell="B1" zoomScale="199" workbookViewId="0">
      <selection activeCell="C3" sqref="C3:C10"/>
    </sheetView>
  </sheetViews>
  <sheetFormatPr baseColWidth="10" defaultRowHeight="14.4" x14ac:dyDescent="0.3"/>
  <sheetData>
    <row r="1" spans="3:10" x14ac:dyDescent="0.3">
      <c r="D1">
        <v>0</v>
      </c>
      <c r="E1">
        <v>0</v>
      </c>
      <c r="F1">
        <v>0</v>
      </c>
      <c r="G1">
        <v>0</v>
      </c>
    </row>
    <row r="2" spans="3:10" x14ac:dyDescent="0.3">
      <c r="D2" t="s">
        <v>24</v>
      </c>
      <c r="E2" t="s">
        <v>25</v>
      </c>
      <c r="F2" t="s">
        <v>26</v>
      </c>
      <c r="G2" t="s">
        <v>27</v>
      </c>
      <c r="H2" t="s">
        <v>28</v>
      </c>
      <c r="I2" t="s">
        <v>29</v>
      </c>
      <c r="J2" t="s">
        <v>30</v>
      </c>
    </row>
    <row r="3" spans="3:10" x14ac:dyDescent="0.3">
      <c r="C3" t="s">
        <v>16</v>
      </c>
      <c r="H3">
        <v>1</v>
      </c>
      <c r="I3">
        <v>0.5</v>
      </c>
      <c r="J3">
        <f>H3/I3</f>
        <v>2</v>
      </c>
    </row>
    <row r="4" spans="3:10" x14ac:dyDescent="0.3">
      <c r="C4" t="s">
        <v>17</v>
      </c>
    </row>
    <row r="5" spans="3:10" x14ac:dyDescent="0.3">
      <c r="C5" t="s">
        <v>18</v>
      </c>
    </row>
    <row r="6" spans="3:10" x14ac:dyDescent="0.3">
      <c r="C6" t="s">
        <v>19</v>
      </c>
    </row>
    <row r="7" spans="3:10" x14ac:dyDescent="0.3">
      <c r="C7" t="s">
        <v>20</v>
      </c>
    </row>
    <row r="8" spans="3:10" x14ac:dyDescent="0.3">
      <c r="C8" t="s">
        <v>21</v>
      </c>
    </row>
    <row r="9" spans="3:10" x14ac:dyDescent="0.3">
      <c r="C9" t="s">
        <v>22</v>
      </c>
    </row>
    <row r="10" spans="3:10" x14ac:dyDescent="0.3">
      <c r="C10" t="s">
        <v>23</v>
      </c>
      <c r="H10">
        <v>1000</v>
      </c>
      <c r="I10">
        <v>3000</v>
      </c>
      <c r="J10">
        <f>H10/I10</f>
        <v>0.33333333333333331</v>
      </c>
    </row>
  </sheetData>
  <phoneticPr fontId="1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31E6C-01DD-4C16-AD7A-4627DE516EE4}">
  <dimension ref="C1:P43"/>
  <sheetViews>
    <sheetView topLeftCell="A2" zoomScale="136" workbookViewId="0">
      <selection activeCell="H16" activeCellId="5" sqref="D14:H14 D16 E16 G16 F16 H16"/>
    </sheetView>
  </sheetViews>
  <sheetFormatPr baseColWidth="10" defaultRowHeight="14.4" x14ac:dyDescent="0.3"/>
  <cols>
    <col min="4" max="4" width="8.77734375" bestFit="1" customWidth="1"/>
    <col min="5" max="5" width="8.109375" bestFit="1" customWidth="1"/>
    <col min="6" max="7" width="5.5546875" bestFit="1" customWidth="1"/>
    <col min="8" max="8" width="11.77734375" bestFit="1" customWidth="1"/>
  </cols>
  <sheetData>
    <row r="1" spans="3:15" x14ac:dyDescent="0.3">
      <c r="D1" t="s">
        <v>15</v>
      </c>
      <c r="E1">
        <v>0</v>
      </c>
      <c r="F1">
        <v>0</v>
      </c>
      <c r="G1">
        <v>0</v>
      </c>
      <c r="H1">
        <v>0</v>
      </c>
    </row>
    <row r="2" spans="3:15" x14ac:dyDescent="0.3">
      <c r="D2" t="s">
        <v>51</v>
      </c>
      <c r="E2" t="s">
        <v>13</v>
      </c>
      <c r="F2" t="s">
        <v>31</v>
      </c>
      <c r="G2" t="s">
        <v>32</v>
      </c>
      <c r="H2" t="s">
        <v>13</v>
      </c>
      <c r="I2" t="s">
        <v>14</v>
      </c>
    </row>
    <row r="3" spans="3:15" x14ac:dyDescent="0.3">
      <c r="D3" t="s">
        <v>0</v>
      </c>
      <c r="E3" t="s">
        <v>8</v>
      </c>
      <c r="F3" t="s">
        <v>9</v>
      </c>
      <c r="G3" t="s">
        <v>10</v>
      </c>
      <c r="H3" t="s">
        <v>11</v>
      </c>
      <c r="I3" t="s">
        <v>12</v>
      </c>
    </row>
    <row r="4" spans="3:15" x14ac:dyDescent="0.3">
      <c r="D4" t="s">
        <v>1</v>
      </c>
      <c r="E4">
        <v>3</v>
      </c>
      <c r="F4">
        <v>5</v>
      </c>
      <c r="G4">
        <v>9</v>
      </c>
      <c r="H4">
        <v>2</v>
      </c>
      <c r="I4">
        <v>13</v>
      </c>
    </row>
    <row r="5" spans="3:15" x14ac:dyDescent="0.3">
      <c r="D5" t="s">
        <v>2</v>
      </c>
      <c r="E5">
        <v>8</v>
      </c>
      <c r="F5">
        <v>0</v>
      </c>
      <c r="G5">
        <v>1</v>
      </c>
      <c r="H5">
        <v>7</v>
      </c>
      <c r="I5">
        <v>11</v>
      </c>
    </row>
    <row r="6" spans="3:15" x14ac:dyDescent="0.3">
      <c r="D6" t="s">
        <v>3</v>
      </c>
      <c r="E6">
        <v>0</v>
      </c>
      <c r="F6">
        <v>7</v>
      </c>
      <c r="G6">
        <v>0</v>
      </c>
      <c r="H6">
        <v>9</v>
      </c>
      <c r="I6">
        <v>14</v>
      </c>
    </row>
    <row r="7" spans="3:15" x14ac:dyDescent="0.3">
      <c r="D7" t="s">
        <v>4</v>
      </c>
      <c r="E7">
        <v>7</v>
      </c>
      <c r="F7">
        <v>0</v>
      </c>
      <c r="G7">
        <v>1</v>
      </c>
      <c r="H7">
        <v>5</v>
      </c>
      <c r="I7">
        <v>15</v>
      </c>
    </row>
    <row r="8" spans="3:15" x14ac:dyDescent="0.3">
      <c r="D8" t="s">
        <v>5</v>
      </c>
      <c r="E8">
        <v>6</v>
      </c>
      <c r="F8">
        <v>1</v>
      </c>
      <c r="G8">
        <v>7</v>
      </c>
      <c r="H8">
        <v>9</v>
      </c>
      <c r="I8">
        <v>14</v>
      </c>
    </row>
    <row r="9" spans="3:15" x14ac:dyDescent="0.3">
      <c r="D9" t="s">
        <v>6</v>
      </c>
      <c r="E9">
        <v>6</v>
      </c>
      <c r="F9">
        <v>0</v>
      </c>
      <c r="G9">
        <v>7</v>
      </c>
      <c r="H9">
        <v>3</v>
      </c>
      <c r="I9">
        <v>11</v>
      </c>
    </row>
    <row r="10" spans="3:15" x14ac:dyDescent="0.3">
      <c r="D10" t="s">
        <v>7</v>
      </c>
      <c r="E10">
        <v>2</v>
      </c>
      <c r="F10">
        <v>1</v>
      </c>
      <c r="G10">
        <v>9</v>
      </c>
      <c r="H10">
        <v>1</v>
      </c>
      <c r="I10">
        <v>12</v>
      </c>
      <c r="N10" t="s">
        <v>40</v>
      </c>
    </row>
    <row r="11" spans="3:15" ht="15" thickBot="1" x14ac:dyDescent="0.35">
      <c r="L11" t="s">
        <v>36</v>
      </c>
      <c r="N11" s="1">
        <f>CORREL(N13:N19,O13:O19)</f>
        <v>-0.14285714285714285</v>
      </c>
    </row>
    <row r="12" spans="3:15" x14ac:dyDescent="0.3">
      <c r="C12" t="s">
        <v>41</v>
      </c>
      <c r="D12" s="6" t="str">
        <f>D3</f>
        <v>Wasser</v>
      </c>
      <c r="E12" s="7" t="str">
        <f t="shared" ref="E12:I12" si="0">E3</f>
        <v>Na</v>
      </c>
      <c r="F12" s="7" t="str">
        <f t="shared" si="0"/>
        <v>Ca</v>
      </c>
      <c r="G12" s="7" t="str">
        <f t="shared" si="0"/>
        <v>Co2</v>
      </c>
      <c r="H12" s="7" t="str">
        <f t="shared" si="0"/>
        <v>…</v>
      </c>
      <c r="I12" s="8" t="str">
        <f t="shared" si="0"/>
        <v>PREIS</v>
      </c>
      <c r="J12" t="s">
        <v>33</v>
      </c>
      <c r="K12" t="s">
        <v>39</v>
      </c>
      <c r="L12" t="s">
        <v>34</v>
      </c>
      <c r="M12" t="s">
        <v>35</v>
      </c>
      <c r="N12" t="s">
        <v>37</v>
      </c>
      <c r="O12" t="s">
        <v>38</v>
      </c>
    </row>
    <row r="13" spans="3:15" x14ac:dyDescent="0.3">
      <c r="D13" s="9" t="str">
        <f t="shared" ref="D13:I19" si="1">D4</f>
        <v>Angebot1</v>
      </c>
      <c r="E13">
        <f>RANK(E4,E$4:E$10,E$1)</f>
        <v>5</v>
      </c>
      <c r="F13">
        <f t="shared" ref="F13:H13" si="2">RANK(F4,F$4:F$10,F$1)</f>
        <v>2</v>
      </c>
      <c r="G13">
        <f t="shared" si="2"/>
        <v>1</v>
      </c>
      <c r="H13">
        <f t="shared" si="2"/>
        <v>6</v>
      </c>
      <c r="I13" s="10">
        <f t="shared" si="1"/>
        <v>13</v>
      </c>
      <c r="J13">
        <f>SUM(E13:H13)</f>
        <v>14</v>
      </c>
      <c r="K13" s="1">
        <f>I13/J13</f>
        <v>0.9285714285714286</v>
      </c>
      <c r="L13">
        <f>30-J13</f>
        <v>16</v>
      </c>
      <c r="M13" s="1">
        <f>I13/L13</f>
        <v>0.8125</v>
      </c>
      <c r="N13">
        <f>RANK(K13,K$13:K$19,0)</f>
        <v>3</v>
      </c>
      <c r="O13">
        <f>RANK(M13,M$13:M$19,1)</f>
        <v>4</v>
      </c>
    </row>
    <row r="14" spans="3:15" x14ac:dyDescent="0.3">
      <c r="D14" s="9" t="str">
        <f t="shared" si="1"/>
        <v>Angebot2</v>
      </c>
      <c r="E14">
        <f t="shared" ref="E14:H19" si="3">RANK(E5,E$4:E$10,E$1)</f>
        <v>1</v>
      </c>
      <c r="F14">
        <f t="shared" si="3"/>
        <v>5</v>
      </c>
      <c r="G14">
        <f t="shared" si="3"/>
        <v>5</v>
      </c>
      <c r="H14">
        <f t="shared" si="3"/>
        <v>3</v>
      </c>
      <c r="I14" s="11">
        <f t="shared" si="1"/>
        <v>11</v>
      </c>
      <c r="J14" s="2">
        <f t="shared" ref="J14:J19" si="4">SUM(E14:H14)</f>
        <v>14</v>
      </c>
      <c r="K14" s="1">
        <f t="shared" ref="K14:K19" si="5">I14/J14</f>
        <v>0.7857142857142857</v>
      </c>
      <c r="L14">
        <f t="shared" ref="L14:L19" si="6">30-J14</f>
        <v>16</v>
      </c>
      <c r="M14" s="1">
        <f t="shared" ref="M14:M19" si="7">I14/L14</f>
        <v>0.6875</v>
      </c>
      <c r="N14">
        <f t="shared" ref="N14:N19" si="8">RANK(K14,K$13:K$19,0)</f>
        <v>5</v>
      </c>
      <c r="O14">
        <f t="shared" ref="O14:O19" si="9">RANK(M14,M$13:M$19,1)</f>
        <v>1</v>
      </c>
    </row>
    <row r="15" spans="3:15" x14ac:dyDescent="0.3">
      <c r="D15" s="9" t="str">
        <f t="shared" si="1"/>
        <v>Angebot3</v>
      </c>
      <c r="E15">
        <f t="shared" si="3"/>
        <v>7</v>
      </c>
      <c r="F15">
        <f t="shared" si="3"/>
        <v>1</v>
      </c>
      <c r="G15">
        <f t="shared" si="3"/>
        <v>7</v>
      </c>
      <c r="H15">
        <f t="shared" si="3"/>
        <v>1</v>
      </c>
      <c r="I15" s="10">
        <f t="shared" si="1"/>
        <v>14</v>
      </c>
      <c r="J15">
        <f t="shared" si="4"/>
        <v>16</v>
      </c>
      <c r="K15" s="1">
        <f t="shared" si="5"/>
        <v>0.875</v>
      </c>
      <c r="L15">
        <f t="shared" si="6"/>
        <v>14</v>
      </c>
      <c r="M15" s="1">
        <f t="shared" si="7"/>
        <v>1</v>
      </c>
      <c r="N15">
        <f t="shared" si="8"/>
        <v>4</v>
      </c>
      <c r="O15">
        <f t="shared" si="9"/>
        <v>6</v>
      </c>
    </row>
    <row r="16" spans="3:15" x14ac:dyDescent="0.3">
      <c r="D16" s="9" t="str">
        <f t="shared" si="1"/>
        <v>Angebot4</v>
      </c>
      <c r="E16">
        <f t="shared" si="3"/>
        <v>2</v>
      </c>
      <c r="F16">
        <f t="shared" si="3"/>
        <v>5</v>
      </c>
      <c r="G16">
        <f t="shared" si="3"/>
        <v>5</v>
      </c>
      <c r="H16">
        <f t="shared" si="3"/>
        <v>4</v>
      </c>
      <c r="I16" s="10">
        <f t="shared" si="1"/>
        <v>15</v>
      </c>
      <c r="J16">
        <f t="shared" si="4"/>
        <v>16</v>
      </c>
      <c r="K16" s="1">
        <f t="shared" si="5"/>
        <v>0.9375</v>
      </c>
      <c r="L16">
        <f t="shared" si="6"/>
        <v>14</v>
      </c>
      <c r="M16" s="1">
        <f t="shared" si="7"/>
        <v>1.0714285714285714</v>
      </c>
      <c r="N16">
        <f t="shared" si="8"/>
        <v>2</v>
      </c>
      <c r="O16">
        <f t="shared" si="9"/>
        <v>7</v>
      </c>
    </row>
    <row r="17" spans="3:16" x14ac:dyDescent="0.3">
      <c r="D17" s="12" t="str">
        <f t="shared" si="1"/>
        <v>Angebot5</v>
      </c>
      <c r="E17" s="4">
        <f t="shared" si="3"/>
        <v>3</v>
      </c>
      <c r="F17" s="4">
        <f t="shared" si="3"/>
        <v>3</v>
      </c>
      <c r="G17" s="4">
        <f t="shared" si="3"/>
        <v>3</v>
      </c>
      <c r="H17" s="4">
        <f t="shared" si="3"/>
        <v>1</v>
      </c>
      <c r="I17" s="13">
        <f t="shared" si="1"/>
        <v>14</v>
      </c>
      <c r="J17" s="4">
        <f t="shared" si="4"/>
        <v>10</v>
      </c>
      <c r="K17" s="5">
        <f t="shared" si="5"/>
        <v>1.4</v>
      </c>
      <c r="L17" s="4">
        <f t="shared" si="6"/>
        <v>20</v>
      </c>
      <c r="M17" s="5">
        <f t="shared" si="7"/>
        <v>0.7</v>
      </c>
      <c r="N17" s="4">
        <f t="shared" si="8"/>
        <v>1</v>
      </c>
      <c r="O17" s="4">
        <f t="shared" si="9"/>
        <v>2</v>
      </c>
      <c r="P17" s="4"/>
    </row>
    <row r="18" spans="3:16" x14ac:dyDescent="0.3">
      <c r="D18" s="9" t="str">
        <f t="shared" si="1"/>
        <v>Angebot6</v>
      </c>
      <c r="E18">
        <f t="shared" si="3"/>
        <v>3</v>
      </c>
      <c r="F18">
        <f t="shared" si="3"/>
        <v>5</v>
      </c>
      <c r="G18">
        <f t="shared" si="3"/>
        <v>3</v>
      </c>
      <c r="H18">
        <f t="shared" si="3"/>
        <v>5</v>
      </c>
      <c r="I18" s="11">
        <f t="shared" si="1"/>
        <v>11</v>
      </c>
      <c r="J18" s="2">
        <f t="shared" si="4"/>
        <v>16</v>
      </c>
      <c r="K18" s="1">
        <f t="shared" si="5"/>
        <v>0.6875</v>
      </c>
      <c r="L18">
        <f t="shared" si="6"/>
        <v>14</v>
      </c>
      <c r="M18" s="1">
        <f t="shared" si="7"/>
        <v>0.7857142857142857</v>
      </c>
      <c r="N18">
        <f t="shared" si="8"/>
        <v>7</v>
      </c>
      <c r="O18">
        <f t="shared" si="9"/>
        <v>3</v>
      </c>
    </row>
    <row r="19" spans="3:16" ht="15" thickBot="1" x14ac:dyDescent="0.35">
      <c r="D19" s="14" t="str">
        <f t="shared" si="1"/>
        <v>Angebot7</v>
      </c>
      <c r="E19" s="15">
        <f t="shared" si="3"/>
        <v>6</v>
      </c>
      <c r="F19" s="15">
        <f t="shared" si="3"/>
        <v>3</v>
      </c>
      <c r="G19" s="15">
        <f t="shared" si="3"/>
        <v>1</v>
      </c>
      <c r="H19" s="15">
        <f t="shared" si="3"/>
        <v>7</v>
      </c>
      <c r="I19" s="16">
        <f t="shared" si="1"/>
        <v>12</v>
      </c>
      <c r="J19">
        <f t="shared" si="4"/>
        <v>17</v>
      </c>
      <c r="K19" s="1">
        <f t="shared" si="5"/>
        <v>0.70588235294117652</v>
      </c>
      <c r="L19">
        <f t="shared" si="6"/>
        <v>13</v>
      </c>
      <c r="M19" s="1">
        <f t="shared" si="7"/>
        <v>0.92307692307692313</v>
      </c>
      <c r="N19">
        <f t="shared" si="8"/>
        <v>6</v>
      </c>
      <c r="O19">
        <f t="shared" si="9"/>
        <v>5</v>
      </c>
    </row>
    <row r="22" spans="3:16" x14ac:dyDescent="0.3">
      <c r="C22" t="s">
        <v>52</v>
      </c>
    </row>
    <row r="23" spans="3:16" x14ac:dyDescent="0.3">
      <c r="D23" t="str">
        <f>D12</f>
        <v>Wasser</v>
      </c>
      <c r="E23" t="str">
        <f t="shared" ref="E23:H23" si="10">E12</f>
        <v>Na</v>
      </c>
      <c r="F23" t="str">
        <f t="shared" si="10"/>
        <v>Ca</v>
      </c>
      <c r="G23" t="str">
        <f t="shared" si="10"/>
        <v>Co2</v>
      </c>
      <c r="H23" t="str">
        <f t="shared" si="10"/>
        <v>…</v>
      </c>
      <c r="J23" t="str">
        <f>E23</f>
        <v>Na</v>
      </c>
      <c r="K23" t="str">
        <f t="shared" ref="K23:M23" si="11">F23</f>
        <v>Ca</v>
      </c>
      <c r="L23" t="str">
        <f t="shared" si="11"/>
        <v>Co2</v>
      </c>
      <c r="M23" t="str">
        <f t="shared" si="11"/>
        <v>…</v>
      </c>
    </row>
    <row r="24" spans="3:16" x14ac:dyDescent="0.3">
      <c r="D24">
        <v>1</v>
      </c>
      <c r="E24" s="17">
        <v>5.6050591363901443</v>
      </c>
      <c r="F24" s="17">
        <v>5.1758793190632977</v>
      </c>
      <c r="G24" s="17">
        <v>3.4795602215500039</v>
      </c>
      <c r="H24" s="17">
        <v>3.8931412131691499</v>
      </c>
      <c r="I24" t="s">
        <v>42</v>
      </c>
      <c r="J24" s="1">
        <f>E24-E25</f>
        <v>0</v>
      </c>
      <c r="K24" s="1">
        <f t="shared" ref="K24:M29" si="12">F24-F25</f>
        <v>1.1494717975526125</v>
      </c>
      <c r="L24" s="1">
        <f t="shared" si="12"/>
        <v>0.77956022155000371</v>
      </c>
      <c r="M24" s="1">
        <f t="shared" si="12"/>
        <v>1.1931412131691497</v>
      </c>
    </row>
    <row r="25" spans="3:16" x14ac:dyDescent="0.3">
      <c r="D25">
        <v>2</v>
      </c>
      <c r="E25" s="17">
        <v>5.6050591363901408</v>
      </c>
      <c r="F25" s="17">
        <v>4.0264075215106852</v>
      </c>
      <c r="G25" s="17">
        <v>2.7</v>
      </c>
      <c r="H25" s="17">
        <v>2.7</v>
      </c>
      <c r="J25" s="1">
        <f t="shared" ref="J25:J29" si="13">E25-E26</f>
        <v>1.6266662103762473</v>
      </c>
      <c r="K25" s="1">
        <f t="shared" si="12"/>
        <v>0.30217929142261024</v>
      </c>
      <c r="L25" s="1">
        <f t="shared" si="12"/>
        <v>0.29577291026779529</v>
      </c>
      <c r="M25" s="1">
        <f t="shared" si="12"/>
        <v>0.22312894770219449</v>
      </c>
    </row>
    <row r="26" spans="3:16" x14ac:dyDescent="0.3">
      <c r="D26">
        <v>3</v>
      </c>
      <c r="E26" s="17">
        <v>3.9783929260138935</v>
      </c>
      <c r="F26" s="17">
        <v>3.7242282300880749</v>
      </c>
      <c r="G26" s="17">
        <v>2.4042270897322049</v>
      </c>
      <c r="H26" s="17">
        <v>2.4768710522978057</v>
      </c>
      <c r="J26" s="1">
        <f t="shared" si="13"/>
        <v>0.33339292601389348</v>
      </c>
      <c r="K26" s="1">
        <f t="shared" si="12"/>
        <v>0.96624988123939648</v>
      </c>
      <c r="L26" s="1">
        <f t="shared" si="12"/>
        <v>0.21722708973220461</v>
      </c>
      <c r="M26" s="1">
        <f t="shared" si="12"/>
        <v>0</v>
      </c>
    </row>
    <row r="27" spans="3:16" x14ac:dyDescent="0.3">
      <c r="D27">
        <v>4</v>
      </c>
      <c r="E27" s="17">
        <v>3.645</v>
      </c>
      <c r="F27" s="17">
        <v>2.7579783488486784</v>
      </c>
      <c r="G27" s="17">
        <v>2.1870000000000003</v>
      </c>
      <c r="H27" s="17">
        <v>2.4768710522978057</v>
      </c>
      <c r="J27" s="1">
        <f t="shared" si="13"/>
        <v>1.0420068731262777E-2</v>
      </c>
      <c r="K27" s="1">
        <f t="shared" si="12"/>
        <v>0</v>
      </c>
      <c r="L27" s="1">
        <f t="shared" si="12"/>
        <v>2.6907794999341039E-2</v>
      </c>
      <c r="M27" s="1">
        <f t="shared" si="12"/>
        <v>0.617504293900071</v>
      </c>
    </row>
    <row r="28" spans="3:16" x14ac:dyDescent="0.3">
      <c r="D28">
        <v>5</v>
      </c>
      <c r="E28" s="17">
        <v>3.6345799312687372</v>
      </c>
      <c r="F28" s="17">
        <v>2.7579783488486775</v>
      </c>
      <c r="G28" s="17">
        <v>2.1600922050006592</v>
      </c>
      <c r="H28" s="17">
        <v>1.8593667583977347</v>
      </c>
      <c r="J28" s="1">
        <f t="shared" si="13"/>
        <v>0.48454898954952963</v>
      </c>
      <c r="K28" s="1">
        <f t="shared" si="12"/>
        <v>0.39601834884867682</v>
      </c>
      <c r="L28" s="1">
        <f t="shared" si="12"/>
        <v>0.37895908929041311</v>
      </c>
      <c r="M28" s="1">
        <f t="shared" si="12"/>
        <v>0</v>
      </c>
    </row>
    <row r="29" spans="3:16" x14ac:dyDescent="0.3">
      <c r="D29">
        <v>6</v>
      </c>
      <c r="E29" s="17">
        <v>3.1500309417192076</v>
      </c>
      <c r="F29" s="17">
        <v>2.3619600000000007</v>
      </c>
      <c r="G29" s="17">
        <v>1.7811331157102461</v>
      </c>
      <c r="H29" s="17">
        <v>1.8593667583977351</v>
      </c>
      <c r="I29" t="s">
        <v>43</v>
      </c>
      <c r="J29" s="1">
        <f t="shared" si="13"/>
        <v>0</v>
      </c>
      <c r="K29" s="1">
        <f t="shared" si="12"/>
        <v>0.23619600000000007</v>
      </c>
      <c r="L29" s="1">
        <f t="shared" si="12"/>
        <v>0</v>
      </c>
      <c r="M29" s="1">
        <f t="shared" si="12"/>
        <v>0.21323299951073982</v>
      </c>
    </row>
    <row r="30" spans="3:16" x14ac:dyDescent="0.3">
      <c r="D30">
        <v>7</v>
      </c>
      <c r="E30" s="17">
        <v>3.1500309417192076</v>
      </c>
      <c r="F30" s="17">
        <v>2.1257640000000007</v>
      </c>
      <c r="G30" s="17">
        <v>1.7811331157102464</v>
      </c>
      <c r="H30" s="17">
        <v>1.6461337588869953</v>
      </c>
    </row>
    <row r="31" spans="3:16" x14ac:dyDescent="0.3">
      <c r="D31" t="s">
        <v>45</v>
      </c>
      <c r="E31">
        <v>2</v>
      </c>
      <c r="F31">
        <v>3</v>
      </c>
      <c r="G31">
        <v>4</v>
      </c>
      <c r="H31">
        <v>5</v>
      </c>
    </row>
    <row r="33" spans="4:13" x14ac:dyDescent="0.3">
      <c r="E33" t="s">
        <v>54</v>
      </c>
      <c r="F33" t="s">
        <v>54</v>
      </c>
      <c r="G33" t="s">
        <v>54</v>
      </c>
      <c r="H33" t="s">
        <v>54</v>
      </c>
      <c r="J33" t="s">
        <v>53</v>
      </c>
    </row>
    <row r="34" spans="4:13" x14ac:dyDescent="0.3">
      <c r="D34" t="s">
        <v>44</v>
      </c>
      <c r="E34" t="str">
        <f>E23</f>
        <v>Na</v>
      </c>
      <c r="F34" t="str">
        <f t="shared" ref="F34:H34" si="14">F23</f>
        <v>Ca</v>
      </c>
      <c r="G34" t="str">
        <f t="shared" si="14"/>
        <v>Co2</v>
      </c>
      <c r="H34" t="str">
        <f t="shared" si="14"/>
        <v>…</v>
      </c>
      <c r="I34" t="s">
        <v>46</v>
      </c>
      <c r="J34" t="str">
        <f>I12</f>
        <v>PREIS</v>
      </c>
      <c r="K34" t="s">
        <v>47</v>
      </c>
      <c r="L34" t="s">
        <v>48</v>
      </c>
      <c r="M34" t="s">
        <v>50</v>
      </c>
    </row>
    <row r="35" spans="4:13" x14ac:dyDescent="0.3">
      <c r="D35" t="str">
        <f t="shared" ref="D35:D41" si="15">D13</f>
        <v>Angebot1</v>
      </c>
      <c r="E35" s="1">
        <f t="shared" ref="E35:E41" si="16">VLOOKUP(E13,$D$24:$H$30,E$31,0)</f>
        <v>3.6345799312687372</v>
      </c>
      <c r="F35" s="1">
        <f t="shared" ref="F35:H35" si="17">VLOOKUP(F13,$D$24:$H$30,F$31,0)</f>
        <v>4.0264075215106852</v>
      </c>
      <c r="G35" s="1">
        <f t="shared" si="17"/>
        <v>3.4795602215500039</v>
      </c>
      <c r="H35" s="1">
        <f t="shared" si="17"/>
        <v>1.8593667583977351</v>
      </c>
      <c r="I35" s="1">
        <f>SUM(E35:H35)</f>
        <v>12.999914432727161</v>
      </c>
      <c r="J35">
        <f t="shared" ref="J35:J41" si="18">I13</f>
        <v>13</v>
      </c>
      <c r="K35" s="1">
        <f>J35-I35</f>
        <v>8.5567272838815711E-5</v>
      </c>
      <c r="L35" s="1">
        <f>K35*K35</f>
        <v>7.3217581810723291E-9</v>
      </c>
      <c r="M35" s="1">
        <f>ABS(K35)</f>
        <v>8.5567272838815711E-5</v>
      </c>
    </row>
    <row r="36" spans="4:13" x14ac:dyDescent="0.3">
      <c r="D36" t="str">
        <f t="shared" si="15"/>
        <v>Angebot2</v>
      </c>
      <c r="E36" s="1">
        <f t="shared" si="16"/>
        <v>5.6050591363901443</v>
      </c>
      <c r="F36" s="1">
        <f t="shared" ref="F36:H41" si="19">VLOOKUP(F14,$D$24:$H$30,F$31,0)</f>
        <v>2.7579783488486775</v>
      </c>
      <c r="G36" s="1">
        <f t="shared" si="19"/>
        <v>2.1600922050006592</v>
      </c>
      <c r="H36" s="1">
        <f t="shared" si="19"/>
        <v>2.4768710522978057</v>
      </c>
      <c r="I36" s="1">
        <f t="shared" ref="I36:I41" si="20">SUM(E36:H36)</f>
        <v>13.000000742537287</v>
      </c>
      <c r="J36">
        <f t="shared" si="18"/>
        <v>11</v>
      </c>
      <c r="K36" s="1">
        <f t="shared" ref="K36:K41" si="21">J36-I36</f>
        <v>-2.0000007425372868</v>
      </c>
      <c r="L36" s="1">
        <f t="shared" ref="L36:L41" si="22">K36*K36</f>
        <v>4.0000029701496986</v>
      </c>
      <c r="M36" s="1">
        <f t="shared" ref="M36:M41" si="23">ABS(K36)</f>
        <v>2.0000007425372868</v>
      </c>
    </row>
    <row r="37" spans="4:13" x14ac:dyDescent="0.3">
      <c r="D37" t="str">
        <f t="shared" si="15"/>
        <v>Angebot3</v>
      </c>
      <c r="E37" s="1">
        <f t="shared" si="16"/>
        <v>3.1500309417192076</v>
      </c>
      <c r="F37" s="1">
        <f t="shared" si="19"/>
        <v>5.1758793190632977</v>
      </c>
      <c r="G37" s="1">
        <f t="shared" si="19"/>
        <v>1.7811331157102464</v>
      </c>
      <c r="H37" s="1">
        <f t="shared" si="19"/>
        <v>3.8931412131691499</v>
      </c>
      <c r="I37" s="1">
        <f t="shared" si="20"/>
        <v>14.000184589661901</v>
      </c>
      <c r="J37">
        <f t="shared" si="18"/>
        <v>14</v>
      </c>
      <c r="K37" s="1">
        <f t="shared" si="21"/>
        <v>-1.8458966190060266E-4</v>
      </c>
      <c r="L37" s="1">
        <f t="shared" si="22"/>
        <v>3.40733432805788E-8</v>
      </c>
      <c r="M37" s="1">
        <f t="shared" si="23"/>
        <v>1.8458966190060266E-4</v>
      </c>
    </row>
    <row r="38" spans="4:13" x14ac:dyDescent="0.3">
      <c r="D38" t="str">
        <f t="shared" si="15"/>
        <v>Angebot4</v>
      </c>
      <c r="E38" s="1">
        <f t="shared" si="16"/>
        <v>5.6050591363901408</v>
      </c>
      <c r="F38" s="1">
        <f t="shared" si="19"/>
        <v>2.7579783488486775</v>
      </c>
      <c r="G38" s="1">
        <f t="shared" si="19"/>
        <v>2.1600922050006592</v>
      </c>
      <c r="H38" s="1">
        <f t="shared" si="19"/>
        <v>2.4768710522978057</v>
      </c>
      <c r="I38" s="1">
        <f t="shared" si="20"/>
        <v>13.000000742537283</v>
      </c>
      <c r="J38">
        <f t="shared" si="18"/>
        <v>15</v>
      </c>
      <c r="K38" s="1">
        <f t="shared" si="21"/>
        <v>1.9999992574627168</v>
      </c>
      <c r="L38" s="1">
        <f t="shared" si="22"/>
        <v>3.9999970298514187</v>
      </c>
      <c r="M38" s="1">
        <f t="shared" si="23"/>
        <v>1.9999992574627168</v>
      </c>
    </row>
    <row r="39" spans="4:13" x14ac:dyDescent="0.3">
      <c r="D39" t="str">
        <f t="shared" si="15"/>
        <v>Angebot5</v>
      </c>
      <c r="E39" s="1">
        <f t="shared" si="16"/>
        <v>3.9783929260138935</v>
      </c>
      <c r="F39" s="1">
        <f t="shared" si="19"/>
        <v>3.7242282300880749</v>
      </c>
      <c r="G39" s="1">
        <f t="shared" si="19"/>
        <v>2.4042270897322049</v>
      </c>
      <c r="H39" s="1">
        <f t="shared" si="19"/>
        <v>3.8931412131691499</v>
      </c>
      <c r="I39" s="1">
        <f t="shared" si="20"/>
        <v>13.999989459003324</v>
      </c>
      <c r="J39">
        <f t="shared" si="18"/>
        <v>14</v>
      </c>
      <c r="K39" s="1">
        <f t="shared" si="21"/>
        <v>1.0540996676411396E-5</v>
      </c>
      <c r="L39" s="1">
        <f t="shared" si="22"/>
        <v>1.111126109321161E-10</v>
      </c>
      <c r="M39" s="1">
        <f t="shared" si="23"/>
        <v>1.0540996676411396E-5</v>
      </c>
    </row>
    <row r="40" spans="4:13" x14ac:dyDescent="0.3">
      <c r="D40" t="str">
        <f t="shared" si="15"/>
        <v>Angebot6</v>
      </c>
      <c r="E40" s="1">
        <f t="shared" si="16"/>
        <v>3.9783929260138935</v>
      </c>
      <c r="F40" s="1">
        <f t="shared" si="19"/>
        <v>2.7579783488486775</v>
      </c>
      <c r="G40" s="1">
        <f t="shared" si="19"/>
        <v>2.4042270897322049</v>
      </c>
      <c r="H40" s="1">
        <f t="shared" si="19"/>
        <v>1.8593667583977347</v>
      </c>
      <c r="I40" s="1">
        <f t="shared" si="20"/>
        <v>10.999965122992512</v>
      </c>
      <c r="J40">
        <f t="shared" si="18"/>
        <v>11</v>
      </c>
      <c r="K40" s="1">
        <f t="shared" si="21"/>
        <v>3.487700748827649E-5</v>
      </c>
      <c r="L40" s="1">
        <f t="shared" si="22"/>
        <v>1.2164056513372944E-9</v>
      </c>
      <c r="M40" s="1">
        <f t="shared" si="23"/>
        <v>3.487700748827649E-5</v>
      </c>
    </row>
    <row r="41" spans="4:13" x14ac:dyDescent="0.3">
      <c r="D41" t="str">
        <f t="shared" si="15"/>
        <v>Angebot7</v>
      </c>
      <c r="E41" s="1">
        <f t="shared" si="16"/>
        <v>3.1500309417192076</v>
      </c>
      <c r="F41" s="1">
        <f t="shared" si="19"/>
        <v>3.7242282300880749</v>
      </c>
      <c r="G41" s="1">
        <f t="shared" si="19"/>
        <v>3.4795602215500039</v>
      </c>
      <c r="H41" s="1">
        <f t="shared" si="19"/>
        <v>1.6461337588869953</v>
      </c>
      <c r="I41" s="1">
        <f t="shared" si="20"/>
        <v>11.999953152244281</v>
      </c>
      <c r="J41">
        <f t="shared" si="18"/>
        <v>12</v>
      </c>
      <c r="K41" s="1">
        <f t="shared" si="21"/>
        <v>4.6847755719170436E-5</v>
      </c>
      <c r="L41" s="1">
        <f t="shared" si="22"/>
        <v>2.1947122159230664E-9</v>
      </c>
      <c r="M41" s="1">
        <f t="shared" si="23"/>
        <v>4.6847755719170436E-5</v>
      </c>
    </row>
    <row r="42" spans="4:13" x14ac:dyDescent="0.3">
      <c r="L42" t="s">
        <v>49</v>
      </c>
    </row>
    <row r="43" spans="4:13" x14ac:dyDescent="0.3">
      <c r="L43" s="3">
        <f>SUM(L35:L41)</f>
        <v>8.0000000449184512</v>
      </c>
      <c r="M43" s="3">
        <f>SUM(M35:M41)</f>
        <v>4.0003624226946268</v>
      </c>
    </row>
  </sheetData>
  <conditionalFormatting sqref="K13:K1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3:J19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13:I1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3:M1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53103-E427-45EA-8D6D-905ECF077642}">
  <dimension ref="C1:P43"/>
  <sheetViews>
    <sheetView topLeftCell="A26" zoomScale="136" workbookViewId="0">
      <selection activeCell="I40" sqref="I40"/>
    </sheetView>
  </sheetViews>
  <sheetFormatPr baseColWidth="10" defaultRowHeight="14.4" x14ac:dyDescent="0.3"/>
  <cols>
    <col min="4" max="4" width="8.77734375" bestFit="1" customWidth="1"/>
    <col min="5" max="5" width="8.109375" bestFit="1" customWidth="1"/>
    <col min="6" max="7" width="5.5546875" bestFit="1" customWidth="1"/>
    <col min="8" max="8" width="11.77734375" bestFit="1" customWidth="1"/>
  </cols>
  <sheetData>
    <row r="1" spans="3:15" x14ac:dyDescent="0.3">
      <c r="D1" t="s">
        <v>15</v>
      </c>
      <c r="E1">
        <v>0</v>
      </c>
      <c r="F1">
        <v>0</v>
      </c>
      <c r="G1">
        <v>0</v>
      </c>
      <c r="H1">
        <v>0</v>
      </c>
    </row>
    <row r="2" spans="3:15" x14ac:dyDescent="0.3">
      <c r="D2" t="s">
        <v>51</v>
      </c>
      <c r="E2" t="s">
        <v>13</v>
      </c>
      <c r="F2" t="s">
        <v>31</v>
      </c>
      <c r="G2" t="s">
        <v>32</v>
      </c>
      <c r="H2" t="s">
        <v>13</v>
      </c>
      <c r="I2" t="s">
        <v>14</v>
      </c>
    </row>
    <row r="3" spans="3:15" x14ac:dyDescent="0.3">
      <c r="D3" t="s">
        <v>0</v>
      </c>
      <c r="E3" t="s">
        <v>8</v>
      </c>
      <c r="F3" t="s">
        <v>9</v>
      </c>
      <c r="G3" t="s">
        <v>10</v>
      </c>
      <c r="H3" t="s">
        <v>11</v>
      </c>
      <c r="I3" t="s">
        <v>12</v>
      </c>
    </row>
    <row r="4" spans="3:15" x14ac:dyDescent="0.3">
      <c r="D4" t="s">
        <v>1</v>
      </c>
      <c r="E4">
        <v>3</v>
      </c>
      <c r="F4">
        <v>5</v>
      </c>
      <c r="G4">
        <v>9</v>
      </c>
      <c r="H4">
        <v>2</v>
      </c>
      <c r="I4">
        <v>13</v>
      </c>
    </row>
    <row r="5" spans="3:15" x14ac:dyDescent="0.3">
      <c r="D5" t="s">
        <v>2</v>
      </c>
      <c r="E5">
        <v>8</v>
      </c>
      <c r="F5">
        <v>0</v>
      </c>
      <c r="G5">
        <v>1</v>
      </c>
      <c r="H5">
        <v>7</v>
      </c>
      <c r="I5">
        <v>11</v>
      </c>
    </row>
    <row r="6" spans="3:15" x14ac:dyDescent="0.3">
      <c r="D6" t="s">
        <v>3</v>
      </c>
      <c r="E6">
        <v>0</v>
      </c>
      <c r="F6">
        <v>7</v>
      </c>
      <c r="G6">
        <v>0</v>
      </c>
      <c r="H6">
        <v>9</v>
      </c>
      <c r="I6">
        <v>14</v>
      </c>
    </row>
    <row r="7" spans="3:15" x14ac:dyDescent="0.3">
      <c r="D7" t="s">
        <v>4</v>
      </c>
      <c r="E7" s="18">
        <v>7</v>
      </c>
      <c r="F7" s="18">
        <v>0</v>
      </c>
      <c r="G7" s="18">
        <v>1</v>
      </c>
      <c r="H7" s="18">
        <v>5</v>
      </c>
      <c r="I7" s="18">
        <v>15</v>
      </c>
    </row>
    <row r="8" spans="3:15" x14ac:dyDescent="0.3">
      <c r="D8" t="s">
        <v>5</v>
      </c>
      <c r="E8">
        <v>6</v>
      </c>
      <c r="F8">
        <v>1</v>
      </c>
      <c r="G8">
        <v>7</v>
      </c>
      <c r="H8">
        <v>9</v>
      </c>
      <c r="I8">
        <v>14</v>
      </c>
    </row>
    <row r="9" spans="3:15" x14ac:dyDescent="0.3">
      <c r="D9" t="s">
        <v>6</v>
      </c>
      <c r="E9">
        <v>6</v>
      </c>
      <c r="F9">
        <v>0</v>
      </c>
      <c r="G9">
        <v>7</v>
      </c>
      <c r="H9">
        <v>3</v>
      </c>
      <c r="I9">
        <v>11</v>
      </c>
    </row>
    <row r="10" spans="3:15" x14ac:dyDescent="0.3">
      <c r="D10" t="s">
        <v>7</v>
      </c>
      <c r="E10">
        <v>2</v>
      </c>
      <c r="F10">
        <v>1</v>
      </c>
      <c r="G10">
        <v>9</v>
      </c>
      <c r="H10">
        <v>1</v>
      </c>
      <c r="I10">
        <v>12</v>
      </c>
      <c r="N10" t="s">
        <v>40</v>
      </c>
    </row>
    <row r="11" spans="3:15" ht="15" thickBot="1" x14ac:dyDescent="0.35">
      <c r="L11" t="s">
        <v>36</v>
      </c>
      <c r="N11" s="1">
        <f>CORREL(N13:N19,O13:O19)</f>
        <v>-0.14285714285714285</v>
      </c>
    </row>
    <row r="12" spans="3:15" x14ac:dyDescent="0.3">
      <c r="C12" t="s">
        <v>41</v>
      </c>
      <c r="D12" s="6" t="str">
        <f>D3</f>
        <v>Wasser</v>
      </c>
      <c r="E12" s="7" t="str">
        <f t="shared" ref="E12:I12" si="0">E3</f>
        <v>Na</v>
      </c>
      <c r="F12" s="7" t="str">
        <f t="shared" si="0"/>
        <v>Ca</v>
      </c>
      <c r="G12" s="7" t="str">
        <f t="shared" si="0"/>
        <v>Co2</v>
      </c>
      <c r="H12" s="7" t="str">
        <f t="shared" si="0"/>
        <v>…</v>
      </c>
      <c r="I12" s="8" t="str">
        <f t="shared" si="0"/>
        <v>PREIS</v>
      </c>
      <c r="J12" t="s">
        <v>33</v>
      </c>
      <c r="K12" t="s">
        <v>39</v>
      </c>
      <c r="L12" t="s">
        <v>34</v>
      </c>
      <c r="M12" t="s">
        <v>35</v>
      </c>
      <c r="N12" t="s">
        <v>37</v>
      </c>
      <c r="O12" t="s">
        <v>38</v>
      </c>
    </row>
    <row r="13" spans="3:15" x14ac:dyDescent="0.3">
      <c r="D13" s="9" t="str">
        <f t="shared" ref="D13:I19" si="1">D4</f>
        <v>Angebot1</v>
      </c>
      <c r="E13">
        <f>RANK(E4,E$4:E$10,E$1)</f>
        <v>5</v>
      </c>
      <c r="F13">
        <f t="shared" ref="F13:H13" si="2">RANK(F4,F$4:F$10,F$1)</f>
        <v>2</v>
      </c>
      <c r="G13">
        <f t="shared" si="2"/>
        <v>1</v>
      </c>
      <c r="H13">
        <f t="shared" si="2"/>
        <v>6</v>
      </c>
      <c r="I13" s="10">
        <f t="shared" si="1"/>
        <v>13</v>
      </c>
      <c r="J13">
        <f>SUM(E13:H13)</f>
        <v>14</v>
      </c>
      <c r="K13" s="1">
        <f>I13/J13</f>
        <v>0.9285714285714286</v>
      </c>
      <c r="L13">
        <f>30-J13</f>
        <v>16</v>
      </c>
      <c r="M13" s="1">
        <f>I13/L13</f>
        <v>0.8125</v>
      </c>
      <c r="N13">
        <f>RANK(K13,K$13:K$19,0)</f>
        <v>3</v>
      </c>
      <c r="O13">
        <f>RANK(M13,M$13:M$19,1)</f>
        <v>4</v>
      </c>
    </row>
    <row r="14" spans="3:15" x14ac:dyDescent="0.3">
      <c r="D14" s="9" t="str">
        <f t="shared" si="1"/>
        <v>Angebot2</v>
      </c>
      <c r="E14">
        <f t="shared" ref="E14:H19" si="3">RANK(E5,E$4:E$10,E$1)</f>
        <v>1</v>
      </c>
      <c r="F14">
        <f t="shared" si="3"/>
        <v>5</v>
      </c>
      <c r="G14">
        <f t="shared" si="3"/>
        <v>5</v>
      </c>
      <c r="H14">
        <f t="shared" si="3"/>
        <v>3</v>
      </c>
      <c r="I14" s="11">
        <f t="shared" si="1"/>
        <v>11</v>
      </c>
      <c r="J14" s="2">
        <f t="shared" ref="J14:J19" si="4">SUM(E14:H14)</f>
        <v>14</v>
      </c>
      <c r="K14" s="1">
        <f t="shared" ref="K14:K19" si="5">I14/J14</f>
        <v>0.7857142857142857</v>
      </c>
      <c r="L14">
        <f t="shared" ref="L14:L19" si="6">30-J14</f>
        <v>16</v>
      </c>
      <c r="M14" s="1">
        <f t="shared" ref="M14:M19" si="7">I14/L14</f>
        <v>0.6875</v>
      </c>
      <c r="N14">
        <f t="shared" ref="N14:N19" si="8">RANK(K14,K$13:K$19,0)</f>
        <v>5</v>
      </c>
      <c r="O14">
        <f t="shared" ref="O14:O19" si="9">RANK(M14,M$13:M$19,1)</f>
        <v>1</v>
      </c>
    </row>
    <row r="15" spans="3:15" x14ac:dyDescent="0.3">
      <c r="D15" s="9" t="str">
        <f t="shared" si="1"/>
        <v>Angebot3</v>
      </c>
      <c r="E15">
        <f t="shared" si="3"/>
        <v>7</v>
      </c>
      <c r="F15">
        <f t="shared" si="3"/>
        <v>1</v>
      </c>
      <c r="G15">
        <f t="shared" si="3"/>
        <v>7</v>
      </c>
      <c r="H15">
        <f t="shared" si="3"/>
        <v>1</v>
      </c>
      <c r="I15" s="10">
        <f t="shared" si="1"/>
        <v>14</v>
      </c>
      <c r="J15">
        <f t="shared" si="4"/>
        <v>16</v>
      </c>
      <c r="K15" s="1">
        <f t="shared" si="5"/>
        <v>0.875</v>
      </c>
      <c r="L15">
        <f t="shared" si="6"/>
        <v>14</v>
      </c>
      <c r="M15" s="1">
        <f t="shared" si="7"/>
        <v>1</v>
      </c>
      <c r="N15">
        <f t="shared" si="8"/>
        <v>4</v>
      </c>
      <c r="O15">
        <f t="shared" si="9"/>
        <v>6</v>
      </c>
    </row>
    <row r="16" spans="3:15" x14ac:dyDescent="0.3">
      <c r="D16" s="9" t="str">
        <f t="shared" si="1"/>
        <v>Angebot4</v>
      </c>
      <c r="E16">
        <f t="shared" si="3"/>
        <v>2</v>
      </c>
      <c r="F16">
        <f t="shared" si="3"/>
        <v>5</v>
      </c>
      <c r="G16">
        <f t="shared" si="3"/>
        <v>5</v>
      </c>
      <c r="H16">
        <f t="shared" si="3"/>
        <v>4</v>
      </c>
      <c r="I16" s="10">
        <f t="shared" si="1"/>
        <v>15</v>
      </c>
      <c r="J16">
        <f t="shared" si="4"/>
        <v>16</v>
      </c>
      <c r="K16" s="1">
        <f t="shared" si="5"/>
        <v>0.9375</v>
      </c>
      <c r="L16">
        <f t="shared" si="6"/>
        <v>14</v>
      </c>
      <c r="M16" s="1">
        <f t="shared" si="7"/>
        <v>1.0714285714285714</v>
      </c>
      <c r="N16">
        <f t="shared" si="8"/>
        <v>2</v>
      </c>
      <c r="O16">
        <f t="shared" si="9"/>
        <v>7</v>
      </c>
    </row>
    <row r="17" spans="3:16" x14ac:dyDescent="0.3">
      <c r="D17" s="12" t="str">
        <f t="shared" si="1"/>
        <v>Angebot5</v>
      </c>
      <c r="E17" s="4">
        <f t="shared" si="3"/>
        <v>3</v>
      </c>
      <c r="F17" s="4">
        <f t="shared" si="3"/>
        <v>3</v>
      </c>
      <c r="G17" s="4">
        <f t="shared" si="3"/>
        <v>3</v>
      </c>
      <c r="H17" s="4">
        <f t="shared" si="3"/>
        <v>1</v>
      </c>
      <c r="I17" s="13">
        <f t="shared" si="1"/>
        <v>14</v>
      </c>
      <c r="J17" s="4">
        <f t="shared" si="4"/>
        <v>10</v>
      </c>
      <c r="K17" s="5">
        <f t="shared" si="5"/>
        <v>1.4</v>
      </c>
      <c r="L17" s="4">
        <f t="shared" si="6"/>
        <v>20</v>
      </c>
      <c r="M17" s="5">
        <f t="shared" si="7"/>
        <v>0.7</v>
      </c>
      <c r="N17" s="4">
        <f t="shared" si="8"/>
        <v>1</v>
      </c>
      <c r="O17" s="4">
        <f t="shared" si="9"/>
        <v>2</v>
      </c>
      <c r="P17" s="4"/>
    </row>
    <row r="18" spans="3:16" x14ac:dyDescent="0.3">
      <c r="D18" s="9" t="str">
        <f t="shared" si="1"/>
        <v>Angebot6</v>
      </c>
      <c r="E18">
        <f t="shared" si="3"/>
        <v>3</v>
      </c>
      <c r="F18">
        <f t="shared" si="3"/>
        <v>5</v>
      </c>
      <c r="G18">
        <f t="shared" si="3"/>
        <v>3</v>
      </c>
      <c r="H18">
        <f t="shared" si="3"/>
        <v>5</v>
      </c>
      <c r="I18" s="11">
        <f t="shared" si="1"/>
        <v>11</v>
      </c>
      <c r="J18" s="2">
        <f t="shared" si="4"/>
        <v>16</v>
      </c>
      <c r="K18" s="1">
        <f t="shared" si="5"/>
        <v>0.6875</v>
      </c>
      <c r="L18">
        <f t="shared" si="6"/>
        <v>14</v>
      </c>
      <c r="M18" s="1">
        <f t="shared" si="7"/>
        <v>0.7857142857142857</v>
      </c>
      <c r="N18">
        <f t="shared" si="8"/>
        <v>7</v>
      </c>
      <c r="O18">
        <f t="shared" si="9"/>
        <v>3</v>
      </c>
    </row>
    <row r="19" spans="3:16" ht="15" thickBot="1" x14ac:dyDescent="0.35">
      <c r="D19" s="14" t="str">
        <f t="shared" si="1"/>
        <v>Angebot7</v>
      </c>
      <c r="E19" s="15">
        <f t="shared" si="3"/>
        <v>6</v>
      </c>
      <c r="F19" s="15">
        <f t="shared" si="3"/>
        <v>3</v>
      </c>
      <c r="G19" s="15">
        <f t="shared" si="3"/>
        <v>1</v>
      </c>
      <c r="H19" s="15">
        <f t="shared" si="3"/>
        <v>7</v>
      </c>
      <c r="I19" s="16">
        <f t="shared" si="1"/>
        <v>12</v>
      </c>
      <c r="J19">
        <f t="shared" si="4"/>
        <v>17</v>
      </c>
      <c r="K19" s="1">
        <f t="shared" si="5"/>
        <v>0.70588235294117652</v>
      </c>
      <c r="L19">
        <f t="shared" si="6"/>
        <v>13</v>
      </c>
      <c r="M19" s="1">
        <f t="shared" si="7"/>
        <v>0.92307692307692313</v>
      </c>
      <c r="N19">
        <f t="shared" si="8"/>
        <v>6</v>
      </c>
      <c r="O19">
        <f t="shared" si="9"/>
        <v>5</v>
      </c>
    </row>
    <row r="22" spans="3:16" x14ac:dyDescent="0.3">
      <c r="C22" t="s">
        <v>52</v>
      </c>
    </row>
    <row r="23" spans="3:16" x14ac:dyDescent="0.3">
      <c r="D23" t="str">
        <f>D12</f>
        <v>Wasser</v>
      </c>
      <c r="E23" t="str">
        <f t="shared" ref="E23:H23" si="10">E12</f>
        <v>Na</v>
      </c>
      <c r="F23" t="str">
        <f t="shared" si="10"/>
        <v>Ca</v>
      </c>
      <c r="G23" t="str">
        <f t="shared" si="10"/>
        <v>Co2</v>
      </c>
      <c r="H23" t="str">
        <f t="shared" si="10"/>
        <v>…</v>
      </c>
      <c r="J23" t="str">
        <f>E23</f>
        <v>Na</v>
      </c>
      <c r="K23" t="str">
        <f t="shared" ref="K23:M23" si="11">F23</f>
        <v>Ca</v>
      </c>
      <c r="L23" t="str">
        <f t="shared" si="11"/>
        <v>Co2</v>
      </c>
      <c r="M23" t="str">
        <f t="shared" si="11"/>
        <v>…</v>
      </c>
    </row>
    <row r="24" spans="3:16" x14ac:dyDescent="0.3">
      <c r="D24">
        <v>1</v>
      </c>
      <c r="E24" s="17">
        <v>3.3053852991897168</v>
      </c>
      <c r="F24" s="17">
        <v>3.4739147711764988</v>
      </c>
      <c r="G24" s="17">
        <v>3.3053852910422208</v>
      </c>
      <c r="H24" s="17">
        <v>3.9150580837344009</v>
      </c>
      <c r="I24" t="s">
        <v>42</v>
      </c>
      <c r="J24" s="1">
        <f>E24-E25</f>
        <v>0</v>
      </c>
      <c r="K24" s="1">
        <f t="shared" ref="K24:M29" si="12">F24-F25</f>
        <v>0</v>
      </c>
      <c r="L24" s="1">
        <f t="shared" si="12"/>
        <v>0</v>
      </c>
      <c r="M24" s="1">
        <f t="shared" si="12"/>
        <v>0.95138470509082484</v>
      </c>
    </row>
    <row r="25" spans="3:16" x14ac:dyDescent="0.3">
      <c r="D25">
        <v>2</v>
      </c>
      <c r="E25" s="17">
        <v>3.3053852991897172</v>
      </c>
      <c r="F25" s="17">
        <v>3.4739147711764984</v>
      </c>
      <c r="G25" s="17">
        <v>3.3053852910422208</v>
      </c>
      <c r="H25" s="17">
        <v>2.9636733786435761</v>
      </c>
      <c r="J25" s="1">
        <f t="shared" ref="J25:J29" si="13">E25-E26</f>
        <v>0</v>
      </c>
      <c r="K25" s="1">
        <f t="shared" si="12"/>
        <v>0</v>
      </c>
      <c r="L25" s="1">
        <f t="shared" si="12"/>
        <v>0</v>
      </c>
      <c r="M25" s="1">
        <f t="shared" si="12"/>
        <v>4.8034998092811865E-2</v>
      </c>
    </row>
    <row r="26" spans="3:16" x14ac:dyDescent="0.3">
      <c r="D26">
        <v>3</v>
      </c>
      <c r="E26" s="17">
        <v>3.3053852991897172</v>
      </c>
      <c r="F26" s="17">
        <v>3.4739147711764984</v>
      </c>
      <c r="G26" s="17">
        <v>3.3053852910422208</v>
      </c>
      <c r="H26" s="17">
        <v>2.9156383805507642</v>
      </c>
      <c r="J26" s="1">
        <f t="shared" si="13"/>
        <v>0</v>
      </c>
      <c r="K26" s="1">
        <f t="shared" si="12"/>
        <v>0.69845521593231608</v>
      </c>
      <c r="L26" s="1">
        <f t="shared" si="12"/>
        <v>0</v>
      </c>
      <c r="M26" s="1">
        <f t="shared" si="12"/>
        <v>0</v>
      </c>
    </row>
    <row r="27" spans="3:16" x14ac:dyDescent="0.3">
      <c r="D27">
        <v>4</v>
      </c>
      <c r="E27" s="17">
        <v>3.3053852991897172</v>
      </c>
      <c r="F27" s="17">
        <v>2.7754595552441823</v>
      </c>
      <c r="G27" s="17">
        <v>3.3053852910422208</v>
      </c>
      <c r="H27" s="17">
        <v>2.9156383805507642</v>
      </c>
      <c r="J27" s="1">
        <f t="shared" si="13"/>
        <v>0</v>
      </c>
      <c r="K27" s="1">
        <f t="shared" si="12"/>
        <v>1.3022906101564387</v>
      </c>
      <c r="L27" s="1">
        <f t="shared" si="12"/>
        <v>0</v>
      </c>
      <c r="M27" s="1">
        <f t="shared" si="12"/>
        <v>0</v>
      </c>
    </row>
    <row r="28" spans="3:16" x14ac:dyDescent="0.3">
      <c r="D28">
        <v>5</v>
      </c>
      <c r="E28" s="17">
        <v>3.3053852991897172</v>
      </c>
      <c r="F28" s="17">
        <v>1.4731689450877437</v>
      </c>
      <c r="G28" s="17">
        <v>3.3053852910422208</v>
      </c>
      <c r="H28" s="17">
        <v>2.9156383805507642</v>
      </c>
      <c r="J28" s="1">
        <f t="shared" si="13"/>
        <v>0</v>
      </c>
      <c r="K28" s="1">
        <f t="shared" si="12"/>
        <v>0</v>
      </c>
      <c r="L28" s="1">
        <f t="shared" si="12"/>
        <v>0</v>
      </c>
      <c r="M28" s="1">
        <f t="shared" si="12"/>
        <v>0</v>
      </c>
    </row>
    <row r="29" spans="3:16" x14ac:dyDescent="0.3">
      <c r="D29">
        <v>6</v>
      </c>
      <c r="E29" s="17">
        <v>3.3053852991897172</v>
      </c>
      <c r="F29" s="17">
        <v>1.4731689450877437</v>
      </c>
      <c r="G29" s="17">
        <v>3.3053852910422208</v>
      </c>
      <c r="H29" s="17">
        <v>2.9156383805507637</v>
      </c>
      <c r="I29" t="s">
        <v>43</v>
      </c>
      <c r="J29" s="1">
        <f t="shared" si="13"/>
        <v>0</v>
      </c>
      <c r="K29" s="1">
        <f t="shared" si="12"/>
        <v>0</v>
      </c>
      <c r="L29" s="1">
        <f t="shared" si="12"/>
        <v>0</v>
      </c>
      <c r="M29" s="1">
        <f t="shared" si="12"/>
        <v>1.0002555149620005</v>
      </c>
    </row>
    <row r="30" spans="3:16" x14ac:dyDescent="0.3">
      <c r="D30">
        <v>7</v>
      </c>
      <c r="E30" s="17">
        <v>3.3053852991897168</v>
      </c>
      <c r="F30" s="17">
        <v>1.4731689450877434</v>
      </c>
      <c r="G30" s="17">
        <v>3.3053852910422203</v>
      </c>
      <c r="H30" s="17">
        <v>1.9153828655887633</v>
      </c>
    </row>
    <row r="31" spans="3:16" x14ac:dyDescent="0.3">
      <c r="D31" t="s">
        <v>45</v>
      </c>
      <c r="E31">
        <v>2</v>
      </c>
      <c r="F31">
        <v>3</v>
      </c>
      <c r="G31">
        <v>4</v>
      </c>
      <c r="H31">
        <v>5</v>
      </c>
    </row>
    <row r="33" spans="4:13" x14ac:dyDescent="0.3">
      <c r="E33" t="s">
        <v>54</v>
      </c>
      <c r="F33" t="s">
        <v>54</v>
      </c>
      <c r="G33" t="s">
        <v>54</v>
      </c>
      <c r="H33" t="s">
        <v>54</v>
      </c>
      <c r="J33" t="s">
        <v>53</v>
      </c>
    </row>
    <row r="34" spans="4:13" x14ac:dyDescent="0.3">
      <c r="D34" t="s">
        <v>44</v>
      </c>
      <c r="E34" t="str">
        <f>E23</f>
        <v>Na</v>
      </c>
      <c r="F34" t="str">
        <f t="shared" ref="F34:H34" si="14">F23</f>
        <v>Ca</v>
      </c>
      <c r="G34" t="str">
        <f t="shared" si="14"/>
        <v>Co2</v>
      </c>
      <c r="H34" t="str">
        <f t="shared" si="14"/>
        <v>…</v>
      </c>
      <c r="I34" t="s">
        <v>46</v>
      </c>
      <c r="J34" t="str">
        <f>I12</f>
        <v>PREIS</v>
      </c>
      <c r="K34" t="s">
        <v>47</v>
      </c>
      <c r="L34" t="s">
        <v>48</v>
      </c>
      <c r="M34" t="s">
        <v>50</v>
      </c>
    </row>
    <row r="35" spans="4:13" x14ac:dyDescent="0.3">
      <c r="D35" t="str">
        <f t="shared" ref="D35:D41" si="15">D13</f>
        <v>Angebot1</v>
      </c>
      <c r="E35" s="1">
        <f>VLOOKUP(E13,$D$24:$H$30,E$31,0)</f>
        <v>3.3053852991897172</v>
      </c>
      <c r="F35" s="1">
        <f t="shared" ref="F35:H35" si="16">VLOOKUP(F13,$D$24:$H$30,F$31,0)</f>
        <v>3.4739147711764984</v>
      </c>
      <c r="G35" s="1">
        <f t="shared" si="16"/>
        <v>3.3053852910422208</v>
      </c>
      <c r="H35" s="1">
        <f t="shared" si="16"/>
        <v>2.9156383805507637</v>
      </c>
      <c r="I35" s="1">
        <f>SUM(E35:H35)</f>
        <v>13.0003237419592</v>
      </c>
      <c r="J35">
        <f t="shared" ref="J35:J41" si="17">I13</f>
        <v>13</v>
      </c>
      <c r="K35" s="1">
        <f>J35-I35</f>
        <v>-3.2374195919970816E-4</v>
      </c>
      <c r="L35" s="1">
        <f>K35*K35</f>
        <v>1.048088561464655E-7</v>
      </c>
      <c r="M35" s="1">
        <f>ABS(K35)</f>
        <v>3.2374195919970816E-4</v>
      </c>
    </row>
    <row r="36" spans="4:13" x14ac:dyDescent="0.3">
      <c r="D36" t="str">
        <f t="shared" si="15"/>
        <v>Angebot2</v>
      </c>
      <c r="E36" s="1">
        <f>VLOOKUP(E14,$D$24:$H$30,E$31,0)</f>
        <v>3.3053852991897168</v>
      </c>
      <c r="F36" s="1">
        <f t="shared" ref="F36:H37" si="18">VLOOKUP(F14,$D$24:$H$30,F$31,0)</f>
        <v>1.4731689450877437</v>
      </c>
      <c r="G36" s="1">
        <f t="shared" si="18"/>
        <v>3.3053852910422208</v>
      </c>
      <c r="H36" s="1">
        <f t="shared" si="18"/>
        <v>2.9156383805507642</v>
      </c>
      <c r="I36" s="1">
        <f t="shared" ref="I36:I41" si="19">SUM(E36:H36)</f>
        <v>10.999577915870445</v>
      </c>
      <c r="J36">
        <f t="shared" si="17"/>
        <v>11</v>
      </c>
      <c r="K36" s="1">
        <f t="shared" ref="K36:K41" si="20">J36-I36</f>
        <v>4.2208412955524466E-4</v>
      </c>
      <c r="L36" s="1">
        <f t="shared" ref="L36:L41" si="21">K36*K36</f>
        <v>1.7815501242240857E-7</v>
      </c>
      <c r="M36" s="1">
        <f t="shared" ref="M36:M41" si="22">ABS(K36)</f>
        <v>4.2208412955524466E-4</v>
      </c>
    </row>
    <row r="37" spans="4:13" x14ac:dyDescent="0.3">
      <c r="D37" t="str">
        <f t="shared" si="15"/>
        <v>Angebot3</v>
      </c>
      <c r="E37" s="1">
        <f>VLOOKUP(E15,$D$24:$H$30,E$31,0)</f>
        <v>3.3053852991897168</v>
      </c>
      <c r="F37" s="1">
        <f t="shared" si="18"/>
        <v>3.4739147711764988</v>
      </c>
      <c r="G37" s="1">
        <f t="shared" si="18"/>
        <v>3.3053852910422203</v>
      </c>
      <c r="H37" s="1">
        <f t="shared" si="18"/>
        <v>3.9150580837344009</v>
      </c>
      <c r="I37" s="1">
        <f t="shared" si="19"/>
        <v>13.999743445142837</v>
      </c>
      <c r="J37">
        <f t="shared" si="17"/>
        <v>14</v>
      </c>
      <c r="K37" s="1">
        <f t="shared" si="20"/>
        <v>2.5655485716313819E-4</v>
      </c>
      <c r="L37" s="1">
        <f t="shared" si="21"/>
        <v>6.5820394733998243E-8</v>
      </c>
      <c r="M37" s="1">
        <f t="shared" si="22"/>
        <v>2.5655485716313819E-4</v>
      </c>
    </row>
    <row r="38" spans="4:13" x14ac:dyDescent="0.3">
      <c r="D38" t="str">
        <f t="shared" si="15"/>
        <v>Angebot4</v>
      </c>
      <c r="E38" s="1"/>
      <c r="F38" s="1"/>
      <c r="G38" s="1"/>
      <c r="H38" s="1"/>
      <c r="I38" s="1"/>
      <c r="K38" s="1"/>
      <c r="L38" s="1"/>
      <c r="M38" s="1"/>
    </row>
    <row r="39" spans="4:13" x14ac:dyDescent="0.3">
      <c r="D39" t="str">
        <f t="shared" si="15"/>
        <v>Angebot5</v>
      </c>
      <c r="E39" s="1">
        <f t="shared" ref="E39:H41" si="23">VLOOKUP(E17,$D$24:$H$30,E$31,0)</f>
        <v>3.3053852991897172</v>
      </c>
      <c r="F39" s="1">
        <f t="shared" si="23"/>
        <v>3.4739147711764984</v>
      </c>
      <c r="G39" s="1">
        <f t="shared" si="23"/>
        <v>3.3053852910422208</v>
      </c>
      <c r="H39" s="1">
        <f t="shared" si="23"/>
        <v>3.9150580837344009</v>
      </c>
      <c r="I39" s="1">
        <f t="shared" si="19"/>
        <v>13.999743445142837</v>
      </c>
      <c r="J39">
        <f t="shared" si="17"/>
        <v>14</v>
      </c>
      <c r="K39" s="1">
        <f t="shared" si="20"/>
        <v>2.5655485716313819E-4</v>
      </c>
      <c r="L39" s="1">
        <f t="shared" si="21"/>
        <v>6.5820394733998243E-8</v>
      </c>
      <c r="M39" s="1">
        <f t="shared" si="22"/>
        <v>2.5655485716313819E-4</v>
      </c>
    </row>
    <row r="40" spans="4:13" x14ac:dyDescent="0.3">
      <c r="D40" t="str">
        <f t="shared" si="15"/>
        <v>Angebot6</v>
      </c>
      <c r="E40" s="1">
        <f t="shared" si="23"/>
        <v>3.3053852991897172</v>
      </c>
      <c r="F40" s="1">
        <f t="shared" si="23"/>
        <v>1.4731689450877437</v>
      </c>
      <c r="G40" s="1">
        <f t="shared" si="23"/>
        <v>3.3053852910422208</v>
      </c>
      <c r="H40" s="1">
        <f t="shared" si="23"/>
        <v>2.9156383805507642</v>
      </c>
      <c r="I40" s="1">
        <f t="shared" si="19"/>
        <v>10.999577915870447</v>
      </c>
      <c r="J40">
        <f t="shared" si="17"/>
        <v>11</v>
      </c>
      <c r="K40" s="1">
        <f t="shared" si="20"/>
        <v>4.220841295534683E-4</v>
      </c>
      <c r="L40" s="1">
        <f t="shared" si="21"/>
        <v>1.78155012420909E-7</v>
      </c>
      <c r="M40" s="1">
        <f t="shared" si="22"/>
        <v>4.220841295534683E-4</v>
      </c>
    </row>
    <row r="41" spans="4:13" x14ac:dyDescent="0.3">
      <c r="D41" t="str">
        <f t="shared" si="15"/>
        <v>Angebot7</v>
      </c>
      <c r="E41" s="1">
        <f t="shared" si="23"/>
        <v>3.3053852991897172</v>
      </c>
      <c r="F41" s="1">
        <f t="shared" si="23"/>
        <v>3.4739147711764984</v>
      </c>
      <c r="G41" s="1">
        <f t="shared" si="23"/>
        <v>3.3053852910422208</v>
      </c>
      <c r="H41" s="1">
        <f t="shared" si="23"/>
        <v>1.9153828655887633</v>
      </c>
      <c r="I41" s="1">
        <f t="shared" si="19"/>
        <v>12.000068226997199</v>
      </c>
      <c r="J41">
        <f t="shared" si="17"/>
        <v>12</v>
      </c>
      <c r="K41" s="1">
        <f t="shared" si="20"/>
        <v>-6.8226997198550521E-5</v>
      </c>
      <c r="L41" s="1">
        <f t="shared" si="21"/>
        <v>4.6549231467310207E-9</v>
      </c>
      <c r="M41" s="1">
        <f t="shared" si="22"/>
        <v>6.8226997198550521E-5</v>
      </c>
    </row>
    <row r="42" spans="4:13" x14ac:dyDescent="0.3">
      <c r="L42" t="s">
        <v>49</v>
      </c>
    </row>
    <row r="43" spans="4:13" x14ac:dyDescent="0.3">
      <c r="L43" s="3">
        <f>SUM(L35:L41)</f>
        <v>5.9741459360451057E-7</v>
      </c>
      <c r="M43" s="3">
        <f>SUM(M35:M41)</f>
        <v>1.749246929833248E-3</v>
      </c>
    </row>
  </sheetData>
  <conditionalFormatting sqref="K13:K1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3:J19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13:I1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3:M1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8ADB2-CEBB-4492-A3EC-144098C0B0A6}">
  <dimension ref="A1:AU152"/>
  <sheetViews>
    <sheetView tabSelected="1" topLeftCell="A86" zoomScale="84" zoomScaleNormal="90" workbookViewId="0">
      <selection activeCell="R89" sqref="R89"/>
    </sheetView>
  </sheetViews>
  <sheetFormatPr baseColWidth="10" defaultRowHeight="14.4" x14ac:dyDescent="0.3"/>
  <cols>
    <col min="1" max="1" width="7.33203125" customWidth="1"/>
    <col min="2" max="7" width="10.21875" bestFit="1" customWidth="1"/>
    <col min="8" max="8" width="4.44140625" bestFit="1" customWidth="1"/>
    <col min="9" max="9" width="5.5546875" bestFit="1" customWidth="1"/>
    <col min="11" max="16" width="10.21875" bestFit="1" customWidth="1"/>
  </cols>
  <sheetData>
    <row r="1" spans="1:47" x14ac:dyDescent="0.3">
      <c r="B1" t="s">
        <v>254</v>
      </c>
      <c r="C1" t="s">
        <v>255</v>
      </c>
      <c r="D1" t="s">
        <v>256</v>
      </c>
      <c r="E1" t="s">
        <v>257</v>
      </c>
      <c r="F1" t="s">
        <v>258</v>
      </c>
      <c r="G1" t="s">
        <v>259</v>
      </c>
      <c r="H1" t="s">
        <v>62</v>
      </c>
      <c r="K1" t="s">
        <v>71</v>
      </c>
      <c r="L1" t="s">
        <v>71</v>
      </c>
      <c r="M1" t="s">
        <v>71</v>
      </c>
      <c r="N1" t="s">
        <v>71</v>
      </c>
      <c r="O1" t="s">
        <v>71</v>
      </c>
      <c r="P1" t="s">
        <v>71</v>
      </c>
      <c r="Q1" t="s">
        <v>72</v>
      </c>
      <c r="R1" t="s">
        <v>72</v>
      </c>
      <c r="S1" t="s">
        <v>72</v>
      </c>
      <c r="T1" t="s">
        <v>72</v>
      </c>
      <c r="U1" t="s">
        <v>72</v>
      </c>
      <c r="V1" t="s">
        <v>72</v>
      </c>
      <c r="AI1" t="str">
        <f>K1</f>
        <v>direkt</v>
      </c>
      <c r="AJ1" t="str">
        <f t="shared" ref="AJ1:AJ2" si="0">L1</f>
        <v>direkt</v>
      </c>
      <c r="AK1" t="str">
        <f t="shared" ref="AK1:AK2" si="1">M1</f>
        <v>direkt</v>
      </c>
      <c r="AL1" t="str">
        <f t="shared" ref="AL1:AL2" si="2">N1</f>
        <v>direkt</v>
      </c>
      <c r="AM1" t="str">
        <f t="shared" ref="AM1:AM2" si="3">O1</f>
        <v>direkt</v>
      </c>
      <c r="AN1" t="str">
        <f t="shared" ref="AN1:AN2" si="4">P1</f>
        <v>direkt</v>
      </c>
      <c r="AO1" t="str">
        <f t="shared" ref="AO1:AO2" si="5">Q1</f>
        <v>indirekt</v>
      </c>
      <c r="AP1" t="str">
        <f t="shared" ref="AP1:AP2" si="6">R1</f>
        <v>indirekt</v>
      </c>
      <c r="AQ1" t="str">
        <f t="shared" ref="AQ1:AQ2" si="7">S1</f>
        <v>indirekt</v>
      </c>
      <c r="AR1" t="str">
        <f t="shared" ref="AR1:AR2" si="8">T1</f>
        <v>indirekt</v>
      </c>
      <c r="AS1" t="str">
        <f t="shared" ref="AS1:AS2" si="9">U1</f>
        <v>indirekt</v>
      </c>
      <c r="AT1" t="str">
        <f t="shared" ref="AT1:AT2" si="10">V1</f>
        <v>indirekt</v>
      </c>
      <c r="AU1">
        <f t="shared" ref="AU1:AU2" si="11">W1</f>
        <v>0</v>
      </c>
    </row>
    <row r="2" spans="1:47" x14ac:dyDescent="0.3">
      <c r="A2" t="s">
        <v>55</v>
      </c>
      <c r="B2" t="s">
        <v>245</v>
      </c>
      <c r="C2" t="s">
        <v>246</v>
      </c>
      <c r="D2" t="s">
        <v>247</v>
      </c>
      <c r="E2" t="s">
        <v>248</v>
      </c>
      <c r="F2" t="s">
        <v>249</v>
      </c>
      <c r="G2" t="s">
        <v>250</v>
      </c>
      <c r="H2" t="s">
        <v>251</v>
      </c>
      <c r="I2" t="s">
        <v>252</v>
      </c>
      <c r="K2" t="str">
        <f>B2</f>
        <v>Attribute#1</v>
      </c>
      <c r="L2" t="str">
        <f t="shared" ref="L2:P2" si="12">C2</f>
        <v>Attribute#2</v>
      </c>
      <c r="M2" t="str">
        <f t="shared" si="12"/>
        <v>Attribute#3</v>
      </c>
      <c r="N2" t="str">
        <f t="shared" si="12"/>
        <v>Attribute#4</v>
      </c>
      <c r="O2" t="str">
        <f t="shared" si="12"/>
        <v>Attribute#5</v>
      </c>
      <c r="P2" t="str">
        <f t="shared" si="12"/>
        <v>Attribute#6</v>
      </c>
      <c r="Q2" t="str">
        <f>K2</f>
        <v>Attribute#1</v>
      </c>
      <c r="R2" t="str">
        <f t="shared" ref="R2:V2" si="13">L2</f>
        <v>Attribute#2</v>
      </c>
      <c r="S2" t="str">
        <f t="shared" si="13"/>
        <v>Attribute#3</v>
      </c>
      <c r="T2" t="str">
        <f t="shared" si="13"/>
        <v>Attribute#4</v>
      </c>
      <c r="U2" t="str">
        <f t="shared" si="13"/>
        <v>Attribute#5</v>
      </c>
      <c r="V2" t="str">
        <f t="shared" si="13"/>
        <v>Attribute#6</v>
      </c>
      <c r="W2" t="str">
        <f>H2</f>
        <v>ZEIT</v>
      </c>
      <c r="Z2" t="str">
        <f>B2</f>
        <v>Attribute#1</v>
      </c>
      <c r="AA2" t="str">
        <f t="shared" ref="AA2:AE2" si="14">C2</f>
        <v>Attribute#2</v>
      </c>
      <c r="AB2" t="str">
        <f t="shared" si="14"/>
        <v>Attribute#3</v>
      </c>
      <c r="AC2" t="str">
        <f t="shared" si="14"/>
        <v>Attribute#4</v>
      </c>
      <c r="AD2" t="str">
        <f t="shared" si="14"/>
        <v>Attribute#5</v>
      </c>
      <c r="AE2" t="str">
        <f t="shared" si="14"/>
        <v>Attribute#6</v>
      </c>
      <c r="AF2" t="s">
        <v>62</v>
      </c>
      <c r="AI2" t="str">
        <f t="shared" ref="AI2" si="15">K2</f>
        <v>Attribute#1</v>
      </c>
      <c r="AJ2" t="str">
        <f t="shared" si="0"/>
        <v>Attribute#2</v>
      </c>
      <c r="AK2" t="str">
        <f t="shared" si="1"/>
        <v>Attribute#3</v>
      </c>
      <c r="AL2" t="str">
        <f t="shared" si="2"/>
        <v>Attribute#4</v>
      </c>
      <c r="AM2" t="str">
        <f t="shared" si="3"/>
        <v>Attribute#5</v>
      </c>
      <c r="AN2" t="str">
        <f t="shared" si="4"/>
        <v>Attribute#6</v>
      </c>
      <c r="AO2" t="str">
        <f t="shared" si="5"/>
        <v>Attribute#1</v>
      </c>
      <c r="AP2" t="str">
        <f t="shared" si="6"/>
        <v>Attribute#2</v>
      </c>
      <c r="AQ2" t="str">
        <f t="shared" si="7"/>
        <v>Attribute#3</v>
      </c>
      <c r="AR2" t="str">
        <f t="shared" si="8"/>
        <v>Attribute#4</v>
      </c>
      <c r="AS2" t="str">
        <f t="shared" si="9"/>
        <v>Attribute#5</v>
      </c>
      <c r="AT2" t="str">
        <f t="shared" si="10"/>
        <v>Attribute#6</v>
      </c>
      <c r="AU2" t="str">
        <f t="shared" si="11"/>
        <v>ZEIT</v>
      </c>
    </row>
    <row r="3" spans="1:47" x14ac:dyDescent="0.3">
      <c r="A3">
        <v>1</v>
      </c>
      <c r="B3">
        <v>85</v>
      </c>
      <c r="C3">
        <v>76</v>
      </c>
      <c r="D3">
        <v>99</v>
      </c>
      <c r="E3">
        <v>58</v>
      </c>
      <c r="F3">
        <v>65</v>
      </c>
      <c r="G3">
        <v>23</v>
      </c>
      <c r="H3">
        <f>A3</f>
        <v>1</v>
      </c>
      <c r="K3">
        <f>RANK(B3,B$3:B$26,0)</f>
        <v>4</v>
      </c>
      <c r="L3">
        <f t="shared" ref="L3:L26" si="16">RANK(C3,C$3:C$26,0)</f>
        <v>8</v>
      </c>
      <c r="M3">
        <f t="shared" ref="M3:M26" si="17">RANK(D3,D$3:D$26,0)</f>
        <v>1</v>
      </c>
      <c r="N3">
        <f t="shared" ref="N3:N26" si="18">RANK(E3,E$3:E$26,0)</f>
        <v>10</v>
      </c>
      <c r="O3">
        <f t="shared" ref="O3:O26" si="19">RANK(F3,F$3:F$26,0)</f>
        <v>7</v>
      </c>
      <c r="P3">
        <f t="shared" ref="P3:P26" si="20">RANK(G3,G$3:G$26,0)</f>
        <v>18</v>
      </c>
      <c r="Q3">
        <f>25-K3</f>
        <v>21</v>
      </c>
      <c r="R3">
        <f t="shared" ref="R3:R26" si="21">25-L3</f>
        <v>17</v>
      </c>
      <c r="S3">
        <f t="shared" ref="S3:S26" si="22">25-M3</f>
        <v>24</v>
      </c>
      <c r="T3">
        <f t="shared" ref="T3:T26" si="23">25-N3</f>
        <v>15</v>
      </c>
      <c r="U3">
        <f t="shared" ref="U3:U26" si="24">25-O3</f>
        <v>18</v>
      </c>
      <c r="V3">
        <f t="shared" ref="V3:V26" si="25">25-P3</f>
        <v>7</v>
      </c>
      <c r="W3">
        <f>H3*1000</f>
        <v>1000</v>
      </c>
    </row>
    <row r="4" spans="1:47" x14ac:dyDescent="0.3">
      <c r="A4">
        <v>2</v>
      </c>
      <c r="B4">
        <v>54</v>
      </c>
      <c r="C4">
        <v>87</v>
      </c>
      <c r="D4">
        <v>93</v>
      </c>
      <c r="E4">
        <v>10</v>
      </c>
      <c r="F4">
        <v>16</v>
      </c>
      <c r="G4">
        <v>80</v>
      </c>
      <c r="H4">
        <f t="shared" ref="H4:H27" si="26">A4</f>
        <v>2</v>
      </c>
      <c r="I4">
        <f>H4-H3</f>
        <v>1</v>
      </c>
      <c r="K4">
        <f t="shared" ref="K4:K26" si="27">RANK(B4,B$3:B$26,0)</f>
        <v>12</v>
      </c>
      <c r="L4">
        <f t="shared" si="16"/>
        <v>4</v>
      </c>
      <c r="M4">
        <f t="shared" si="17"/>
        <v>3</v>
      </c>
      <c r="N4">
        <f t="shared" si="18"/>
        <v>24</v>
      </c>
      <c r="O4">
        <f t="shared" si="19"/>
        <v>24</v>
      </c>
      <c r="P4">
        <f t="shared" si="20"/>
        <v>7</v>
      </c>
      <c r="Q4">
        <f t="shared" ref="Q4:Q26" si="28">25-K4</f>
        <v>13</v>
      </c>
      <c r="R4">
        <f t="shared" si="21"/>
        <v>21</v>
      </c>
      <c r="S4">
        <f t="shared" si="22"/>
        <v>22</v>
      </c>
      <c r="T4">
        <f t="shared" si="23"/>
        <v>1</v>
      </c>
      <c r="U4">
        <f t="shared" si="24"/>
        <v>1</v>
      </c>
      <c r="V4">
        <f t="shared" si="25"/>
        <v>18</v>
      </c>
      <c r="W4">
        <f t="shared" ref="W4:W26" si="29">H4*1000</f>
        <v>2000</v>
      </c>
      <c r="Z4">
        <f>B4-B3</f>
        <v>-31</v>
      </c>
      <c r="AA4">
        <f t="shared" ref="AA4:AA26" si="30">C4-C3</f>
        <v>11</v>
      </c>
      <c r="AB4">
        <f t="shared" ref="AB4:AB26" si="31">D4-D3</f>
        <v>-6</v>
      </c>
      <c r="AC4">
        <f t="shared" ref="AC4:AC26" si="32">E4-E3</f>
        <v>-48</v>
      </c>
      <c r="AD4">
        <f t="shared" ref="AD4:AD26" si="33">F4-F3</f>
        <v>-49</v>
      </c>
      <c r="AE4">
        <f t="shared" ref="AE4:AE26" si="34">G4-G3</f>
        <v>57</v>
      </c>
      <c r="AF4">
        <f>I4*1000</f>
        <v>1000</v>
      </c>
      <c r="AI4">
        <f t="shared" ref="AI4:AI26" si="35">RANK(Z4,Z$3:Z$26,0)</f>
        <v>17</v>
      </c>
      <c r="AJ4">
        <f t="shared" ref="AJ3:AJ26" si="36">RANK(AA4,AA$3:AA$26,0)</f>
        <v>9</v>
      </c>
      <c r="AK4">
        <f t="shared" ref="AK3:AK26" si="37">RANK(AB4,AB$3:AB$26,0)</f>
        <v>12</v>
      </c>
      <c r="AL4">
        <f t="shared" ref="AL3:AL26" si="38">RANK(AC4,AC$3:AC$26,0)</f>
        <v>20</v>
      </c>
      <c r="AM4">
        <f t="shared" ref="AM3:AM26" si="39">RANK(AD4,AD$3:AD$26,0)</f>
        <v>21</v>
      </c>
      <c r="AN4">
        <f t="shared" ref="AN3:AN26" si="40">RANK(AE4,AE$3:AE$26,0)</f>
        <v>2</v>
      </c>
      <c r="AO4">
        <f>24-AI4</f>
        <v>7</v>
      </c>
      <c r="AP4">
        <f t="shared" ref="AP4:AP26" si="41">24-AJ4</f>
        <v>15</v>
      </c>
      <c r="AQ4">
        <f t="shared" ref="AQ4:AQ26" si="42">24-AK4</f>
        <v>12</v>
      </c>
      <c r="AR4">
        <f t="shared" ref="AR4:AR26" si="43">24-AL4</f>
        <v>4</v>
      </c>
      <c r="AS4">
        <f t="shared" ref="AS4:AS26" si="44">24-AM4</f>
        <v>3</v>
      </c>
      <c r="AT4">
        <f t="shared" ref="AT4:AT26" si="45">24-AN4</f>
        <v>22</v>
      </c>
      <c r="AU4">
        <f>AF4</f>
        <v>1000</v>
      </c>
    </row>
    <row r="5" spans="1:47" x14ac:dyDescent="0.3">
      <c r="A5">
        <v>3</v>
      </c>
      <c r="B5">
        <v>79</v>
      </c>
      <c r="C5">
        <v>69</v>
      </c>
      <c r="D5">
        <v>78</v>
      </c>
      <c r="E5">
        <v>77</v>
      </c>
      <c r="F5">
        <v>49</v>
      </c>
      <c r="G5">
        <v>20</v>
      </c>
      <c r="H5">
        <f t="shared" si="26"/>
        <v>3</v>
      </c>
      <c r="I5">
        <f t="shared" ref="I5:I26" si="46">H5-H4</f>
        <v>1</v>
      </c>
      <c r="K5">
        <f t="shared" si="27"/>
        <v>7</v>
      </c>
      <c r="L5">
        <f t="shared" si="16"/>
        <v>10</v>
      </c>
      <c r="M5">
        <f t="shared" si="17"/>
        <v>6</v>
      </c>
      <c r="N5">
        <f t="shared" si="18"/>
        <v>7</v>
      </c>
      <c r="O5">
        <f t="shared" si="19"/>
        <v>11</v>
      </c>
      <c r="P5">
        <f t="shared" si="20"/>
        <v>19</v>
      </c>
      <c r="Q5">
        <f t="shared" si="28"/>
        <v>18</v>
      </c>
      <c r="R5">
        <f t="shared" si="21"/>
        <v>15</v>
      </c>
      <c r="S5">
        <f t="shared" si="22"/>
        <v>19</v>
      </c>
      <c r="T5">
        <f t="shared" si="23"/>
        <v>18</v>
      </c>
      <c r="U5">
        <f t="shared" si="24"/>
        <v>14</v>
      </c>
      <c r="V5">
        <f t="shared" si="25"/>
        <v>6</v>
      </c>
      <c r="W5">
        <f t="shared" si="29"/>
        <v>3000</v>
      </c>
      <c r="Z5">
        <f t="shared" ref="Z5:Z26" si="47">B5-B4</f>
        <v>25</v>
      </c>
      <c r="AA5">
        <f t="shared" si="30"/>
        <v>-18</v>
      </c>
      <c r="AB5">
        <f t="shared" si="31"/>
        <v>-15</v>
      </c>
      <c r="AC5">
        <f t="shared" si="32"/>
        <v>67</v>
      </c>
      <c r="AD5">
        <f t="shared" si="33"/>
        <v>33</v>
      </c>
      <c r="AE5">
        <f t="shared" si="34"/>
        <v>-60</v>
      </c>
      <c r="AF5">
        <f t="shared" ref="AF5:AF26" si="48">I5*1000</f>
        <v>1000</v>
      </c>
      <c r="AI5">
        <f t="shared" si="35"/>
        <v>8</v>
      </c>
      <c r="AJ5">
        <f t="shared" si="36"/>
        <v>18</v>
      </c>
      <c r="AK5">
        <f t="shared" si="37"/>
        <v>15</v>
      </c>
      <c r="AL5">
        <f t="shared" si="38"/>
        <v>2</v>
      </c>
      <c r="AM5">
        <f t="shared" si="39"/>
        <v>5</v>
      </c>
      <c r="AN5">
        <f t="shared" si="40"/>
        <v>21</v>
      </c>
      <c r="AO5">
        <f t="shared" ref="AO5:AO26" si="49">24-AI5</f>
        <v>16</v>
      </c>
      <c r="AP5">
        <f t="shared" si="41"/>
        <v>6</v>
      </c>
      <c r="AQ5">
        <f t="shared" si="42"/>
        <v>9</v>
      </c>
      <c r="AR5">
        <f t="shared" si="43"/>
        <v>22</v>
      </c>
      <c r="AS5">
        <f t="shared" si="44"/>
        <v>19</v>
      </c>
      <c r="AT5">
        <f t="shared" si="45"/>
        <v>3</v>
      </c>
      <c r="AU5">
        <f t="shared" ref="AU5:AU26" si="50">AF5</f>
        <v>1000</v>
      </c>
    </row>
    <row r="6" spans="1:47" x14ac:dyDescent="0.3">
      <c r="A6">
        <v>4</v>
      </c>
      <c r="B6">
        <v>39</v>
      </c>
      <c r="C6">
        <v>96</v>
      </c>
      <c r="D6">
        <v>38</v>
      </c>
      <c r="E6">
        <v>12</v>
      </c>
      <c r="F6">
        <v>23</v>
      </c>
      <c r="G6">
        <v>26</v>
      </c>
      <c r="H6">
        <f t="shared" si="26"/>
        <v>4</v>
      </c>
      <c r="I6">
        <f t="shared" si="46"/>
        <v>1</v>
      </c>
      <c r="K6">
        <f t="shared" si="27"/>
        <v>15</v>
      </c>
      <c r="L6">
        <f t="shared" si="16"/>
        <v>1</v>
      </c>
      <c r="M6">
        <f t="shared" si="17"/>
        <v>17</v>
      </c>
      <c r="N6">
        <f t="shared" si="18"/>
        <v>22</v>
      </c>
      <c r="O6">
        <f t="shared" si="19"/>
        <v>18</v>
      </c>
      <c r="P6">
        <f t="shared" si="20"/>
        <v>17</v>
      </c>
      <c r="Q6">
        <f t="shared" si="28"/>
        <v>10</v>
      </c>
      <c r="R6">
        <f t="shared" si="21"/>
        <v>24</v>
      </c>
      <c r="S6">
        <f t="shared" si="22"/>
        <v>8</v>
      </c>
      <c r="T6">
        <f t="shared" si="23"/>
        <v>3</v>
      </c>
      <c r="U6">
        <f t="shared" si="24"/>
        <v>7</v>
      </c>
      <c r="V6">
        <f t="shared" si="25"/>
        <v>8</v>
      </c>
      <c r="W6">
        <f t="shared" si="29"/>
        <v>4000</v>
      </c>
      <c r="Z6">
        <f t="shared" si="47"/>
        <v>-40</v>
      </c>
      <c r="AA6">
        <f t="shared" si="30"/>
        <v>27</v>
      </c>
      <c r="AB6">
        <f t="shared" si="31"/>
        <v>-40</v>
      </c>
      <c r="AC6">
        <f t="shared" si="32"/>
        <v>-65</v>
      </c>
      <c r="AD6">
        <f t="shared" si="33"/>
        <v>-26</v>
      </c>
      <c r="AE6">
        <f t="shared" si="34"/>
        <v>6</v>
      </c>
      <c r="AF6">
        <f t="shared" si="48"/>
        <v>1000</v>
      </c>
      <c r="AI6">
        <f t="shared" si="35"/>
        <v>18</v>
      </c>
      <c r="AJ6">
        <f t="shared" si="36"/>
        <v>4</v>
      </c>
      <c r="AK6">
        <f t="shared" si="37"/>
        <v>18</v>
      </c>
      <c r="AL6">
        <f t="shared" si="38"/>
        <v>23</v>
      </c>
      <c r="AM6">
        <f t="shared" si="39"/>
        <v>18</v>
      </c>
      <c r="AN6">
        <f t="shared" si="40"/>
        <v>10</v>
      </c>
      <c r="AO6">
        <f t="shared" si="49"/>
        <v>6</v>
      </c>
      <c r="AP6">
        <f t="shared" si="41"/>
        <v>20</v>
      </c>
      <c r="AQ6">
        <f t="shared" si="42"/>
        <v>6</v>
      </c>
      <c r="AR6">
        <f t="shared" si="43"/>
        <v>1</v>
      </c>
      <c r="AS6">
        <f t="shared" si="44"/>
        <v>6</v>
      </c>
      <c r="AT6">
        <f t="shared" si="45"/>
        <v>14</v>
      </c>
      <c r="AU6">
        <f t="shared" si="50"/>
        <v>1000</v>
      </c>
    </row>
    <row r="7" spans="1:47" x14ac:dyDescent="0.3">
      <c r="A7">
        <v>5</v>
      </c>
      <c r="B7">
        <v>81</v>
      </c>
      <c r="C7">
        <v>10</v>
      </c>
      <c r="D7">
        <v>77</v>
      </c>
      <c r="E7">
        <v>21</v>
      </c>
      <c r="F7">
        <v>41</v>
      </c>
      <c r="G7">
        <v>13</v>
      </c>
      <c r="H7">
        <f t="shared" si="26"/>
        <v>5</v>
      </c>
      <c r="I7">
        <f t="shared" si="46"/>
        <v>1</v>
      </c>
      <c r="K7">
        <f t="shared" si="27"/>
        <v>6</v>
      </c>
      <c r="L7">
        <f t="shared" si="16"/>
        <v>24</v>
      </c>
      <c r="M7">
        <f t="shared" si="17"/>
        <v>7</v>
      </c>
      <c r="N7">
        <f t="shared" si="18"/>
        <v>20</v>
      </c>
      <c r="O7">
        <f t="shared" si="19"/>
        <v>16</v>
      </c>
      <c r="P7">
        <f t="shared" si="20"/>
        <v>23</v>
      </c>
      <c r="Q7">
        <f t="shared" si="28"/>
        <v>19</v>
      </c>
      <c r="R7">
        <f t="shared" si="21"/>
        <v>1</v>
      </c>
      <c r="S7">
        <f t="shared" si="22"/>
        <v>18</v>
      </c>
      <c r="T7">
        <f t="shared" si="23"/>
        <v>5</v>
      </c>
      <c r="U7">
        <f t="shared" si="24"/>
        <v>9</v>
      </c>
      <c r="V7">
        <f t="shared" si="25"/>
        <v>2</v>
      </c>
      <c r="W7">
        <f t="shared" si="29"/>
        <v>5000</v>
      </c>
      <c r="Z7">
        <f t="shared" si="47"/>
        <v>42</v>
      </c>
      <c r="AA7">
        <f t="shared" si="30"/>
        <v>-86</v>
      </c>
      <c r="AB7">
        <f t="shared" si="31"/>
        <v>39</v>
      </c>
      <c r="AC7">
        <f t="shared" si="32"/>
        <v>9</v>
      </c>
      <c r="AD7">
        <f t="shared" si="33"/>
        <v>18</v>
      </c>
      <c r="AE7">
        <f t="shared" si="34"/>
        <v>-13</v>
      </c>
      <c r="AF7">
        <f t="shared" si="48"/>
        <v>1000</v>
      </c>
      <c r="AI7">
        <f t="shared" si="35"/>
        <v>5</v>
      </c>
      <c r="AJ7">
        <f t="shared" si="36"/>
        <v>23</v>
      </c>
      <c r="AK7">
        <f t="shared" si="37"/>
        <v>4</v>
      </c>
      <c r="AL7">
        <f t="shared" si="38"/>
        <v>9</v>
      </c>
      <c r="AM7">
        <f t="shared" si="39"/>
        <v>7</v>
      </c>
      <c r="AN7">
        <f t="shared" si="40"/>
        <v>16</v>
      </c>
      <c r="AO7">
        <f t="shared" si="49"/>
        <v>19</v>
      </c>
      <c r="AP7">
        <f t="shared" si="41"/>
        <v>1</v>
      </c>
      <c r="AQ7">
        <f t="shared" si="42"/>
        <v>20</v>
      </c>
      <c r="AR7">
        <f t="shared" si="43"/>
        <v>15</v>
      </c>
      <c r="AS7">
        <f t="shared" si="44"/>
        <v>17</v>
      </c>
      <c r="AT7">
        <f t="shared" si="45"/>
        <v>8</v>
      </c>
      <c r="AU7">
        <f t="shared" si="50"/>
        <v>1000</v>
      </c>
    </row>
    <row r="8" spans="1:47" x14ac:dyDescent="0.3">
      <c r="A8">
        <v>6</v>
      </c>
      <c r="B8">
        <v>18</v>
      </c>
      <c r="C8">
        <v>87</v>
      </c>
      <c r="D8">
        <v>62</v>
      </c>
      <c r="E8">
        <v>54</v>
      </c>
      <c r="F8">
        <v>17</v>
      </c>
      <c r="G8">
        <v>35</v>
      </c>
      <c r="H8">
        <f t="shared" si="26"/>
        <v>6</v>
      </c>
      <c r="I8">
        <f t="shared" si="46"/>
        <v>1</v>
      </c>
      <c r="K8">
        <f t="shared" si="27"/>
        <v>19</v>
      </c>
      <c r="L8">
        <f t="shared" si="16"/>
        <v>4</v>
      </c>
      <c r="M8">
        <f t="shared" si="17"/>
        <v>11</v>
      </c>
      <c r="N8">
        <f t="shared" si="18"/>
        <v>12</v>
      </c>
      <c r="O8">
        <f t="shared" si="19"/>
        <v>23</v>
      </c>
      <c r="P8">
        <f t="shared" si="20"/>
        <v>14</v>
      </c>
      <c r="Q8">
        <f t="shared" si="28"/>
        <v>6</v>
      </c>
      <c r="R8">
        <f t="shared" si="21"/>
        <v>21</v>
      </c>
      <c r="S8">
        <f t="shared" si="22"/>
        <v>14</v>
      </c>
      <c r="T8">
        <f t="shared" si="23"/>
        <v>13</v>
      </c>
      <c r="U8">
        <f t="shared" si="24"/>
        <v>2</v>
      </c>
      <c r="V8">
        <f t="shared" si="25"/>
        <v>11</v>
      </c>
      <c r="W8">
        <f t="shared" si="29"/>
        <v>6000</v>
      </c>
      <c r="Z8">
        <f t="shared" si="47"/>
        <v>-63</v>
      </c>
      <c r="AA8">
        <f t="shared" si="30"/>
        <v>77</v>
      </c>
      <c r="AB8">
        <f t="shared" si="31"/>
        <v>-15</v>
      </c>
      <c r="AC8">
        <f t="shared" si="32"/>
        <v>33</v>
      </c>
      <c r="AD8">
        <f t="shared" si="33"/>
        <v>-24</v>
      </c>
      <c r="AE8">
        <f t="shared" si="34"/>
        <v>22</v>
      </c>
      <c r="AF8">
        <f t="shared" si="48"/>
        <v>1000</v>
      </c>
      <c r="AI8">
        <f t="shared" si="35"/>
        <v>22</v>
      </c>
      <c r="AJ8">
        <f t="shared" si="36"/>
        <v>1</v>
      </c>
      <c r="AK8">
        <f t="shared" si="37"/>
        <v>15</v>
      </c>
      <c r="AL8">
        <f t="shared" si="38"/>
        <v>6</v>
      </c>
      <c r="AM8">
        <f t="shared" si="39"/>
        <v>17</v>
      </c>
      <c r="AN8">
        <f t="shared" si="40"/>
        <v>6</v>
      </c>
      <c r="AO8">
        <f t="shared" si="49"/>
        <v>2</v>
      </c>
      <c r="AP8">
        <f t="shared" si="41"/>
        <v>23</v>
      </c>
      <c r="AQ8">
        <f t="shared" si="42"/>
        <v>9</v>
      </c>
      <c r="AR8">
        <f t="shared" si="43"/>
        <v>18</v>
      </c>
      <c r="AS8">
        <f t="shared" si="44"/>
        <v>7</v>
      </c>
      <c r="AT8">
        <f t="shared" si="45"/>
        <v>18</v>
      </c>
      <c r="AU8">
        <f t="shared" si="50"/>
        <v>1000</v>
      </c>
    </row>
    <row r="9" spans="1:47" x14ac:dyDescent="0.3">
      <c r="A9">
        <v>7</v>
      </c>
      <c r="B9">
        <v>77</v>
      </c>
      <c r="C9">
        <v>91</v>
      </c>
      <c r="D9">
        <v>12</v>
      </c>
      <c r="E9">
        <v>50</v>
      </c>
      <c r="F9">
        <v>80</v>
      </c>
      <c r="G9">
        <v>90</v>
      </c>
      <c r="H9">
        <f t="shared" si="26"/>
        <v>7</v>
      </c>
      <c r="I9">
        <f t="shared" si="46"/>
        <v>1</v>
      </c>
      <c r="K9">
        <f t="shared" si="27"/>
        <v>8</v>
      </c>
      <c r="L9">
        <f t="shared" si="16"/>
        <v>2</v>
      </c>
      <c r="M9">
        <f t="shared" si="17"/>
        <v>24</v>
      </c>
      <c r="N9">
        <f t="shared" si="18"/>
        <v>14</v>
      </c>
      <c r="O9">
        <f t="shared" si="19"/>
        <v>4</v>
      </c>
      <c r="P9">
        <f t="shared" si="20"/>
        <v>4</v>
      </c>
      <c r="Q9">
        <f t="shared" si="28"/>
        <v>17</v>
      </c>
      <c r="R9">
        <f t="shared" si="21"/>
        <v>23</v>
      </c>
      <c r="S9">
        <f t="shared" si="22"/>
        <v>1</v>
      </c>
      <c r="T9">
        <f t="shared" si="23"/>
        <v>11</v>
      </c>
      <c r="U9">
        <f t="shared" si="24"/>
        <v>21</v>
      </c>
      <c r="V9">
        <f t="shared" si="25"/>
        <v>21</v>
      </c>
      <c r="W9">
        <f t="shared" si="29"/>
        <v>7000</v>
      </c>
      <c r="Z9">
        <f t="shared" si="47"/>
        <v>59</v>
      </c>
      <c r="AA9">
        <f t="shared" si="30"/>
        <v>4</v>
      </c>
      <c r="AB9">
        <f t="shared" si="31"/>
        <v>-50</v>
      </c>
      <c r="AC9">
        <f t="shared" si="32"/>
        <v>-4</v>
      </c>
      <c r="AD9">
        <f t="shared" si="33"/>
        <v>63</v>
      </c>
      <c r="AE9">
        <f t="shared" si="34"/>
        <v>55</v>
      </c>
      <c r="AF9">
        <f t="shared" si="48"/>
        <v>1000</v>
      </c>
      <c r="AI9">
        <f t="shared" si="35"/>
        <v>3</v>
      </c>
      <c r="AJ9">
        <f t="shared" si="36"/>
        <v>14</v>
      </c>
      <c r="AK9">
        <f t="shared" si="37"/>
        <v>22</v>
      </c>
      <c r="AL9">
        <f t="shared" si="38"/>
        <v>13</v>
      </c>
      <c r="AM9">
        <f t="shared" si="39"/>
        <v>1</v>
      </c>
      <c r="AN9">
        <f t="shared" si="40"/>
        <v>4</v>
      </c>
      <c r="AO9">
        <f t="shared" si="49"/>
        <v>21</v>
      </c>
      <c r="AP9">
        <f t="shared" si="41"/>
        <v>10</v>
      </c>
      <c r="AQ9">
        <f t="shared" si="42"/>
        <v>2</v>
      </c>
      <c r="AR9">
        <f t="shared" si="43"/>
        <v>11</v>
      </c>
      <c r="AS9">
        <f t="shared" si="44"/>
        <v>23</v>
      </c>
      <c r="AT9">
        <f t="shared" si="45"/>
        <v>20</v>
      </c>
      <c r="AU9">
        <f t="shared" si="50"/>
        <v>1000</v>
      </c>
    </row>
    <row r="10" spans="1:47" x14ac:dyDescent="0.3">
      <c r="A10">
        <v>8</v>
      </c>
      <c r="B10">
        <v>18</v>
      </c>
      <c r="C10">
        <v>55</v>
      </c>
      <c r="D10">
        <v>55</v>
      </c>
      <c r="E10">
        <v>89</v>
      </c>
      <c r="F10">
        <v>93</v>
      </c>
      <c r="G10">
        <v>93</v>
      </c>
      <c r="H10">
        <f t="shared" si="26"/>
        <v>8</v>
      </c>
      <c r="I10">
        <f t="shared" si="46"/>
        <v>1</v>
      </c>
      <c r="K10">
        <f t="shared" si="27"/>
        <v>19</v>
      </c>
      <c r="L10">
        <f t="shared" si="16"/>
        <v>17</v>
      </c>
      <c r="M10">
        <f t="shared" si="17"/>
        <v>15</v>
      </c>
      <c r="N10">
        <f t="shared" si="18"/>
        <v>1</v>
      </c>
      <c r="O10">
        <f t="shared" si="19"/>
        <v>2</v>
      </c>
      <c r="P10">
        <f t="shared" si="20"/>
        <v>3</v>
      </c>
      <c r="Q10">
        <f t="shared" si="28"/>
        <v>6</v>
      </c>
      <c r="R10">
        <f t="shared" si="21"/>
        <v>8</v>
      </c>
      <c r="S10">
        <f t="shared" si="22"/>
        <v>10</v>
      </c>
      <c r="T10">
        <f t="shared" si="23"/>
        <v>24</v>
      </c>
      <c r="U10">
        <f t="shared" si="24"/>
        <v>23</v>
      </c>
      <c r="V10">
        <f t="shared" si="25"/>
        <v>22</v>
      </c>
      <c r="W10">
        <f t="shared" si="29"/>
        <v>8000</v>
      </c>
      <c r="Z10">
        <f t="shared" si="47"/>
        <v>-59</v>
      </c>
      <c r="AA10">
        <f t="shared" si="30"/>
        <v>-36</v>
      </c>
      <c r="AB10">
        <f t="shared" si="31"/>
        <v>43</v>
      </c>
      <c r="AC10">
        <f t="shared" si="32"/>
        <v>39</v>
      </c>
      <c r="AD10">
        <f t="shared" si="33"/>
        <v>13</v>
      </c>
      <c r="AE10">
        <f t="shared" si="34"/>
        <v>3</v>
      </c>
      <c r="AF10">
        <f t="shared" si="48"/>
        <v>1000</v>
      </c>
      <c r="AI10">
        <f t="shared" si="35"/>
        <v>21</v>
      </c>
      <c r="AJ10">
        <f t="shared" si="36"/>
        <v>20</v>
      </c>
      <c r="AK10">
        <f t="shared" si="37"/>
        <v>3</v>
      </c>
      <c r="AL10">
        <f t="shared" si="38"/>
        <v>4</v>
      </c>
      <c r="AM10">
        <f t="shared" si="39"/>
        <v>10</v>
      </c>
      <c r="AN10">
        <f t="shared" si="40"/>
        <v>11</v>
      </c>
      <c r="AO10">
        <f t="shared" si="49"/>
        <v>3</v>
      </c>
      <c r="AP10">
        <f t="shared" si="41"/>
        <v>4</v>
      </c>
      <c r="AQ10">
        <f t="shared" si="42"/>
        <v>21</v>
      </c>
      <c r="AR10">
        <f t="shared" si="43"/>
        <v>20</v>
      </c>
      <c r="AS10">
        <f t="shared" si="44"/>
        <v>14</v>
      </c>
      <c r="AT10">
        <f t="shared" si="45"/>
        <v>13</v>
      </c>
      <c r="AU10">
        <f t="shared" si="50"/>
        <v>1000</v>
      </c>
    </row>
    <row r="11" spans="1:47" x14ac:dyDescent="0.3">
      <c r="A11">
        <v>9</v>
      </c>
      <c r="B11">
        <v>10</v>
      </c>
      <c r="C11">
        <v>69</v>
      </c>
      <c r="D11">
        <v>69</v>
      </c>
      <c r="E11">
        <v>68</v>
      </c>
      <c r="F11">
        <v>77</v>
      </c>
      <c r="G11">
        <v>32</v>
      </c>
      <c r="H11">
        <f t="shared" si="26"/>
        <v>9</v>
      </c>
      <c r="I11">
        <f t="shared" si="46"/>
        <v>1</v>
      </c>
      <c r="K11">
        <f t="shared" si="27"/>
        <v>24</v>
      </c>
      <c r="L11">
        <f t="shared" si="16"/>
        <v>10</v>
      </c>
      <c r="M11">
        <f t="shared" si="17"/>
        <v>10</v>
      </c>
      <c r="N11">
        <f t="shared" si="18"/>
        <v>9</v>
      </c>
      <c r="O11">
        <f t="shared" si="19"/>
        <v>5</v>
      </c>
      <c r="P11">
        <f t="shared" si="20"/>
        <v>15</v>
      </c>
      <c r="Q11">
        <f t="shared" si="28"/>
        <v>1</v>
      </c>
      <c r="R11">
        <f t="shared" si="21"/>
        <v>15</v>
      </c>
      <c r="S11">
        <f t="shared" si="22"/>
        <v>15</v>
      </c>
      <c r="T11">
        <f t="shared" si="23"/>
        <v>16</v>
      </c>
      <c r="U11">
        <f t="shared" si="24"/>
        <v>20</v>
      </c>
      <c r="V11">
        <f t="shared" si="25"/>
        <v>10</v>
      </c>
      <c r="W11">
        <f t="shared" si="29"/>
        <v>9000</v>
      </c>
      <c r="Z11">
        <f t="shared" si="47"/>
        <v>-8</v>
      </c>
      <c r="AA11">
        <f t="shared" si="30"/>
        <v>14</v>
      </c>
      <c r="AB11">
        <f t="shared" si="31"/>
        <v>14</v>
      </c>
      <c r="AC11">
        <f t="shared" si="32"/>
        <v>-21</v>
      </c>
      <c r="AD11">
        <f t="shared" si="33"/>
        <v>-16</v>
      </c>
      <c r="AE11">
        <f t="shared" si="34"/>
        <v>-61</v>
      </c>
      <c r="AF11">
        <f t="shared" si="48"/>
        <v>1000</v>
      </c>
      <c r="AI11">
        <f t="shared" si="35"/>
        <v>14</v>
      </c>
      <c r="AJ11">
        <f t="shared" si="36"/>
        <v>7</v>
      </c>
      <c r="AK11">
        <f t="shared" si="37"/>
        <v>10</v>
      </c>
      <c r="AL11">
        <f t="shared" si="38"/>
        <v>18</v>
      </c>
      <c r="AM11">
        <f t="shared" si="39"/>
        <v>15</v>
      </c>
      <c r="AN11">
        <f t="shared" si="40"/>
        <v>22</v>
      </c>
      <c r="AO11">
        <f t="shared" si="49"/>
        <v>10</v>
      </c>
      <c r="AP11">
        <f t="shared" si="41"/>
        <v>17</v>
      </c>
      <c r="AQ11">
        <f t="shared" si="42"/>
        <v>14</v>
      </c>
      <c r="AR11">
        <f t="shared" si="43"/>
        <v>6</v>
      </c>
      <c r="AS11">
        <f t="shared" si="44"/>
        <v>9</v>
      </c>
      <c r="AT11">
        <f t="shared" si="45"/>
        <v>2</v>
      </c>
      <c r="AU11">
        <f t="shared" si="50"/>
        <v>1000</v>
      </c>
    </row>
    <row r="12" spans="1:47" x14ac:dyDescent="0.3">
      <c r="A12">
        <v>10</v>
      </c>
      <c r="B12">
        <v>93</v>
      </c>
      <c r="C12">
        <v>76</v>
      </c>
      <c r="D12">
        <v>29</v>
      </c>
      <c r="E12">
        <v>87</v>
      </c>
      <c r="F12">
        <v>19</v>
      </c>
      <c r="G12">
        <v>14</v>
      </c>
      <c r="H12">
        <f t="shared" si="26"/>
        <v>10</v>
      </c>
      <c r="I12">
        <f t="shared" si="46"/>
        <v>1</v>
      </c>
      <c r="K12">
        <f t="shared" si="27"/>
        <v>2</v>
      </c>
      <c r="L12">
        <f t="shared" si="16"/>
        <v>8</v>
      </c>
      <c r="M12">
        <f t="shared" si="17"/>
        <v>23</v>
      </c>
      <c r="N12">
        <f t="shared" si="18"/>
        <v>2</v>
      </c>
      <c r="O12">
        <f t="shared" si="19"/>
        <v>21</v>
      </c>
      <c r="P12">
        <f t="shared" si="20"/>
        <v>21</v>
      </c>
      <c r="Q12">
        <f t="shared" si="28"/>
        <v>23</v>
      </c>
      <c r="R12">
        <f t="shared" si="21"/>
        <v>17</v>
      </c>
      <c r="S12">
        <f t="shared" si="22"/>
        <v>2</v>
      </c>
      <c r="T12">
        <f t="shared" si="23"/>
        <v>23</v>
      </c>
      <c r="U12">
        <f t="shared" si="24"/>
        <v>4</v>
      </c>
      <c r="V12">
        <f t="shared" si="25"/>
        <v>4</v>
      </c>
      <c r="W12">
        <f t="shared" si="29"/>
        <v>10000</v>
      </c>
      <c r="Z12">
        <f t="shared" si="47"/>
        <v>83</v>
      </c>
      <c r="AA12">
        <f t="shared" si="30"/>
        <v>7</v>
      </c>
      <c r="AB12">
        <f t="shared" si="31"/>
        <v>-40</v>
      </c>
      <c r="AC12">
        <f t="shared" si="32"/>
        <v>19</v>
      </c>
      <c r="AD12">
        <f t="shared" si="33"/>
        <v>-58</v>
      </c>
      <c r="AE12">
        <f t="shared" si="34"/>
        <v>-18</v>
      </c>
      <c r="AF12">
        <f t="shared" si="48"/>
        <v>1000</v>
      </c>
      <c r="AI12">
        <f t="shared" si="35"/>
        <v>1</v>
      </c>
      <c r="AJ12">
        <f t="shared" si="36"/>
        <v>12</v>
      </c>
      <c r="AK12">
        <f t="shared" si="37"/>
        <v>18</v>
      </c>
      <c r="AL12">
        <f t="shared" si="38"/>
        <v>8</v>
      </c>
      <c r="AM12">
        <f t="shared" si="39"/>
        <v>23</v>
      </c>
      <c r="AN12">
        <f t="shared" si="40"/>
        <v>18</v>
      </c>
      <c r="AO12">
        <f t="shared" si="49"/>
        <v>23</v>
      </c>
      <c r="AP12">
        <f t="shared" si="41"/>
        <v>12</v>
      </c>
      <c r="AQ12">
        <f t="shared" si="42"/>
        <v>6</v>
      </c>
      <c r="AR12">
        <f t="shared" si="43"/>
        <v>16</v>
      </c>
      <c r="AS12">
        <f t="shared" si="44"/>
        <v>1</v>
      </c>
      <c r="AT12">
        <f t="shared" si="45"/>
        <v>6</v>
      </c>
      <c r="AU12">
        <f t="shared" si="50"/>
        <v>1000</v>
      </c>
    </row>
    <row r="13" spans="1:47" x14ac:dyDescent="0.3">
      <c r="A13">
        <v>11</v>
      </c>
      <c r="B13">
        <v>53</v>
      </c>
      <c r="C13">
        <v>69</v>
      </c>
      <c r="D13">
        <v>62</v>
      </c>
      <c r="E13">
        <v>70</v>
      </c>
      <c r="F13">
        <v>56</v>
      </c>
      <c r="G13">
        <v>45</v>
      </c>
      <c r="H13">
        <f t="shared" si="26"/>
        <v>11</v>
      </c>
      <c r="I13">
        <f t="shared" si="46"/>
        <v>1</v>
      </c>
      <c r="K13">
        <f t="shared" si="27"/>
        <v>14</v>
      </c>
      <c r="L13">
        <f t="shared" si="16"/>
        <v>10</v>
      </c>
      <c r="M13">
        <f t="shared" si="17"/>
        <v>11</v>
      </c>
      <c r="N13">
        <f t="shared" si="18"/>
        <v>8</v>
      </c>
      <c r="O13">
        <f t="shared" si="19"/>
        <v>9</v>
      </c>
      <c r="P13">
        <f t="shared" si="20"/>
        <v>11</v>
      </c>
      <c r="Q13">
        <f t="shared" si="28"/>
        <v>11</v>
      </c>
      <c r="R13">
        <f t="shared" si="21"/>
        <v>15</v>
      </c>
      <c r="S13">
        <f t="shared" si="22"/>
        <v>14</v>
      </c>
      <c r="T13">
        <f t="shared" si="23"/>
        <v>17</v>
      </c>
      <c r="U13">
        <f t="shared" si="24"/>
        <v>16</v>
      </c>
      <c r="V13">
        <f t="shared" si="25"/>
        <v>14</v>
      </c>
      <c r="W13">
        <f t="shared" si="29"/>
        <v>11000</v>
      </c>
      <c r="Z13">
        <f t="shared" si="47"/>
        <v>-40</v>
      </c>
      <c r="AA13">
        <f t="shared" si="30"/>
        <v>-7</v>
      </c>
      <c r="AB13">
        <f t="shared" si="31"/>
        <v>33</v>
      </c>
      <c r="AC13">
        <f t="shared" si="32"/>
        <v>-17</v>
      </c>
      <c r="AD13">
        <f t="shared" si="33"/>
        <v>37</v>
      </c>
      <c r="AE13">
        <f t="shared" si="34"/>
        <v>31</v>
      </c>
      <c r="AF13">
        <f t="shared" si="48"/>
        <v>1000</v>
      </c>
      <c r="AI13">
        <f t="shared" si="35"/>
        <v>18</v>
      </c>
      <c r="AJ13">
        <f t="shared" si="36"/>
        <v>17</v>
      </c>
      <c r="AK13">
        <f t="shared" si="37"/>
        <v>6</v>
      </c>
      <c r="AL13">
        <f t="shared" si="38"/>
        <v>17</v>
      </c>
      <c r="AM13">
        <f t="shared" si="39"/>
        <v>3</v>
      </c>
      <c r="AN13">
        <f t="shared" si="40"/>
        <v>5</v>
      </c>
      <c r="AO13">
        <f t="shared" si="49"/>
        <v>6</v>
      </c>
      <c r="AP13">
        <f t="shared" si="41"/>
        <v>7</v>
      </c>
      <c r="AQ13">
        <f t="shared" si="42"/>
        <v>18</v>
      </c>
      <c r="AR13">
        <f t="shared" si="43"/>
        <v>7</v>
      </c>
      <c r="AS13">
        <f t="shared" si="44"/>
        <v>21</v>
      </c>
      <c r="AT13">
        <f t="shared" si="45"/>
        <v>19</v>
      </c>
      <c r="AU13">
        <f t="shared" si="50"/>
        <v>1000</v>
      </c>
    </row>
    <row r="14" spans="1:47" x14ac:dyDescent="0.3">
      <c r="A14">
        <v>12</v>
      </c>
      <c r="B14">
        <v>96</v>
      </c>
      <c r="C14">
        <v>80</v>
      </c>
      <c r="D14">
        <v>86</v>
      </c>
      <c r="E14">
        <v>12</v>
      </c>
      <c r="F14">
        <v>22</v>
      </c>
      <c r="G14">
        <v>53</v>
      </c>
      <c r="H14">
        <f t="shared" si="26"/>
        <v>12</v>
      </c>
      <c r="I14">
        <f t="shared" si="46"/>
        <v>1</v>
      </c>
      <c r="K14">
        <f t="shared" si="27"/>
        <v>1</v>
      </c>
      <c r="L14">
        <f t="shared" si="16"/>
        <v>6</v>
      </c>
      <c r="M14">
        <f t="shared" si="17"/>
        <v>5</v>
      </c>
      <c r="N14">
        <f t="shared" si="18"/>
        <v>22</v>
      </c>
      <c r="O14">
        <f t="shared" si="19"/>
        <v>19</v>
      </c>
      <c r="P14">
        <f t="shared" si="20"/>
        <v>10</v>
      </c>
      <c r="Q14">
        <f t="shared" si="28"/>
        <v>24</v>
      </c>
      <c r="R14">
        <f t="shared" si="21"/>
        <v>19</v>
      </c>
      <c r="S14">
        <f t="shared" si="22"/>
        <v>20</v>
      </c>
      <c r="T14">
        <f t="shared" si="23"/>
        <v>3</v>
      </c>
      <c r="U14">
        <f t="shared" si="24"/>
        <v>6</v>
      </c>
      <c r="V14">
        <f t="shared" si="25"/>
        <v>15</v>
      </c>
      <c r="W14">
        <f t="shared" si="29"/>
        <v>12000</v>
      </c>
      <c r="Z14">
        <f t="shared" si="47"/>
        <v>43</v>
      </c>
      <c r="AA14">
        <f t="shared" si="30"/>
        <v>11</v>
      </c>
      <c r="AB14">
        <f t="shared" si="31"/>
        <v>24</v>
      </c>
      <c r="AC14">
        <f t="shared" si="32"/>
        <v>-58</v>
      </c>
      <c r="AD14">
        <f t="shared" si="33"/>
        <v>-34</v>
      </c>
      <c r="AE14">
        <f t="shared" si="34"/>
        <v>8</v>
      </c>
      <c r="AF14">
        <f t="shared" si="48"/>
        <v>1000</v>
      </c>
      <c r="AI14">
        <f t="shared" si="35"/>
        <v>4</v>
      </c>
      <c r="AJ14">
        <f t="shared" si="36"/>
        <v>9</v>
      </c>
      <c r="AK14">
        <f t="shared" si="37"/>
        <v>9</v>
      </c>
      <c r="AL14">
        <f t="shared" si="38"/>
        <v>21</v>
      </c>
      <c r="AM14">
        <f t="shared" si="39"/>
        <v>19</v>
      </c>
      <c r="AN14">
        <f t="shared" si="40"/>
        <v>9</v>
      </c>
      <c r="AO14">
        <f t="shared" si="49"/>
        <v>20</v>
      </c>
      <c r="AP14">
        <f t="shared" si="41"/>
        <v>15</v>
      </c>
      <c r="AQ14">
        <f t="shared" si="42"/>
        <v>15</v>
      </c>
      <c r="AR14">
        <f t="shared" si="43"/>
        <v>3</v>
      </c>
      <c r="AS14">
        <f t="shared" si="44"/>
        <v>5</v>
      </c>
      <c r="AT14">
        <f t="shared" si="45"/>
        <v>15</v>
      </c>
      <c r="AU14">
        <f t="shared" si="50"/>
        <v>1000</v>
      </c>
    </row>
    <row r="15" spans="1:47" x14ac:dyDescent="0.3">
      <c r="A15">
        <v>13</v>
      </c>
      <c r="B15">
        <v>22</v>
      </c>
      <c r="C15">
        <v>47</v>
      </c>
      <c r="D15">
        <v>32</v>
      </c>
      <c r="E15">
        <v>80</v>
      </c>
      <c r="F15">
        <v>36</v>
      </c>
      <c r="G15">
        <v>40</v>
      </c>
      <c r="H15">
        <f t="shared" si="26"/>
        <v>13</v>
      </c>
      <c r="I15">
        <f t="shared" si="46"/>
        <v>1</v>
      </c>
      <c r="K15">
        <f t="shared" si="27"/>
        <v>17</v>
      </c>
      <c r="L15">
        <f t="shared" si="16"/>
        <v>19</v>
      </c>
      <c r="M15">
        <f t="shared" si="17"/>
        <v>20</v>
      </c>
      <c r="N15">
        <f t="shared" si="18"/>
        <v>6</v>
      </c>
      <c r="O15">
        <f t="shared" si="19"/>
        <v>17</v>
      </c>
      <c r="P15">
        <f t="shared" si="20"/>
        <v>12</v>
      </c>
      <c r="Q15">
        <f t="shared" si="28"/>
        <v>8</v>
      </c>
      <c r="R15">
        <f t="shared" si="21"/>
        <v>6</v>
      </c>
      <c r="S15">
        <f t="shared" si="22"/>
        <v>5</v>
      </c>
      <c r="T15">
        <f t="shared" si="23"/>
        <v>19</v>
      </c>
      <c r="U15">
        <f t="shared" si="24"/>
        <v>8</v>
      </c>
      <c r="V15">
        <f t="shared" si="25"/>
        <v>13</v>
      </c>
      <c r="W15">
        <f t="shared" si="29"/>
        <v>13000</v>
      </c>
      <c r="Z15">
        <f t="shared" si="47"/>
        <v>-74</v>
      </c>
      <c r="AA15">
        <f t="shared" si="30"/>
        <v>-33</v>
      </c>
      <c r="AB15">
        <f t="shared" si="31"/>
        <v>-54</v>
      </c>
      <c r="AC15">
        <f t="shared" si="32"/>
        <v>68</v>
      </c>
      <c r="AD15">
        <f t="shared" si="33"/>
        <v>14</v>
      </c>
      <c r="AE15">
        <f t="shared" si="34"/>
        <v>-13</v>
      </c>
      <c r="AF15">
        <f t="shared" si="48"/>
        <v>1000</v>
      </c>
      <c r="AI15">
        <f t="shared" si="35"/>
        <v>23</v>
      </c>
      <c r="AJ15">
        <f t="shared" si="36"/>
        <v>19</v>
      </c>
      <c r="AK15">
        <f t="shared" si="37"/>
        <v>23</v>
      </c>
      <c r="AL15">
        <f t="shared" si="38"/>
        <v>1</v>
      </c>
      <c r="AM15">
        <f t="shared" si="39"/>
        <v>9</v>
      </c>
      <c r="AN15">
        <f t="shared" si="40"/>
        <v>16</v>
      </c>
      <c r="AO15">
        <f t="shared" si="49"/>
        <v>1</v>
      </c>
      <c r="AP15">
        <f t="shared" si="41"/>
        <v>5</v>
      </c>
      <c r="AQ15">
        <f t="shared" si="42"/>
        <v>1</v>
      </c>
      <c r="AR15">
        <f t="shared" si="43"/>
        <v>23</v>
      </c>
      <c r="AS15">
        <f t="shared" si="44"/>
        <v>15</v>
      </c>
      <c r="AT15">
        <f t="shared" si="45"/>
        <v>8</v>
      </c>
      <c r="AU15">
        <f t="shared" si="50"/>
        <v>1000</v>
      </c>
    </row>
    <row r="16" spans="1:47" x14ac:dyDescent="0.3">
      <c r="A16">
        <v>14</v>
      </c>
      <c r="B16">
        <v>85</v>
      </c>
      <c r="C16">
        <v>67</v>
      </c>
      <c r="D16">
        <v>76</v>
      </c>
      <c r="E16">
        <v>82</v>
      </c>
      <c r="F16">
        <v>42</v>
      </c>
      <c r="G16">
        <v>31</v>
      </c>
      <c r="H16">
        <f t="shared" si="26"/>
        <v>14</v>
      </c>
      <c r="I16">
        <f t="shared" si="46"/>
        <v>1</v>
      </c>
      <c r="K16">
        <f t="shared" si="27"/>
        <v>4</v>
      </c>
      <c r="L16">
        <f t="shared" si="16"/>
        <v>13</v>
      </c>
      <c r="M16">
        <f t="shared" si="17"/>
        <v>8</v>
      </c>
      <c r="N16">
        <f t="shared" si="18"/>
        <v>4</v>
      </c>
      <c r="O16">
        <f t="shared" si="19"/>
        <v>15</v>
      </c>
      <c r="P16">
        <f t="shared" si="20"/>
        <v>16</v>
      </c>
      <c r="Q16">
        <f t="shared" si="28"/>
        <v>21</v>
      </c>
      <c r="R16">
        <f t="shared" si="21"/>
        <v>12</v>
      </c>
      <c r="S16">
        <f t="shared" si="22"/>
        <v>17</v>
      </c>
      <c r="T16">
        <f t="shared" si="23"/>
        <v>21</v>
      </c>
      <c r="U16">
        <f t="shared" si="24"/>
        <v>10</v>
      </c>
      <c r="V16">
        <f t="shared" si="25"/>
        <v>9</v>
      </c>
      <c r="W16">
        <f t="shared" si="29"/>
        <v>14000</v>
      </c>
      <c r="Z16">
        <f t="shared" si="47"/>
        <v>63</v>
      </c>
      <c r="AA16">
        <f t="shared" si="30"/>
        <v>20</v>
      </c>
      <c r="AB16">
        <f t="shared" si="31"/>
        <v>44</v>
      </c>
      <c r="AC16">
        <f t="shared" si="32"/>
        <v>2</v>
      </c>
      <c r="AD16">
        <f t="shared" si="33"/>
        <v>6</v>
      </c>
      <c r="AE16">
        <f t="shared" si="34"/>
        <v>-9</v>
      </c>
      <c r="AF16">
        <f t="shared" si="48"/>
        <v>1000</v>
      </c>
      <c r="AI16">
        <f t="shared" si="35"/>
        <v>2</v>
      </c>
      <c r="AJ16">
        <f t="shared" si="36"/>
        <v>5</v>
      </c>
      <c r="AK16">
        <f t="shared" si="37"/>
        <v>2</v>
      </c>
      <c r="AL16">
        <f t="shared" si="38"/>
        <v>10</v>
      </c>
      <c r="AM16">
        <f t="shared" si="39"/>
        <v>12</v>
      </c>
      <c r="AN16">
        <f t="shared" si="40"/>
        <v>15</v>
      </c>
      <c r="AO16">
        <f t="shared" si="49"/>
        <v>22</v>
      </c>
      <c r="AP16">
        <f t="shared" si="41"/>
        <v>19</v>
      </c>
      <c r="AQ16">
        <f t="shared" si="42"/>
        <v>22</v>
      </c>
      <c r="AR16">
        <f t="shared" si="43"/>
        <v>14</v>
      </c>
      <c r="AS16">
        <f t="shared" si="44"/>
        <v>12</v>
      </c>
      <c r="AT16">
        <f t="shared" si="45"/>
        <v>9</v>
      </c>
      <c r="AU16">
        <f t="shared" si="50"/>
        <v>1000</v>
      </c>
    </row>
    <row r="17" spans="1:47" x14ac:dyDescent="0.3">
      <c r="A17">
        <v>15</v>
      </c>
      <c r="B17">
        <v>70</v>
      </c>
      <c r="C17">
        <v>62</v>
      </c>
      <c r="D17">
        <v>32</v>
      </c>
      <c r="E17">
        <v>21</v>
      </c>
      <c r="F17">
        <v>52</v>
      </c>
      <c r="G17">
        <v>88</v>
      </c>
      <c r="H17">
        <f t="shared" si="26"/>
        <v>15</v>
      </c>
      <c r="I17">
        <f t="shared" si="46"/>
        <v>1</v>
      </c>
      <c r="K17">
        <f t="shared" si="27"/>
        <v>10</v>
      </c>
      <c r="L17">
        <f t="shared" si="16"/>
        <v>15</v>
      </c>
      <c r="M17">
        <f t="shared" si="17"/>
        <v>20</v>
      </c>
      <c r="N17">
        <f t="shared" si="18"/>
        <v>20</v>
      </c>
      <c r="O17">
        <f t="shared" si="19"/>
        <v>10</v>
      </c>
      <c r="P17">
        <f t="shared" si="20"/>
        <v>5</v>
      </c>
      <c r="Q17">
        <f t="shared" si="28"/>
        <v>15</v>
      </c>
      <c r="R17">
        <f t="shared" si="21"/>
        <v>10</v>
      </c>
      <c r="S17">
        <f t="shared" si="22"/>
        <v>5</v>
      </c>
      <c r="T17">
        <f t="shared" si="23"/>
        <v>5</v>
      </c>
      <c r="U17">
        <f t="shared" si="24"/>
        <v>15</v>
      </c>
      <c r="V17">
        <f t="shared" si="25"/>
        <v>20</v>
      </c>
      <c r="W17">
        <f t="shared" si="29"/>
        <v>15000</v>
      </c>
      <c r="Z17">
        <f t="shared" si="47"/>
        <v>-15</v>
      </c>
      <c r="AA17">
        <f t="shared" si="30"/>
        <v>-5</v>
      </c>
      <c r="AB17">
        <f t="shared" si="31"/>
        <v>-44</v>
      </c>
      <c r="AC17">
        <f t="shared" si="32"/>
        <v>-61</v>
      </c>
      <c r="AD17">
        <f t="shared" si="33"/>
        <v>10</v>
      </c>
      <c r="AE17">
        <f t="shared" si="34"/>
        <v>57</v>
      </c>
      <c r="AF17">
        <f t="shared" si="48"/>
        <v>1000</v>
      </c>
      <c r="AI17">
        <f t="shared" si="35"/>
        <v>15</v>
      </c>
      <c r="AJ17">
        <f t="shared" si="36"/>
        <v>16</v>
      </c>
      <c r="AK17">
        <f t="shared" si="37"/>
        <v>20</v>
      </c>
      <c r="AL17">
        <f t="shared" si="38"/>
        <v>22</v>
      </c>
      <c r="AM17">
        <f t="shared" si="39"/>
        <v>11</v>
      </c>
      <c r="AN17">
        <f t="shared" si="40"/>
        <v>2</v>
      </c>
      <c r="AO17">
        <f t="shared" si="49"/>
        <v>9</v>
      </c>
      <c r="AP17">
        <f t="shared" si="41"/>
        <v>8</v>
      </c>
      <c r="AQ17">
        <f t="shared" si="42"/>
        <v>4</v>
      </c>
      <c r="AR17">
        <f t="shared" si="43"/>
        <v>2</v>
      </c>
      <c r="AS17">
        <f t="shared" si="44"/>
        <v>13</v>
      </c>
      <c r="AT17">
        <f t="shared" si="45"/>
        <v>22</v>
      </c>
      <c r="AU17">
        <f t="shared" si="50"/>
        <v>1000</v>
      </c>
    </row>
    <row r="18" spans="1:47" x14ac:dyDescent="0.3">
      <c r="A18">
        <v>16</v>
      </c>
      <c r="B18">
        <v>71</v>
      </c>
      <c r="C18">
        <v>17</v>
      </c>
      <c r="D18">
        <v>87</v>
      </c>
      <c r="E18">
        <v>23</v>
      </c>
      <c r="F18">
        <v>48</v>
      </c>
      <c r="G18">
        <v>64</v>
      </c>
      <c r="H18">
        <f t="shared" si="26"/>
        <v>16</v>
      </c>
      <c r="I18">
        <f t="shared" si="46"/>
        <v>1</v>
      </c>
      <c r="K18">
        <f t="shared" si="27"/>
        <v>9</v>
      </c>
      <c r="L18">
        <f t="shared" si="16"/>
        <v>22</v>
      </c>
      <c r="M18">
        <f t="shared" si="17"/>
        <v>4</v>
      </c>
      <c r="N18">
        <f t="shared" si="18"/>
        <v>18</v>
      </c>
      <c r="O18">
        <f t="shared" si="19"/>
        <v>12</v>
      </c>
      <c r="P18">
        <f t="shared" si="20"/>
        <v>9</v>
      </c>
      <c r="Q18">
        <f t="shared" si="28"/>
        <v>16</v>
      </c>
      <c r="R18">
        <f t="shared" si="21"/>
        <v>3</v>
      </c>
      <c r="S18">
        <f t="shared" si="22"/>
        <v>21</v>
      </c>
      <c r="T18">
        <f t="shared" si="23"/>
        <v>7</v>
      </c>
      <c r="U18">
        <f t="shared" si="24"/>
        <v>13</v>
      </c>
      <c r="V18">
        <f t="shared" si="25"/>
        <v>16</v>
      </c>
      <c r="W18">
        <f t="shared" si="29"/>
        <v>16000</v>
      </c>
      <c r="Z18">
        <f t="shared" si="47"/>
        <v>1</v>
      </c>
      <c r="AA18">
        <f t="shared" si="30"/>
        <v>-45</v>
      </c>
      <c r="AB18">
        <f t="shared" si="31"/>
        <v>55</v>
      </c>
      <c r="AC18">
        <f t="shared" si="32"/>
        <v>2</v>
      </c>
      <c r="AD18">
        <f t="shared" si="33"/>
        <v>-4</v>
      </c>
      <c r="AE18">
        <f t="shared" si="34"/>
        <v>-24</v>
      </c>
      <c r="AF18">
        <f t="shared" si="48"/>
        <v>1000</v>
      </c>
      <c r="AI18">
        <f t="shared" si="35"/>
        <v>11</v>
      </c>
      <c r="AJ18">
        <f t="shared" si="36"/>
        <v>21</v>
      </c>
      <c r="AK18">
        <f t="shared" si="37"/>
        <v>1</v>
      </c>
      <c r="AL18">
        <f t="shared" si="38"/>
        <v>10</v>
      </c>
      <c r="AM18">
        <f t="shared" si="39"/>
        <v>14</v>
      </c>
      <c r="AN18">
        <f t="shared" si="40"/>
        <v>19</v>
      </c>
      <c r="AO18">
        <f t="shared" si="49"/>
        <v>13</v>
      </c>
      <c r="AP18">
        <f t="shared" si="41"/>
        <v>3</v>
      </c>
      <c r="AQ18">
        <f t="shared" si="42"/>
        <v>23</v>
      </c>
      <c r="AR18">
        <f t="shared" si="43"/>
        <v>14</v>
      </c>
      <c r="AS18">
        <f t="shared" si="44"/>
        <v>10</v>
      </c>
      <c r="AT18">
        <f t="shared" si="45"/>
        <v>5</v>
      </c>
      <c r="AU18">
        <f t="shared" si="50"/>
        <v>1000</v>
      </c>
    </row>
    <row r="19" spans="1:47" x14ac:dyDescent="0.3">
      <c r="A19">
        <v>17</v>
      </c>
      <c r="B19">
        <v>28</v>
      </c>
      <c r="C19">
        <v>30</v>
      </c>
      <c r="D19">
        <v>42</v>
      </c>
      <c r="E19">
        <v>49</v>
      </c>
      <c r="F19">
        <v>70</v>
      </c>
      <c r="G19">
        <v>75</v>
      </c>
      <c r="H19">
        <f t="shared" si="26"/>
        <v>17</v>
      </c>
      <c r="I19">
        <f t="shared" si="46"/>
        <v>1</v>
      </c>
      <c r="K19">
        <f t="shared" si="27"/>
        <v>16</v>
      </c>
      <c r="L19">
        <f t="shared" si="16"/>
        <v>20</v>
      </c>
      <c r="M19">
        <f t="shared" si="17"/>
        <v>16</v>
      </c>
      <c r="N19">
        <f t="shared" si="18"/>
        <v>15</v>
      </c>
      <c r="O19">
        <f t="shared" si="19"/>
        <v>6</v>
      </c>
      <c r="P19">
        <f t="shared" si="20"/>
        <v>8</v>
      </c>
      <c r="Q19">
        <f t="shared" si="28"/>
        <v>9</v>
      </c>
      <c r="R19">
        <f t="shared" si="21"/>
        <v>5</v>
      </c>
      <c r="S19">
        <f t="shared" si="22"/>
        <v>9</v>
      </c>
      <c r="T19">
        <f t="shared" si="23"/>
        <v>10</v>
      </c>
      <c r="U19">
        <f t="shared" si="24"/>
        <v>19</v>
      </c>
      <c r="V19">
        <f t="shared" si="25"/>
        <v>17</v>
      </c>
      <c r="W19">
        <f t="shared" si="29"/>
        <v>17000</v>
      </c>
      <c r="Z19">
        <f t="shared" si="47"/>
        <v>-43</v>
      </c>
      <c r="AA19">
        <f t="shared" si="30"/>
        <v>13</v>
      </c>
      <c r="AB19">
        <f t="shared" si="31"/>
        <v>-45</v>
      </c>
      <c r="AC19">
        <f t="shared" si="32"/>
        <v>26</v>
      </c>
      <c r="AD19">
        <f t="shared" si="33"/>
        <v>22</v>
      </c>
      <c r="AE19">
        <f t="shared" si="34"/>
        <v>11</v>
      </c>
      <c r="AF19">
        <f t="shared" si="48"/>
        <v>1000</v>
      </c>
      <c r="AI19">
        <f t="shared" si="35"/>
        <v>20</v>
      </c>
      <c r="AJ19">
        <f t="shared" si="36"/>
        <v>8</v>
      </c>
      <c r="AK19">
        <f t="shared" si="37"/>
        <v>21</v>
      </c>
      <c r="AL19">
        <f t="shared" si="38"/>
        <v>7</v>
      </c>
      <c r="AM19">
        <f t="shared" si="39"/>
        <v>6</v>
      </c>
      <c r="AN19">
        <f t="shared" si="40"/>
        <v>7</v>
      </c>
      <c r="AO19">
        <f t="shared" si="49"/>
        <v>4</v>
      </c>
      <c r="AP19">
        <f t="shared" si="41"/>
        <v>16</v>
      </c>
      <c r="AQ19">
        <f t="shared" si="42"/>
        <v>3</v>
      </c>
      <c r="AR19">
        <f t="shared" si="43"/>
        <v>17</v>
      </c>
      <c r="AS19">
        <f t="shared" si="44"/>
        <v>18</v>
      </c>
      <c r="AT19">
        <f t="shared" si="45"/>
        <v>17</v>
      </c>
      <c r="AU19">
        <f t="shared" si="50"/>
        <v>1000</v>
      </c>
    </row>
    <row r="20" spans="1:47" x14ac:dyDescent="0.3">
      <c r="A20">
        <v>18</v>
      </c>
      <c r="B20">
        <v>13</v>
      </c>
      <c r="C20">
        <v>26</v>
      </c>
      <c r="D20">
        <v>33</v>
      </c>
      <c r="E20">
        <v>51</v>
      </c>
      <c r="F20">
        <v>87</v>
      </c>
      <c r="G20">
        <v>17</v>
      </c>
      <c r="H20">
        <f t="shared" si="26"/>
        <v>18</v>
      </c>
      <c r="I20">
        <f t="shared" si="46"/>
        <v>1</v>
      </c>
      <c r="K20">
        <f t="shared" si="27"/>
        <v>22</v>
      </c>
      <c r="L20">
        <f t="shared" si="16"/>
        <v>21</v>
      </c>
      <c r="M20">
        <f t="shared" si="17"/>
        <v>19</v>
      </c>
      <c r="N20">
        <f t="shared" si="18"/>
        <v>13</v>
      </c>
      <c r="O20">
        <f t="shared" si="19"/>
        <v>3</v>
      </c>
      <c r="P20">
        <f t="shared" si="20"/>
        <v>20</v>
      </c>
      <c r="Q20">
        <f t="shared" si="28"/>
        <v>3</v>
      </c>
      <c r="R20">
        <f t="shared" si="21"/>
        <v>4</v>
      </c>
      <c r="S20">
        <f t="shared" si="22"/>
        <v>6</v>
      </c>
      <c r="T20">
        <f t="shared" si="23"/>
        <v>12</v>
      </c>
      <c r="U20">
        <f t="shared" si="24"/>
        <v>22</v>
      </c>
      <c r="V20">
        <f t="shared" si="25"/>
        <v>5</v>
      </c>
      <c r="W20">
        <f t="shared" si="29"/>
        <v>18000</v>
      </c>
      <c r="Z20">
        <f t="shared" si="47"/>
        <v>-15</v>
      </c>
      <c r="AA20">
        <f t="shared" si="30"/>
        <v>-4</v>
      </c>
      <c r="AB20">
        <f t="shared" si="31"/>
        <v>-9</v>
      </c>
      <c r="AC20">
        <f t="shared" si="32"/>
        <v>2</v>
      </c>
      <c r="AD20">
        <f t="shared" si="33"/>
        <v>17</v>
      </c>
      <c r="AE20">
        <f t="shared" si="34"/>
        <v>-58</v>
      </c>
      <c r="AF20">
        <f t="shared" si="48"/>
        <v>1000</v>
      </c>
      <c r="AI20">
        <f t="shared" si="35"/>
        <v>15</v>
      </c>
      <c r="AJ20">
        <f t="shared" si="36"/>
        <v>15</v>
      </c>
      <c r="AK20">
        <f t="shared" si="37"/>
        <v>13</v>
      </c>
      <c r="AL20">
        <f t="shared" si="38"/>
        <v>10</v>
      </c>
      <c r="AM20">
        <f t="shared" si="39"/>
        <v>8</v>
      </c>
      <c r="AN20">
        <f t="shared" si="40"/>
        <v>20</v>
      </c>
      <c r="AO20">
        <f t="shared" si="49"/>
        <v>9</v>
      </c>
      <c r="AP20">
        <f t="shared" si="41"/>
        <v>9</v>
      </c>
      <c r="AQ20">
        <f t="shared" si="42"/>
        <v>11</v>
      </c>
      <c r="AR20">
        <f t="shared" si="43"/>
        <v>14</v>
      </c>
      <c r="AS20">
        <f t="shared" si="44"/>
        <v>16</v>
      </c>
      <c r="AT20">
        <f t="shared" si="45"/>
        <v>4</v>
      </c>
      <c r="AU20">
        <f t="shared" si="50"/>
        <v>1000</v>
      </c>
    </row>
    <row r="21" spans="1:47" x14ac:dyDescent="0.3">
      <c r="A21">
        <v>19</v>
      </c>
      <c r="B21">
        <v>19</v>
      </c>
      <c r="C21">
        <v>63</v>
      </c>
      <c r="D21">
        <v>30</v>
      </c>
      <c r="E21">
        <v>38</v>
      </c>
      <c r="F21">
        <v>43</v>
      </c>
      <c r="G21">
        <v>12</v>
      </c>
      <c r="H21">
        <f t="shared" si="26"/>
        <v>19</v>
      </c>
      <c r="I21">
        <f t="shared" si="46"/>
        <v>1</v>
      </c>
      <c r="K21">
        <f t="shared" si="27"/>
        <v>18</v>
      </c>
      <c r="L21">
        <f t="shared" si="16"/>
        <v>14</v>
      </c>
      <c r="M21">
        <f t="shared" si="17"/>
        <v>22</v>
      </c>
      <c r="N21">
        <f t="shared" si="18"/>
        <v>17</v>
      </c>
      <c r="O21">
        <f t="shared" si="19"/>
        <v>14</v>
      </c>
      <c r="P21">
        <f t="shared" si="20"/>
        <v>24</v>
      </c>
      <c r="Q21">
        <f t="shared" si="28"/>
        <v>7</v>
      </c>
      <c r="R21">
        <f t="shared" si="21"/>
        <v>11</v>
      </c>
      <c r="S21">
        <f t="shared" si="22"/>
        <v>3</v>
      </c>
      <c r="T21">
        <f t="shared" si="23"/>
        <v>8</v>
      </c>
      <c r="U21">
        <f t="shared" si="24"/>
        <v>11</v>
      </c>
      <c r="V21">
        <f t="shared" si="25"/>
        <v>1</v>
      </c>
      <c r="W21">
        <f t="shared" si="29"/>
        <v>19000</v>
      </c>
      <c r="Z21">
        <f t="shared" si="47"/>
        <v>6</v>
      </c>
      <c r="AA21">
        <f t="shared" si="30"/>
        <v>37</v>
      </c>
      <c r="AB21">
        <f t="shared" si="31"/>
        <v>-3</v>
      </c>
      <c r="AC21">
        <f t="shared" si="32"/>
        <v>-13</v>
      </c>
      <c r="AD21">
        <f t="shared" si="33"/>
        <v>-44</v>
      </c>
      <c r="AE21">
        <f t="shared" si="34"/>
        <v>-5</v>
      </c>
      <c r="AF21">
        <f t="shared" si="48"/>
        <v>1000</v>
      </c>
      <c r="AI21">
        <f t="shared" si="35"/>
        <v>10</v>
      </c>
      <c r="AJ21">
        <f t="shared" si="36"/>
        <v>2</v>
      </c>
      <c r="AK21">
        <f t="shared" si="37"/>
        <v>11</v>
      </c>
      <c r="AL21">
        <f t="shared" si="38"/>
        <v>15</v>
      </c>
      <c r="AM21">
        <f t="shared" si="39"/>
        <v>20</v>
      </c>
      <c r="AN21">
        <f t="shared" si="40"/>
        <v>14</v>
      </c>
      <c r="AO21">
        <f t="shared" si="49"/>
        <v>14</v>
      </c>
      <c r="AP21">
        <f t="shared" si="41"/>
        <v>22</v>
      </c>
      <c r="AQ21">
        <f t="shared" si="42"/>
        <v>13</v>
      </c>
      <c r="AR21">
        <f t="shared" si="43"/>
        <v>9</v>
      </c>
      <c r="AS21">
        <f t="shared" si="44"/>
        <v>4</v>
      </c>
      <c r="AT21">
        <f t="shared" si="45"/>
        <v>10</v>
      </c>
      <c r="AU21">
        <f t="shared" si="50"/>
        <v>1000</v>
      </c>
    </row>
    <row r="22" spans="1:47" x14ac:dyDescent="0.3">
      <c r="A22">
        <v>20</v>
      </c>
      <c r="B22">
        <v>15</v>
      </c>
      <c r="C22">
        <v>78</v>
      </c>
      <c r="D22">
        <v>61</v>
      </c>
      <c r="E22">
        <v>23</v>
      </c>
      <c r="F22">
        <v>21</v>
      </c>
      <c r="G22">
        <v>14</v>
      </c>
      <c r="H22">
        <f t="shared" si="26"/>
        <v>20</v>
      </c>
      <c r="I22">
        <f t="shared" si="46"/>
        <v>1</v>
      </c>
      <c r="K22">
        <f t="shared" si="27"/>
        <v>21</v>
      </c>
      <c r="L22">
        <f t="shared" si="16"/>
        <v>7</v>
      </c>
      <c r="M22">
        <f t="shared" si="17"/>
        <v>14</v>
      </c>
      <c r="N22">
        <f t="shared" si="18"/>
        <v>18</v>
      </c>
      <c r="O22">
        <f t="shared" si="19"/>
        <v>20</v>
      </c>
      <c r="P22">
        <f t="shared" si="20"/>
        <v>21</v>
      </c>
      <c r="Q22">
        <f t="shared" si="28"/>
        <v>4</v>
      </c>
      <c r="R22">
        <f t="shared" si="21"/>
        <v>18</v>
      </c>
      <c r="S22">
        <f t="shared" si="22"/>
        <v>11</v>
      </c>
      <c r="T22">
        <f t="shared" si="23"/>
        <v>7</v>
      </c>
      <c r="U22">
        <f t="shared" si="24"/>
        <v>5</v>
      </c>
      <c r="V22">
        <f t="shared" si="25"/>
        <v>4</v>
      </c>
      <c r="W22">
        <f t="shared" si="29"/>
        <v>20000</v>
      </c>
      <c r="Z22">
        <f t="shared" si="47"/>
        <v>-4</v>
      </c>
      <c r="AA22">
        <f t="shared" si="30"/>
        <v>15</v>
      </c>
      <c r="AB22">
        <f t="shared" si="31"/>
        <v>31</v>
      </c>
      <c r="AC22">
        <f t="shared" si="32"/>
        <v>-15</v>
      </c>
      <c r="AD22">
        <f t="shared" si="33"/>
        <v>-22</v>
      </c>
      <c r="AE22">
        <f t="shared" si="34"/>
        <v>2</v>
      </c>
      <c r="AF22">
        <f t="shared" si="48"/>
        <v>1000</v>
      </c>
      <c r="AI22">
        <f t="shared" si="35"/>
        <v>13</v>
      </c>
      <c r="AJ22">
        <f t="shared" si="36"/>
        <v>6</v>
      </c>
      <c r="AK22">
        <f t="shared" si="37"/>
        <v>8</v>
      </c>
      <c r="AL22">
        <f t="shared" si="38"/>
        <v>16</v>
      </c>
      <c r="AM22">
        <f t="shared" si="39"/>
        <v>16</v>
      </c>
      <c r="AN22">
        <f t="shared" si="40"/>
        <v>12</v>
      </c>
      <c r="AO22">
        <f t="shared" si="49"/>
        <v>11</v>
      </c>
      <c r="AP22">
        <f t="shared" si="41"/>
        <v>18</v>
      </c>
      <c r="AQ22">
        <f t="shared" si="42"/>
        <v>16</v>
      </c>
      <c r="AR22">
        <f t="shared" si="43"/>
        <v>8</v>
      </c>
      <c r="AS22">
        <f t="shared" si="44"/>
        <v>8</v>
      </c>
      <c r="AT22">
        <f t="shared" si="45"/>
        <v>12</v>
      </c>
      <c r="AU22">
        <f t="shared" si="50"/>
        <v>1000</v>
      </c>
    </row>
    <row r="23" spans="1:47" x14ac:dyDescent="0.3">
      <c r="A23">
        <v>21</v>
      </c>
      <c r="B23">
        <v>13</v>
      </c>
      <c r="C23">
        <v>89</v>
      </c>
      <c r="D23">
        <v>34</v>
      </c>
      <c r="E23">
        <v>82</v>
      </c>
      <c r="F23">
        <v>18</v>
      </c>
      <c r="G23">
        <v>86</v>
      </c>
      <c r="H23">
        <f t="shared" si="26"/>
        <v>21</v>
      </c>
      <c r="I23">
        <f t="shared" si="46"/>
        <v>1</v>
      </c>
      <c r="K23">
        <f t="shared" si="27"/>
        <v>22</v>
      </c>
      <c r="L23">
        <f t="shared" si="16"/>
        <v>3</v>
      </c>
      <c r="M23">
        <f t="shared" si="17"/>
        <v>18</v>
      </c>
      <c r="N23">
        <f t="shared" si="18"/>
        <v>4</v>
      </c>
      <c r="O23">
        <f t="shared" si="19"/>
        <v>22</v>
      </c>
      <c r="P23">
        <f t="shared" si="20"/>
        <v>6</v>
      </c>
      <c r="Q23">
        <f t="shared" si="28"/>
        <v>3</v>
      </c>
      <c r="R23">
        <f t="shared" si="21"/>
        <v>22</v>
      </c>
      <c r="S23">
        <f t="shared" si="22"/>
        <v>7</v>
      </c>
      <c r="T23">
        <f t="shared" si="23"/>
        <v>21</v>
      </c>
      <c r="U23">
        <f t="shared" si="24"/>
        <v>3</v>
      </c>
      <c r="V23">
        <f t="shared" si="25"/>
        <v>19</v>
      </c>
      <c r="W23">
        <f t="shared" si="29"/>
        <v>21000</v>
      </c>
      <c r="Z23">
        <f t="shared" si="47"/>
        <v>-2</v>
      </c>
      <c r="AA23">
        <f t="shared" si="30"/>
        <v>11</v>
      </c>
      <c r="AB23">
        <f t="shared" si="31"/>
        <v>-27</v>
      </c>
      <c r="AC23">
        <f t="shared" si="32"/>
        <v>59</v>
      </c>
      <c r="AD23">
        <f t="shared" si="33"/>
        <v>-3</v>
      </c>
      <c r="AE23">
        <f t="shared" si="34"/>
        <v>72</v>
      </c>
      <c r="AF23">
        <f t="shared" si="48"/>
        <v>1000</v>
      </c>
      <c r="AI23">
        <f t="shared" si="35"/>
        <v>12</v>
      </c>
      <c r="AJ23">
        <f t="shared" si="36"/>
        <v>9</v>
      </c>
      <c r="AK23">
        <f t="shared" si="37"/>
        <v>17</v>
      </c>
      <c r="AL23">
        <f t="shared" si="38"/>
        <v>3</v>
      </c>
      <c r="AM23">
        <f t="shared" si="39"/>
        <v>13</v>
      </c>
      <c r="AN23">
        <f t="shared" si="40"/>
        <v>1</v>
      </c>
      <c r="AO23">
        <f t="shared" si="49"/>
        <v>12</v>
      </c>
      <c r="AP23">
        <f t="shared" si="41"/>
        <v>15</v>
      </c>
      <c r="AQ23">
        <f t="shared" si="42"/>
        <v>7</v>
      </c>
      <c r="AR23">
        <f t="shared" si="43"/>
        <v>21</v>
      </c>
      <c r="AS23">
        <f t="shared" si="44"/>
        <v>11</v>
      </c>
      <c r="AT23">
        <f t="shared" si="45"/>
        <v>23</v>
      </c>
      <c r="AU23">
        <f t="shared" si="50"/>
        <v>1000</v>
      </c>
    </row>
    <row r="24" spans="1:47" x14ac:dyDescent="0.3">
      <c r="A24">
        <v>22</v>
      </c>
      <c r="B24">
        <v>54</v>
      </c>
      <c r="C24">
        <v>17</v>
      </c>
      <c r="D24">
        <v>71</v>
      </c>
      <c r="E24">
        <v>55</v>
      </c>
      <c r="F24">
        <v>62</v>
      </c>
      <c r="G24">
        <v>95</v>
      </c>
      <c r="H24">
        <f t="shared" si="26"/>
        <v>22</v>
      </c>
      <c r="I24">
        <f t="shared" si="46"/>
        <v>1</v>
      </c>
      <c r="K24">
        <f t="shared" si="27"/>
        <v>12</v>
      </c>
      <c r="L24">
        <f t="shared" si="16"/>
        <v>22</v>
      </c>
      <c r="M24">
        <f t="shared" si="17"/>
        <v>9</v>
      </c>
      <c r="N24">
        <f t="shared" si="18"/>
        <v>11</v>
      </c>
      <c r="O24">
        <f t="shared" si="19"/>
        <v>8</v>
      </c>
      <c r="P24">
        <f t="shared" si="20"/>
        <v>2</v>
      </c>
      <c r="Q24">
        <f t="shared" si="28"/>
        <v>13</v>
      </c>
      <c r="R24">
        <f t="shared" si="21"/>
        <v>3</v>
      </c>
      <c r="S24">
        <f t="shared" si="22"/>
        <v>16</v>
      </c>
      <c r="T24">
        <f t="shared" si="23"/>
        <v>14</v>
      </c>
      <c r="U24">
        <f t="shared" si="24"/>
        <v>17</v>
      </c>
      <c r="V24">
        <f t="shared" si="25"/>
        <v>23</v>
      </c>
      <c r="W24">
        <f t="shared" si="29"/>
        <v>22000</v>
      </c>
      <c r="Z24">
        <f t="shared" si="47"/>
        <v>41</v>
      </c>
      <c r="AA24">
        <f t="shared" si="30"/>
        <v>-72</v>
      </c>
      <c r="AB24">
        <f t="shared" si="31"/>
        <v>37</v>
      </c>
      <c r="AC24">
        <f t="shared" si="32"/>
        <v>-27</v>
      </c>
      <c r="AD24">
        <f t="shared" si="33"/>
        <v>44</v>
      </c>
      <c r="AE24">
        <f t="shared" si="34"/>
        <v>9</v>
      </c>
      <c r="AF24">
        <f t="shared" si="48"/>
        <v>1000</v>
      </c>
      <c r="AI24">
        <f t="shared" si="35"/>
        <v>6</v>
      </c>
      <c r="AJ24">
        <f t="shared" si="36"/>
        <v>22</v>
      </c>
      <c r="AK24">
        <f t="shared" si="37"/>
        <v>5</v>
      </c>
      <c r="AL24">
        <f t="shared" si="38"/>
        <v>19</v>
      </c>
      <c r="AM24">
        <f t="shared" si="39"/>
        <v>2</v>
      </c>
      <c r="AN24">
        <f t="shared" si="40"/>
        <v>8</v>
      </c>
      <c r="AO24">
        <f t="shared" si="49"/>
        <v>18</v>
      </c>
      <c r="AP24">
        <f t="shared" si="41"/>
        <v>2</v>
      </c>
      <c r="AQ24">
        <f t="shared" si="42"/>
        <v>19</v>
      </c>
      <c r="AR24">
        <f t="shared" si="43"/>
        <v>5</v>
      </c>
      <c r="AS24">
        <f t="shared" si="44"/>
        <v>22</v>
      </c>
      <c r="AT24">
        <f t="shared" si="45"/>
        <v>16</v>
      </c>
      <c r="AU24">
        <f t="shared" si="50"/>
        <v>1000</v>
      </c>
    </row>
    <row r="25" spans="1:47" x14ac:dyDescent="0.3">
      <c r="A25">
        <v>23</v>
      </c>
      <c r="B25">
        <v>64</v>
      </c>
      <c r="C25">
        <v>54</v>
      </c>
      <c r="D25">
        <v>62</v>
      </c>
      <c r="E25">
        <v>46</v>
      </c>
      <c r="F25">
        <v>97</v>
      </c>
      <c r="G25">
        <v>97</v>
      </c>
      <c r="H25">
        <f t="shared" si="26"/>
        <v>23</v>
      </c>
      <c r="I25">
        <f t="shared" si="46"/>
        <v>1</v>
      </c>
      <c r="K25">
        <f t="shared" si="27"/>
        <v>11</v>
      </c>
      <c r="L25">
        <f t="shared" si="16"/>
        <v>18</v>
      </c>
      <c r="M25">
        <f t="shared" si="17"/>
        <v>11</v>
      </c>
      <c r="N25">
        <f t="shared" si="18"/>
        <v>16</v>
      </c>
      <c r="O25">
        <f t="shared" si="19"/>
        <v>1</v>
      </c>
      <c r="P25">
        <f t="shared" si="20"/>
        <v>1</v>
      </c>
      <c r="Q25">
        <f t="shared" si="28"/>
        <v>14</v>
      </c>
      <c r="R25">
        <f t="shared" si="21"/>
        <v>7</v>
      </c>
      <c r="S25">
        <f t="shared" si="22"/>
        <v>14</v>
      </c>
      <c r="T25">
        <f t="shared" si="23"/>
        <v>9</v>
      </c>
      <c r="U25">
        <f t="shared" si="24"/>
        <v>24</v>
      </c>
      <c r="V25">
        <f t="shared" si="25"/>
        <v>24</v>
      </c>
      <c r="W25">
        <f t="shared" si="29"/>
        <v>23000</v>
      </c>
      <c r="Z25">
        <f t="shared" si="47"/>
        <v>10</v>
      </c>
      <c r="AA25">
        <f t="shared" si="30"/>
        <v>37</v>
      </c>
      <c r="AB25">
        <f t="shared" si="31"/>
        <v>-9</v>
      </c>
      <c r="AC25">
        <f t="shared" si="32"/>
        <v>-9</v>
      </c>
      <c r="AD25">
        <f t="shared" si="33"/>
        <v>35</v>
      </c>
      <c r="AE25">
        <f t="shared" si="34"/>
        <v>2</v>
      </c>
      <c r="AF25">
        <f t="shared" si="48"/>
        <v>1000</v>
      </c>
      <c r="AI25">
        <f t="shared" si="35"/>
        <v>9</v>
      </c>
      <c r="AJ25">
        <f t="shared" si="36"/>
        <v>2</v>
      </c>
      <c r="AK25">
        <f t="shared" si="37"/>
        <v>13</v>
      </c>
      <c r="AL25">
        <f t="shared" si="38"/>
        <v>14</v>
      </c>
      <c r="AM25">
        <f t="shared" si="39"/>
        <v>4</v>
      </c>
      <c r="AN25">
        <f t="shared" si="40"/>
        <v>12</v>
      </c>
      <c r="AO25">
        <f t="shared" si="49"/>
        <v>15</v>
      </c>
      <c r="AP25">
        <f t="shared" si="41"/>
        <v>22</v>
      </c>
      <c r="AQ25">
        <f t="shared" si="42"/>
        <v>11</v>
      </c>
      <c r="AR25">
        <f t="shared" si="43"/>
        <v>10</v>
      </c>
      <c r="AS25">
        <f t="shared" si="44"/>
        <v>20</v>
      </c>
      <c r="AT25">
        <f t="shared" si="45"/>
        <v>12</v>
      </c>
      <c r="AU25">
        <f t="shared" si="50"/>
        <v>1000</v>
      </c>
    </row>
    <row r="26" spans="1:47" x14ac:dyDescent="0.3">
      <c r="A26">
        <v>24</v>
      </c>
      <c r="B26">
        <v>93</v>
      </c>
      <c r="C26">
        <v>59</v>
      </c>
      <c r="D26">
        <v>95</v>
      </c>
      <c r="E26">
        <v>84</v>
      </c>
      <c r="F26">
        <v>45</v>
      </c>
      <c r="G26">
        <v>36</v>
      </c>
      <c r="H26">
        <f t="shared" si="26"/>
        <v>24</v>
      </c>
      <c r="I26">
        <f t="shared" si="46"/>
        <v>1</v>
      </c>
      <c r="K26">
        <f t="shared" si="27"/>
        <v>2</v>
      </c>
      <c r="L26">
        <f t="shared" si="16"/>
        <v>16</v>
      </c>
      <c r="M26">
        <f t="shared" si="17"/>
        <v>2</v>
      </c>
      <c r="N26">
        <f t="shared" si="18"/>
        <v>3</v>
      </c>
      <c r="O26">
        <f t="shared" si="19"/>
        <v>13</v>
      </c>
      <c r="P26">
        <f t="shared" si="20"/>
        <v>13</v>
      </c>
      <c r="Q26">
        <f t="shared" si="28"/>
        <v>23</v>
      </c>
      <c r="R26">
        <f t="shared" si="21"/>
        <v>9</v>
      </c>
      <c r="S26">
        <f t="shared" si="22"/>
        <v>23</v>
      </c>
      <c r="T26">
        <f t="shared" si="23"/>
        <v>22</v>
      </c>
      <c r="U26">
        <f t="shared" si="24"/>
        <v>12</v>
      </c>
      <c r="V26">
        <f t="shared" si="25"/>
        <v>12</v>
      </c>
      <c r="W26">
        <f t="shared" si="29"/>
        <v>24000</v>
      </c>
      <c r="Z26">
        <f t="shared" si="47"/>
        <v>29</v>
      </c>
      <c r="AA26">
        <f t="shared" si="30"/>
        <v>5</v>
      </c>
      <c r="AB26">
        <f t="shared" si="31"/>
        <v>33</v>
      </c>
      <c r="AC26">
        <f t="shared" si="32"/>
        <v>38</v>
      </c>
      <c r="AD26">
        <f t="shared" si="33"/>
        <v>-52</v>
      </c>
      <c r="AE26">
        <f t="shared" si="34"/>
        <v>-61</v>
      </c>
      <c r="AF26">
        <f t="shared" si="48"/>
        <v>1000</v>
      </c>
      <c r="AI26">
        <f t="shared" si="35"/>
        <v>7</v>
      </c>
      <c r="AJ26">
        <f t="shared" si="36"/>
        <v>13</v>
      </c>
      <c r="AK26">
        <f t="shared" si="37"/>
        <v>6</v>
      </c>
      <c r="AL26">
        <f t="shared" si="38"/>
        <v>5</v>
      </c>
      <c r="AM26">
        <f t="shared" si="39"/>
        <v>22</v>
      </c>
      <c r="AN26">
        <f t="shared" si="40"/>
        <v>22</v>
      </c>
      <c r="AO26">
        <f t="shared" si="49"/>
        <v>17</v>
      </c>
      <c r="AP26">
        <f t="shared" si="41"/>
        <v>11</v>
      </c>
      <c r="AQ26">
        <f t="shared" si="42"/>
        <v>18</v>
      </c>
      <c r="AR26">
        <f t="shared" si="43"/>
        <v>19</v>
      </c>
      <c r="AS26">
        <f t="shared" si="44"/>
        <v>2</v>
      </c>
      <c r="AT26">
        <f t="shared" si="45"/>
        <v>2</v>
      </c>
      <c r="AU26">
        <f t="shared" si="50"/>
        <v>1000</v>
      </c>
    </row>
    <row r="27" spans="1:47" x14ac:dyDescent="0.3">
      <c r="A27" s="18">
        <v>25</v>
      </c>
      <c r="B27" s="2" t="s">
        <v>253</v>
      </c>
      <c r="C27" s="2" t="s">
        <v>253</v>
      </c>
      <c r="D27" s="2" t="s">
        <v>253</v>
      </c>
      <c r="E27" s="2" t="s">
        <v>253</v>
      </c>
      <c r="F27" s="2" t="s">
        <v>253</v>
      </c>
      <c r="G27" s="2" t="s">
        <v>253</v>
      </c>
      <c r="H27" s="18">
        <f t="shared" si="26"/>
        <v>25</v>
      </c>
    </row>
    <row r="30" spans="1:47" ht="18" x14ac:dyDescent="0.3">
      <c r="A30" s="19"/>
    </row>
    <row r="31" spans="1:47" x14ac:dyDescent="0.3">
      <c r="A31" s="20"/>
    </row>
    <row r="34" spans="1:39" ht="18" x14ac:dyDescent="0.3">
      <c r="A34" s="21" t="s">
        <v>73</v>
      </c>
      <c r="B34" s="22">
        <v>6411023</v>
      </c>
      <c r="C34" s="21" t="s">
        <v>74</v>
      </c>
      <c r="D34" s="22">
        <v>24</v>
      </c>
      <c r="E34" s="21" t="s">
        <v>75</v>
      </c>
      <c r="F34" s="22">
        <v>12</v>
      </c>
      <c r="G34" s="21" t="s">
        <v>76</v>
      </c>
      <c r="H34" s="22">
        <v>24</v>
      </c>
      <c r="I34" s="21" t="s">
        <v>77</v>
      </c>
      <c r="J34" s="22">
        <v>0</v>
      </c>
      <c r="K34" s="21" t="s">
        <v>78</v>
      </c>
      <c r="L34" s="22" t="s">
        <v>260</v>
      </c>
      <c r="Z34" s="19"/>
    </row>
    <row r="35" spans="1:39" ht="18.600000000000001" thickBot="1" x14ac:dyDescent="0.35">
      <c r="A35" s="19"/>
      <c r="Z35" s="20"/>
    </row>
    <row r="36" spans="1:39" ht="15" thickBot="1" x14ac:dyDescent="0.35">
      <c r="A36" s="23" t="s">
        <v>80</v>
      </c>
      <c r="B36" s="23" t="s">
        <v>81</v>
      </c>
      <c r="C36" s="23" t="s">
        <v>82</v>
      </c>
      <c r="D36" s="23" t="s">
        <v>83</v>
      </c>
      <c r="E36" s="23" t="s">
        <v>84</v>
      </c>
      <c r="F36" s="23" t="s">
        <v>85</v>
      </c>
      <c r="G36" s="23" t="s">
        <v>86</v>
      </c>
      <c r="H36" s="23" t="s">
        <v>87</v>
      </c>
      <c r="I36" s="23" t="s">
        <v>88</v>
      </c>
      <c r="J36" s="23" t="s">
        <v>89</v>
      </c>
      <c r="K36" s="23" t="s">
        <v>90</v>
      </c>
      <c r="L36" s="23" t="s">
        <v>91</v>
      </c>
      <c r="M36" s="23" t="s">
        <v>92</v>
      </c>
      <c r="N36" s="23" t="s">
        <v>261</v>
      </c>
    </row>
    <row r="37" spans="1:39" ht="15" thickBot="1" x14ac:dyDescent="0.35">
      <c r="A37" s="23" t="s">
        <v>96</v>
      </c>
      <c r="B37" s="24">
        <v>4</v>
      </c>
      <c r="C37" s="24">
        <v>8</v>
      </c>
      <c r="D37" s="24">
        <v>1</v>
      </c>
      <c r="E37" s="24">
        <v>10</v>
      </c>
      <c r="F37" s="24">
        <v>7</v>
      </c>
      <c r="G37" s="24">
        <v>18</v>
      </c>
      <c r="H37" s="24">
        <v>21</v>
      </c>
      <c r="I37" s="24">
        <v>17</v>
      </c>
      <c r="J37" s="24">
        <v>24</v>
      </c>
      <c r="K37" s="24">
        <v>15</v>
      </c>
      <c r="L37" s="24">
        <v>18</v>
      </c>
      <c r="M37" s="24">
        <v>7</v>
      </c>
      <c r="N37" s="24">
        <v>1000</v>
      </c>
    </row>
    <row r="38" spans="1:39" ht="18.600000000000001" thickBot="1" x14ac:dyDescent="0.35">
      <c r="A38" s="23" t="s">
        <v>97</v>
      </c>
      <c r="B38" s="24">
        <v>12</v>
      </c>
      <c r="C38" s="24">
        <v>4</v>
      </c>
      <c r="D38" s="24">
        <v>3</v>
      </c>
      <c r="E38" s="24">
        <v>24</v>
      </c>
      <c r="F38" s="24">
        <v>24</v>
      </c>
      <c r="G38" s="24">
        <v>7</v>
      </c>
      <c r="H38" s="24">
        <v>13</v>
      </c>
      <c r="I38" s="24">
        <v>21</v>
      </c>
      <c r="J38" s="24">
        <v>22</v>
      </c>
      <c r="K38" s="24">
        <v>1</v>
      </c>
      <c r="L38" s="24">
        <v>1</v>
      </c>
      <c r="M38" s="24">
        <v>18</v>
      </c>
      <c r="N38" s="24">
        <v>2000</v>
      </c>
      <c r="Z38" s="21" t="s">
        <v>73</v>
      </c>
      <c r="AA38" s="22">
        <v>9270034</v>
      </c>
      <c r="AB38" s="21" t="s">
        <v>74</v>
      </c>
      <c r="AC38" s="22">
        <v>23</v>
      </c>
      <c r="AD38" s="21" t="s">
        <v>75</v>
      </c>
      <c r="AE38" s="22">
        <v>12</v>
      </c>
      <c r="AF38" s="21" t="s">
        <v>76</v>
      </c>
      <c r="AG38" s="22">
        <v>23</v>
      </c>
      <c r="AH38" s="21" t="s">
        <v>77</v>
      </c>
      <c r="AI38" s="22">
        <v>0</v>
      </c>
      <c r="AJ38" s="21" t="s">
        <v>78</v>
      </c>
      <c r="AK38" s="22" t="s">
        <v>359</v>
      </c>
    </row>
    <row r="39" spans="1:39" ht="18.600000000000001" thickBot="1" x14ac:dyDescent="0.35">
      <c r="A39" s="23" t="s">
        <v>98</v>
      </c>
      <c r="B39" s="24">
        <v>7</v>
      </c>
      <c r="C39" s="24">
        <v>10</v>
      </c>
      <c r="D39" s="24">
        <v>6</v>
      </c>
      <c r="E39" s="24">
        <v>7</v>
      </c>
      <c r="F39" s="24">
        <v>11</v>
      </c>
      <c r="G39" s="24">
        <v>19</v>
      </c>
      <c r="H39" s="24">
        <v>18</v>
      </c>
      <c r="I39" s="24">
        <v>15</v>
      </c>
      <c r="J39" s="24">
        <v>19</v>
      </c>
      <c r="K39" s="24">
        <v>18</v>
      </c>
      <c r="L39" s="24">
        <v>14</v>
      </c>
      <c r="M39" s="24">
        <v>6</v>
      </c>
      <c r="N39" s="24">
        <v>3000</v>
      </c>
      <c r="Z39" s="19"/>
    </row>
    <row r="40" spans="1:39" ht="15" thickBot="1" x14ac:dyDescent="0.35">
      <c r="A40" s="23" t="s">
        <v>99</v>
      </c>
      <c r="B40" s="24">
        <v>15</v>
      </c>
      <c r="C40" s="24">
        <v>1</v>
      </c>
      <c r="D40" s="24">
        <v>17</v>
      </c>
      <c r="E40" s="24">
        <v>22</v>
      </c>
      <c r="F40" s="24">
        <v>18</v>
      </c>
      <c r="G40" s="24">
        <v>17</v>
      </c>
      <c r="H40" s="24">
        <v>10</v>
      </c>
      <c r="I40" s="24">
        <v>24</v>
      </c>
      <c r="J40" s="24">
        <v>8</v>
      </c>
      <c r="K40" s="24">
        <v>3</v>
      </c>
      <c r="L40" s="24">
        <v>7</v>
      </c>
      <c r="M40" s="24">
        <v>8</v>
      </c>
      <c r="N40" s="24">
        <v>4000</v>
      </c>
      <c r="Z40" s="23" t="s">
        <v>80</v>
      </c>
      <c r="AA40" s="23" t="s">
        <v>81</v>
      </c>
      <c r="AB40" s="23" t="s">
        <v>82</v>
      </c>
      <c r="AC40" s="23" t="s">
        <v>83</v>
      </c>
      <c r="AD40" s="23" t="s">
        <v>84</v>
      </c>
      <c r="AE40" s="23" t="s">
        <v>85</v>
      </c>
      <c r="AF40" s="23" t="s">
        <v>86</v>
      </c>
      <c r="AG40" s="23" t="s">
        <v>87</v>
      </c>
      <c r="AH40" s="23" t="s">
        <v>88</v>
      </c>
      <c r="AI40" s="23" t="s">
        <v>89</v>
      </c>
      <c r="AJ40" s="23" t="s">
        <v>90</v>
      </c>
      <c r="AK40" s="23" t="s">
        <v>91</v>
      </c>
      <c r="AL40" s="23" t="s">
        <v>92</v>
      </c>
      <c r="AM40" s="23" t="s">
        <v>261</v>
      </c>
    </row>
    <row r="41" spans="1:39" ht="15" thickBot="1" x14ac:dyDescent="0.35">
      <c r="A41" s="23" t="s">
        <v>100</v>
      </c>
      <c r="B41" s="24">
        <v>6</v>
      </c>
      <c r="C41" s="24">
        <v>24</v>
      </c>
      <c r="D41" s="24">
        <v>7</v>
      </c>
      <c r="E41" s="24">
        <v>20</v>
      </c>
      <c r="F41" s="24">
        <v>16</v>
      </c>
      <c r="G41" s="24">
        <v>23</v>
      </c>
      <c r="H41" s="24">
        <v>19</v>
      </c>
      <c r="I41" s="24">
        <v>1</v>
      </c>
      <c r="J41" s="24">
        <v>18</v>
      </c>
      <c r="K41" s="24">
        <v>5</v>
      </c>
      <c r="L41" s="24">
        <v>9</v>
      </c>
      <c r="M41" s="24">
        <v>2</v>
      </c>
      <c r="N41" s="24">
        <v>5000</v>
      </c>
      <c r="Z41" s="23" t="s">
        <v>96</v>
      </c>
      <c r="AA41" s="24">
        <v>17</v>
      </c>
      <c r="AB41" s="24">
        <v>9</v>
      </c>
      <c r="AC41" s="24">
        <v>12</v>
      </c>
      <c r="AD41" s="24">
        <v>20</v>
      </c>
      <c r="AE41" s="24">
        <v>21</v>
      </c>
      <c r="AF41" s="24">
        <v>2</v>
      </c>
      <c r="AG41" s="24">
        <v>7</v>
      </c>
      <c r="AH41" s="24">
        <v>15</v>
      </c>
      <c r="AI41" s="24">
        <v>12</v>
      </c>
      <c r="AJ41" s="24">
        <v>4</v>
      </c>
      <c r="AK41" s="24">
        <v>3</v>
      </c>
      <c r="AL41" s="24">
        <v>22</v>
      </c>
      <c r="AM41" s="24">
        <v>1000</v>
      </c>
    </row>
    <row r="42" spans="1:39" ht="15" thickBot="1" x14ac:dyDescent="0.35">
      <c r="A42" s="23" t="s">
        <v>101</v>
      </c>
      <c r="B42" s="24">
        <v>19</v>
      </c>
      <c r="C42" s="24">
        <v>4</v>
      </c>
      <c r="D42" s="24">
        <v>11</v>
      </c>
      <c r="E42" s="24">
        <v>12</v>
      </c>
      <c r="F42" s="24">
        <v>23</v>
      </c>
      <c r="G42" s="24">
        <v>14</v>
      </c>
      <c r="H42" s="24">
        <v>6</v>
      </c>
      <c r="I42" s="24">
        <v>21</v>
      </c>
      <c r="J42" s="24">
        <v>14</v>
      </c>
      <c r="K42" s="24">
        <v>13</v>
      </c>
      <c r="L42" s="24">
        <v>2</v>
      </c>
      <c r="M42" s="24">
        <v>11</v>
      </c>
      <c r="N42" s="24">
        <v>6000</v>
      </c>
      <c r="Z42" s="23" t="s">
        <v>97</v>
      </c>
      <c r="AA42" s="24">
        <v>8</v>
      </c>
      <c r="AB42" s="24">
        <v>18</v>
      </c>
      <c r="AC42" s="24">
        <v>15</v>
      </c>
      <c r="AD42" s="24">
        <v>2</v>
      </c>
      <c r="AE42" s="24">
        <v>5</v>
      </c>
      <c r="AF42" s="24">
        <v>21</v>
      </c>
      <c r="AG42" s="24">
        <v>16</v>
      </c>
      <c r="AH42" s="24">
        <v>6</v>
      </c>
      <c r="AI42" s="24">
        <v>9</v>
      </c>
      <c r="AJ42" s="24">
        <v>22</v>
      </c>
      <c r="AK42" s="24">
        <v>19</v>
      </c>
      <c r="AL42" s="24">
        <v>3</v>
      </c>
      <c r="AM42" s="24">
        <v>1000</v>
      </c>
    </row>
    <row r="43" spans="1:39" ht="15" thickBot="1" x14ac:dyDescent="0.35">
      <c r="A43" s="23" t="s">
        <v>102</v>
      </c>
      <c r="B43" s="24">
        <v>8</v>
      </c>
      <c r="C43" s="24">
        <v>2</v>
      </c>
      <c r="D43" s="24">
        <v>24</v>
      </c>
      <c r="E43" s="24">
        <v>14</v>
      </c>
      <c r="F43" s="24">
        <v>4</v>
      </c>
      <c r="G43" s="24">
        <v>4</v>
      </c>
      <c r="H43" s="24">
        <v>17</v>
      </c>
      <c r="I43" s="24">
        <v>23</v>
      </c>
      <c r="J43" s="24">
        <v>1</v>
      </c>
      <c r="K43" s="24">
        <v>11</v>
      </c>
      <c r="L43" s="24">
        <v>21</v>
      </c>
      <c r="M43" s="24">
        <v>21</v>
      </c>
      <c r="N43" s="24">
        <v>7000</v>
      </c>
      <c r="Z43" s="23" t="s">
        <v>98</v>
      </c>
      <c r="AA43" s="24">
        <v>18</v>
      </c>
      <c r="AB43" s="24">
        <v>4</v>
      </c>
      <c r="AC43" s="24">
        <v>18</v>
      </c>
      <c r="AD43" s="24">
        <v>23</v>
      </c>
      <c r="AE43" s="24">
        <v>18</v>
      </c>
      <c r="AF43" s="24">
        <v>10</v>
      </c>
      <c r="AG43" s="24">
        <v>6</v>
      </c>
      <c r="AH43" s="24">
        <v>20</v>
      </c>
      <c r="AI43" s="24">
        <v>6</v>
      </c>
      <c r="AJ43" s="24">
        <v>1</v>
      </c>
      <c r="AK43" s="24">
        <v>6</v>
      </c>
      <c r="AL43" s="24">
        <v>14</v>
      </c>
      <c r="AM43" s="24">
        <v>1000</v>
      </c>
    </row>
    <row r="44" spans="1:39" ht="15" thickBot="1" x14ac:dyDescent="0.35">
      <c r="A44" s="23" t="s">
        <v>103</v>
      </c>
      <c r="B44" s="24">
        <v>19</v>
      </c>
      <c r="C44" s="24">
        <v>17</v>
      </c>
      <c r="D44" s="24">
        <v>15</v>
      </c>
      <c r="E44" s="24">
        <v>1</v>
      </c>
      <c r="F44" s="24">
        <v>2</v>
      </c>
      <c r="G44" s="24">
        <v>3</v>
      </c>
      <c r="H44" s="24">
        <v>6</v>
      </c>
      <c r="I44" s="24">
        <v>8</v>
      </c>
      <c r="J44" s="24">
        <v>10</v>
      </c>
      <c r="K44" s="24">
        <v>24</v>
      </c>
      <c r="L44" s="24">
        <v>23</v>
      </c>
      <c r="M44" s="24">
        <v>22</v>
      </c>
      <c r="N44" s="24">
        <v>8000</v>
      </c>
      <c r="Z44" s="23" t="s">
        <v>99</v>
      </c>
      <c r="AA44" s="24">
        <v>5</v>
      </c>
      <c r="AB44" s="24">
        <v>23</v>
      </c>
      <c r="AC44" s="24">
        <v>4</v>
      </c>
      <c r="AD44" s="24">
        <v>9</v>
      </c>
      <c r="AE44" s="24">
        <v>7</v>
      </c>
      <c r="AF44" s="24">
        <v>16</v>
      </c>
      <c r="AG44" s="24">
        <v>19</v>
      </c>
      <c r="AH44" s="24">
        <v>1</v>
      </c>
      <c r="AI44" s="24">
        <v>20</v>
      </c>
      <c r="AJ44" s="24">
        <v>15</v>
      </c>
      <c r="AK44" s="24">
        <v>17</v>
      </c>
      <c r="AL44" s="24">
        <v>8</v>
      </c>
      <c r="AM44" s="24">
        <v>1000</v>
      </c>
    </row>
    <row r="45" spans="1:39" ht="15" thickBot="1" x14ac:dyDescent="0.35">
      <c r="A45" s="23" t="s">
        <v>104</v>
      </c>
      <c r="B45" s="24">
        <v>24</v>
      </c>
      <c r="C45" s="24">
        <v>10</v>
      </c>
      <c r="D45" s="24">
        <v>10</v>
      </c>
      <c r="E45" s="24">
        <v>9</v>
      </c>
      <c r="F45" s="24">
        <v>5</v>
      </c>
      <c r="G45" s="24">
        <v>15</v>
      </c>
      <c r="H45" s="24">
        <v>1</v>
      </c>
      <c r="I45" s="24">
        <v>15</v>
      </c>
      <c r="J45" s="24">
        <v>15</v>
      </c>
      <c r="K45" s="24">
        <v>16</v>
      </c>
      <c r="L45" s="24">
        <v>20</v>
      </c>
      <c r="M45" s="24">
        <v>10</v>
      </c>
      <c r="N45" s="24">
        <v>9000</v>
      </c>
      <c r="Z45" s="23" t="s">
        <v>100</v>
      </c>
      <c r="AA45" s="24">
        <v>22</v>
      </c>
      <c r="AB45" s="24">
        <v>1</v>
      </c>
      <c r="AC45" s="24">
        <v>15</v>
      </c>
      <c r="AD45" s="24">
        <v>6</v>
      </c>
      <c r="AE45" s="24">
        <v>17</v>
      </c>
      <c r="AF45" s="24">
        <v>6</v>
      </c>
      <c r="AG45" s="24">
        <v>2</v>
      </c>
      <c r="AH45" s="24">
        <v>23</v>
      </c>
      <c r="AI45" s="24">
        <v>9</v>
      </c>
      <c r="AJ45" s="24">
        <v>18</v>
      </c>
      <c r="AK45" s="24">
        <v>7</v>
      </c>
      <c r="AL45" s="24">
        <v>18</v>
      </c>
      <c r="AM45" s="24">
        <v>1000</v>
      </c>
    </row>
    <row r="46" spans="1:39" ht="15" thickBot="1" x14ac:dyDescent="0.35">
      <c r="A46" s="23" t="s">
        <v>105</v>
      </c>
      <c r="B46" s="24">
        <v>2</v>
      </c>
      <c r="C46" s="24">
        <v>8</v>
      </c>
      <c r="D46" s="24">
        <v>23</v>
      </c>
      <c r="E46" s="24">
        <v>2</v>
      </c>
      <c r="F46" s="24">
        <v>21</v>
      </c>
      <c r="G46" s="24">
        <v>21</v>
      </c>
      <c r="H46" s="24">
        <v>23</v>
      </c>
      <c r="I46" s="24">
        <v>17</v>
      </c>
      <c r="J46" s="24">
        <v>2</v>
      </c>
      <c r="K46" s="24">
        <v>23</v>
      </c>
      <c r="L46" s="24">
        <v>4</v>
      </c>
      <c r="M46" s="24">
        <v>4</v>
      </c>
      <c r="N46" s="24">
        <v>10000</v>
      </c>
      <c r="Z46" s="23" t="s">
        <v>101</v>
      </c>
      <c r="AA46" s="24">
        <v>3</v>
      </c>
      <c r="AB46" s="24">
        <v>14</v>
      </c>
      <c r="AC46" s="24">
        <v>22</v>
      </c>
      <c r="AD46" s="24">
        <v>13</v>
      </c>
      <c r="AE46" s="24">
        <v>1</v>
      </c>
      <c r="AF46" s="24">
        <v>4</v>
      </c>
      <c r="AG46" s="24">
        <v>21</v>
      </c>
      <c r="AH46" s="24">
        <v>10</v>
      </c>
      <c r="AI46" s="24">
        <v>2</v>
      </c>
      <c r="AJ46" s="24">
        <v>11</v>
      </c>
      <c r="AK46" s="24">
        <v>23</v>
      </c>
      <c r="AL46" s="24">
        <v>20</v>
      </c>
      <c r="AM46" s="24">
        <v>1000</v>
      </c>
    </row>
    <row r="47" spans="1:39" ht="15" thickBot="1" x14ac:dyDescent="0.35">
      <c r="A47" s="23" t="s">
        <v>106</v>
      </c>
      <c r="B47" s="24">
        <v>14</v>
      </c>
      <c r="C47" s="24">
        <v>10</v>
      </c>
      <c r="D47" s="24">
        <v>11</v>
      </c>
      <c r="E47" s="24">
        <v>8</v>
      </c>
      <c r="F47" s="24">
        <v>9</v>
      </c>
      <c r="G47" s="24">
        <v>11</v>
      </c>
      <c r="H47" s="24">
        <v>11</v>
      </c>
      <c r="I47" s="24">
        <v>15</v>
      </c>
      <c r="J47" s="24">
        <v>14</v>
      </c>
      <c r="K47" s="24">
        <v>17</v>
      </c>
      <c r="L47" s="24">
        <v>16</v>
      </c>
      <c r="M47" s="24">
        <v>14</v>
      </c>
      <c r="N47" s="24">
        <v>11000</v>
      </c>
      <c r="Z47" s="23" t="s">
        <v>102</v>
      </c>
      <c r="AA47" s="24">
        <v>21</v>
      </c>
      <c r="AB47" s="24">
        <v>20</v>
      </c>
      <c r="AC47" s="24">
        <v>3</v>
      </c>
      <c r="AD47" s="24">
        <v>4</v>
      </c>
      <c r="AE47" s="24">
        <v>10</v>
      </c>
      <c r="AF47" s="24">
        <v>11</v>
      </c>
      <c r="AG47" s="24">
        <v>3</v>
      </c>
      <c r="AH47" s="24">
        <v>4</v>
      </c>
      <c r="AI47" s="24">
        <v>21</v>
      </c>
      <c r="AJ47" s="24">
        <v>20</v>
      </c>
      <c r="AK47" s="24">
        <v>14</v>
      </c>
      <c r="AL47" s="24">
        <v>13</v>
      </c>
      <c r="AM47" s="24">
        <v>1000</v>
      </c>
    </row>
    <row r="48" spans="1:39" ht="15" thickBot="1" x14ac:dyDescent="0.35">
      <c r="A48" s="23" t="s">
        <v>107</v>
      </c>
      <c r="B48" s="24">
        <v>1</v>
      </c>
      <c r="C48" s="24">
        <v>6</v>
      </c>
      <c r="D48" s="24">
        <v>5</v>
      </c>
      <c r="E48" s="24">
        <v>22</v>
      </c>
      <c r="F48" s="24">
        <v>19</v>
      </c>
      <c r="G48" s="24">
        <v>10</v>
      </c>
      <c r="H48" s="24">
        <v>24</v>
      </c>
      <c r="I48" s="24">
        <v>19</v>
      </c>
      <c r="J48" s="24">
        <v>20</v>
      </c>
      <c r="K48" s="24">
        <v>3</v>
      </c>
      <c r="L48" s="24">
        <v>6</v>
      </c>
      <c r="M48" s="24">
        <v>15</v>
      </c>
      <c r="N48" s="24">
        <v>12000</v>
      </c>
      <c r="Z48" s="23" t="s">
        <v>103</v>
      </c>
      <c r="AA48" s="24">
        <v>14</v>
      </c>
      <c r="AB48" s="24">
        <v>7</v>
      </c>
      <c r="AC48" s="24">
        <v>10</v>
      </c>
      <c r="AD48" s="24">
        <v>18</v>
      </c>
      <c r="AE48" s="24">
        <v>15</v>
      </c>
      <c r="AF48" s="24">
        <v>22</v>
      </c>
      <c r="AG48" s="24">
        <v>10</v>
      </c>
      <c r="AH48" s="24">
        <v>17</v>
      </c>
      <c r="AI48" s="24">
        <v>14</v>
      </c>
      <c r="AJ48" s="24">
        <v>6</v>
      </c>
      <c r="AK48" s="24">
        <v>9</v>
      </c>
      <c r="AL48" s="24">
        <v>2</v>
      </c>
      <c r="AM48" s="24">
        <v>1000</v>
      </c>
    </row>
    <row r="49" spans="1:39" ht="15" thickBot="1" x14ac:dyDescent="0.35">
      <c r="A49" s="23" t="s">
        <v>108</v>
      </c>
      <c r="B49" s="24">
        <v>17</v>
      </c>
      <c r="C49" s="24">
        <v>19</v>
      </c>
      <c r="D49" s="24">
        <v>20</v>
      </c>
      <c r="E49" s="24">
        <v>6</v>
      </c>
      <c r="F49" s="24">
        <v>17</v>
      </c>
      <c r="G49" s="24">
        <v>12</v>
      </c>
      <c r="H49" s="24">
        <v>8</v>
      </c>
      <c r="I49" s="24">
        <v>6</v>
      </c>
      <c r="J49" s="24">
        <v>5</v>
      </c>
      <c r="K49" s="24">
        <v>19</v>
      </c>
      <c r="L49" s="24">
        <v>8</v>
      </c>
      <c r="M49" s="24">
        <v>13</v>
      </c>
      <c r="N49" s="24">
        <v>13000</v>
      </c>
      <c r="Z49" s="23" t="s">
        <v>104</v>
      </c>
      <c r="AA49" s="24">
        <v>1</v>
      </c>
      <c r="AB49" s="24">
        <v>12</v>
      </c>
      <c r="AC49" s="24">
        <v>18</v>
      </c>
      <c r="AD49" s="24">
        <v>8</v>
      </c>
      <c r="AE49" s="24">
        <v>23</v>
      </c>
      <c r="AF49" s="24">
        <v>18</v>
      </c>
      <c r="AG49" s="24">
        <v>23</v>
      </c>
      <c r="AH49" s="24">
        <v>12</v>
      </c>
      <c r="AI49" s="24">
        <v>6</v>
      </c>
      <c r="AJ49" s="24">
        <v>16</v>
      </c>
      <c r="AK49" s="24">
        <v>1</v>
      </c>
      <c r="AL49" s="24">
        <v>6</v>
      </c>
      <c r="AM49" s="24">
        <v>1000</v>
      </c>
    </row>
    <row r="50" spans="1:39" ht="15" thickBot="1" x14ac:dyDescent="0.35">
      <c r="A50" s="23" t="s">
        <v>109</v>
      </c>
      <c r="B50" s="24">
        <v>4</v>
      </c>
      <c r="C50" s="24">
        <v>13</v>
      </c>
      <c r="D50" s="24">
        <v>8</v>
      </c>
      <c r="E50" s="24">
        <v>4</v>
      </c>
      <c r="F50" s="24">
        <v>15</v>
      </c>
      <c r="G50" s="24">
        <v>16</v>
      </c>
      <c r="H50" s="24">
        <v>21</v>
      </c>
      <c r="I50" s="24">
        <v>12</v>
      </c>
      <c r="J50" s="24">
        <v>17</v>
      </c>
      <c r="K50" s="24">
        <v>21</v>
      </c>
      <c r="L50" s="24">
        <v>10</v>
      </c>
      <c r="M50" s="24">
        <v>9</v>
      </c>
      <c r="N50" s="24">
        <v>14000</v>
      </c>
      <c r="Z50" s="23" t="s">
        <v>105</v>
      </c>
      <c r="AA50" s="24">
        <v>18</v>
      </c>
      <c r="AB50" s="24">
        <v>17</v>
      </c>
      <c r="AC50" s="24">
        <v>6</v>
      </c>
      <c r="AD50" s="24">
        <v>17</v>
      </c>
      <c r="AE50" s="24">
        <v>3</v>
      </c>
      <c r="AF50" s="24">
        <v>5</v>
      </c>
      <c r="AG50" s="24">
        <v>6</v>
      </c>
      <c r="AH50" s="24">
        <v>7</v>
      </c>
      <c r="AI50" s="24">
        <v>18</v>
      </c>
      <c r="AJ50" s="24">
        <v>7</v>
      </c>
      <c r="AK50" s="24">
        <v>21</v>
      </c>
      <c r="AL50" s="24">
        <v>19</v>
      </c>
      <c r="AM50" s="24">
        <v>1000</v>
      </c>
    </row>
    <row r="51" spans="1:39" ht="15" thickBot="1" x14ac:dyDescent="0.35">
      <c r="A51" s="23" t="s">
        <v>110</v>
      </c>
      <c r="B51" s="24">
        <v>10</v>
      </c>
      <c r="C51" s="24">
        <v>15</v>
      </c>
      <c r="D51" s="24">
        <v>20</v>
      </c>
      <c r="E51" s="24">
        <v>20</v>
      </c>
      <c r="F51" s="24">
        <v>10</v>
      </c>
      <c r="G51" s="24">
        <v>5</v>
      </c>
      <c r="H51" s="24">
        <v>15</v>
      </c>
      <c r="I51" s="24">
        <v>10</v>
      </c>
      <c r="J51" s="24">
        <v>5</v>
      </c>
      <c r="K51" s="24">
        <v>5</v>
      </c>
      <c r="L51" s="24">
        <v>15</v>
      </c>
      <c r="M51" s="24">
        <v>20</v>
      </c>
      <c r="N51" s="24">
        <v>15000</v>
      </c>
      <c r="Z51" s="23" t="s">
        <v>106</v>
      </c>
      <c r="AA51" s="24">
        <v>4</v>
      </c>
      <c r="AB51" s="24">
        <v>9</v>
      </c>
      <c r="AC51" s="24">
        <v>9</v>
      </c>
      <c r="AD51" s="24">
        <v>21</v>
      </c>
      <c r="AE51" s="24">
        <v>19</v>
      </c>
      <c r="AF51" s="24">
        <v>9</v>
      </c>
      <c r="AG51" s="24">
        <v>20</v>
      </c>
      <c r="AH51" s="24">
        <v>15</v>
      </c>
      <c r="AI51" s="24">
        <v>15</v>
      </c>
      <c r="AJ51" s="24">
        <v>3</v>
      </c>
      <c r="AK51" s="24">
        <v>5</v>
      </c>
      <c r="AL51" s="24">
        <v>15</v>
      </c>
      <c r="AM51" s="24">
        <v>1000</v>
      </c>
    </row>
    <row r="52" spans="1:39" ht="15" thickBot="1" x14ac:dyDescent="0.35">
      <c r="A52" s="23" t="s">
        <v>111</v>
      </c>
      <c r="B52" s="24">
        <v>9</v>
      </c>
      <c r="C52" s="24">
        <v>22</v>
      </c>
      <c r="D52" s="24">
        <v>4</v>
      </c>
      <c r="E52" s="24">
        <v>18</v>
      </c>
      <c r="F52" s="24">
        <v>12</v>
      </c>
      <c r="G52" s="24">
        <v>9</v>
      </c>
      <c r="H52" s="24">
        <v>16</v>
      </c>
      <c r="I52" s="24">
        <v>3</v>
      </c>
      <c r="J52" s="24">
        <v>21</v>
      </c>
      <c r="K52" s="24">
        <v>7</v>
      </c>
      <c r="L52" s="24">
        <v>13</v>
      </c>
      <c r="M52" s="24">
        <v>16</v>
      </c>
      <c r="N52" s="24">
        <v>16000</v>
      </c>
      <c r="Z52" s="23" t="s">
        <v>107</v>
      </c>
      <c r="AA52" s="24">
        <v>23</v>
      </c>
      <c r="AB52" s="24">
        <v>19</v>
      </c>
      <c r="AC52" s="24">
        <v>23</v>
      </c>
      <c r="AD52" s="24">
        <v>1</v>
      </c>
      <c r="AE52" s="24">
        <v>9</v>
      </c>
      <c r="AF52" s="24">
        <v>16</v>
      </c>
      <c r="AG52" s="24">
        <v>1</v>
      </c>
      <c r="AH52" s="24">
        <v>5</v>
      </c>
      <c r="AI52" s="24">
        <v>1</v>
      </c>
      <c r="AJ52" s="24">
        <v>23</v>
      </c>
      <c r="AK52" s="24">
        <v>15</v>
      </c>
      <c r="AL52" s="24">
        <v>8</v>
      </c>
      <c r="AM52" s="24">
        <v>1000</v>
      </c>
    </row>
    <row r="53" spans="1:39" ht="15" thickBot="1" x14ac:dyDescent="0.35">
      <c r="A53" s="23" t="s">
        <v>112</v>
      </c>
      <c r="B53" s="24">
        <v>16</v>
      </c>
      <c r="C53" s="24">
        <v>20</v>
      </c>
      <c r="D53" s="24">
        <v>16</v>
      </c>
      <c r="E53" s="24">
        <v>15</v>
      </c>
      <c r="F53" s="24">
        <v>6</v>
      </c>
      <c r="G53" s="24">
        <v>8</v>
      </c>
      <c r="H53" s="24">
        <v>9</v>
      </c>
      <c r="I53" s="24">
        <v>5</v>
      </c>
      <c r="J53" s="24">
        <v>9</v>
      </c>
      <c r="K53" s="24">
        <v>10</v>
      </c>
      <c r="L53" s="24">
        <v>19</v>
      </c>
      <c r="M53" s="24">
        <v>17</v>
      </c>
      <c r="N53" s="24">
        <v>17000</v>
      </c>
      <c r="Z53" s="23" t="s">
        <v>108</v>
      </c>
      <c r="AA53" s="24">
        <v>2</v>
      </c>
      <c r="AB53" s="24">
        <v>5</v>
      </c>
      <c r="AC53" s="24">
        <v>2</v>
      </c>
      <c r="AD53" s="24">
        <v>10</v>
      </c>
      <c r="AE53" s="24">
        <v>12</v>
      </c>
      <c r="AF53" s="24">
        <v>15</v>
      </c>
      <c r="AG53" s="24">
        <v>22</v>
      </c>
      <c r="AH53" s="24">
        <v>19</v>
      </c>
      <c r="AI53" s="24">
        <v>22</v>
      </c>
      <c r="AJ53" s="24">
        <v>14</v>
      </c>
      <c r="AK53" s="24">
        <v>12</v>
      </c>
      <c r="AL53" s="24">
        <v>9</v>
      </c>
      <c r="AM53" s="24">
        <v>1000</v>
      </c>
    </row>
    <row r="54" spans="1:39" ht="15" thickBot="1" x14ac:dyDescent="0.35">
      <c r="A54" s="23" t="s">
        <v>113</v>
      </c>
      <c r="B54" s="24">
        <v>22</v>
      </c>
      <c r="C54" s="24">
        <v>21</v>
      </c>
      <c r="D54" s="24">
        <v>19</v>
      </c>
      <c r="E54" s="24">
        <v>13</v>
      </c>
      <c r="F54" s="24">
        <v>3</v>
      </c>
      <c r="G54" s="24">
        <v>20</v>
      </c>
      <c r="H54" s="24">
        <v>3</v>
      </c>
      <c r="I54" s="24">
        <v>4</v>
      </c>
      <c r="J54" s="24">
        <v>6</v>
      </c>
      <c r="K54" s="24">
        <v>12</v>
      </c>
      <c r="L54" s="24">
        <v>22</v>
      </c>
      <c r="M54" s="24">
        <v>5</v>
      </c>
      <c r="N54" s="24">
        <v>18000</v>
      </c>
      <c r="Z54" s="23" t="s">
        <v>109</v>
      </c>
      <c r="AA54" s="24">
        <v>15</v>
      </c>
      <c r="AB54" s="24">
        <v>16</v>
      </c>
      <c r="AC54" s="24">
        <v>20</v>
      </c>
      <c r="AD54" s="24">
        <v>22</v>
      </c>
      <c r="AE54" s="24">
        <v>11</v>
      </c>
      <c r="AF54" s="24">
        <v>2</v>
      </c>
      <c r="AG54" s="24">
        <v>9</v>
      </c>
      <c r="AH54" s="24">
        <v>8</v>
      </c>
      <c r="AI54" s="24">
        <v>4</v>
      </c>
      <c r="AJ54" s="24">
        <v>2</v>
      </c>
      <c r="AK54" s="24">
        <v>13</v>
      </c>
      <c r="AL54" s="24">
        <v>22</v>
      </c>
      <c r="AM54" s="24">
        <v>1000</v>
      </c>
    </row>
    <row r="55" spans="1:39" ht="15" thickBot="1" x14ac:dyDescent="0.35">
      <c r="A55" s="23" t="s">
        <v>262</v>
      </c>
      <c r="B55" s="24">
        <v>18</v>
      </c>
      <c r="C55" s="24">
        <v>14</v>
      </c>
      <c r="D55" s="24">
        <v>22</v>
      </c>
      <c r="E55" s="24">
        <v>17</v>
      </c>
      <c r="F55" s="24">
        <v>14</v>
      </c>
      <c r="G55" s="24">
        <v>24</v>
      </c>
      <c r="H55" s="24">
        <v>7</v>
      </c>
      <c r="I55" s="24">
        <v>11</v>
      </c>
      <c r="J55" s="24">
        <v>3</v>
      </c>
      <c r="K55" s="24">
        <v>8</v>
      </c>
      <c r="L55" s="24">
        <v>11</v>
      </c>
      <c r="M55" s="24">
        <v>1</v>
      </c>
      <c r="N55" s="24">
        <v>19000</v>
      </c>
      <c r="Z55" s="23" t="s">
        <v>110</v>
      </c>
      <c r="AA55" s="24">
        <v>11</v>
      </c>
      <c r="AB55" s="24">
        <v>21</v>
      </c>
      <c r="AC55" s="24">
        <v>1</v>
      </c>
      <c r="AD55" s="24">
        <v>10</v>
      </c>
      <c r="AE55" s="24">
        <v>14</v>
      </c>
      <c r="AF55" s="24">
        <v>19</v>
      </c>
      <c r="AG55" s="24">
        <v>13</v>
      </c>
      <c r="AH55" s="24">
        <v>3</v>
      </c>
      <c r="AI55" s="24">
        <v>23</v>
      </c>
      <c r="AJ55" s="24">
        <v>14</v>
      </c>
      <c r="AK55" s="24">
        <v>10</v>
      </c>
      <c r="AL55" s="24">
        <v>5</v>
      </c>
      <c r="AM55" s="24">
        <v>1000</v>
      </c>
    </row>
    <row r="56" spans="1:39" ht="15" thickBot="1" x14ac:dyDescent="0.35">
      <c r="A56" s="23" t="s">
        <v>263</v>
      </c>
      <c r="B56" s="24">
        <v>21</v>
      </c>
      <c r="C56" s="24">
        <v>7</v>
      </c>
      <c r="D56" s="24">
        <v>14</v>
      </c>
      <c r="E56" s="24">
        <v>18</v>
      </c>
      <c r="F56" s="24">
        <v>20</v>
      </c>
      <c r="G56" s="24">
        <v>21</v>
      </c>
      <c r="H56" s="24">
        <v>4</v>
      </c>
      <c r="I56" s="24">
        <v>18</v>
      </c>
      <c r="J56" s="24">
        <v>11</v>
      </c>
      <c r="K56" s="24">
        <v>7</v>
      </c>
      <c r="L56" s="24">
        <v>5</v>
      </c>
      <c r="M56" s="24">
        <v>4</v>
      </c>
      <c r="N56" s="24">
        <v>20000</v>
      </c>
      <c r="Z56" s="23" t="s">
        <v>111</v>
      </c>
      <c r="AA56" s="24">
        <v>20</v>
      </c>
      <c r="AB56" s="24">
        <v>8</v>
      </c>
      <c r="AC56" s="24">
        <v>21</v>
      </c>
      <c r="AD56" s="24">
        <v>7</v>
      </c>
      <c r="AE56" s="24">
        <v>6</v>
      </c>
      <c r="AF56" s="24">
        <v>7</v>
      </c>
      <c r="AG56" s="24">
        <v>4</v>
      </c>
      <c r="AH56" s="24">
        <v>16</v>
      </c>
      <c r="AI56" s="24">
        <v>3</v>
      </c>
      <c r="AJ56" s="24">
        <v>17</v>
      </c>
      <c r="AK56" s="24">
        <v>18</v>
      </c>
      <c r="AL56" s="24">
        <v>17</v>
      </c>
      <c r="AM56" s="24">
        <v>1000</v>
      </c>
    </row>
    <row r="57" spans="1:39" ht="15" thickBot="1" x14ac:dyDescent="0.35">
      <c r="A57" s="23" t="s">
        <v>264</v>
      </c>
      <c r="B57" s="24">
        <v>22</v>
      </c>
      <c r="C57" s="24">
        <v>3</v>
      </c>
      <c r="D57" s="24">
        <v>18</v>
      </c>
      <c r="E57" s="24">
        <v>4</v>
      </c>
      <c r="F57" s="24">
        <v>22</v>
      </c>
      <c r="G57" s="24">
        <v>6</v>
      </c>
      <c r="H57" s="24">
        <v>3</v>
      </c>
      <c r="I57" s="24">
        <v>22</v>
      </c>
      <c r="J57" s="24">
        <v>7</v>
      </c>
      <c r="K57" s="24">
        <v>21</v>
      </c>
      <c r="L57" s="24">
        <v>3</v>
      </c>
      <c r="M57" s="24">
        <v>19</v>
      </c>
      <c r="N57" s="24">
        <v>21000</v>
      </c>
      <c r="Z57" s="23" t="s">
        <v>112</v>
      </c>
      <c r="AA57" s="24">
        <v>15</v>
      </c>
      <c r="AB57" s="24">
        <v>15</v>
      </c>
      <c r="AC57" s="24">
        <v>13</v>
      </c>
      <c r="AD57" s="24">
        <v>10</v>
      </c>
      <c r="AE57" s="24">
        <v>8</v>
      </c>
      <c r="AF57" s="24">
        <v>20</v>
      </c>
      <c r="AG57" s="24">
        <v>9</v>
      </c>
      <c r="AH57" s="24">
        <v>9</v>
      </c>
      <c r="AI57" s="24">
        <v>11</v>
      </c>
      <c r="AJ57" s="24">
        <v>14</v>
      </c>
      <c r="AK57" s="24">
        <v>16</v>
      </c>
      <c r="AL57" s="24">
        <v>4</v>
      </c>
      <c r="AM57" s="24">
        <v>1000</v>
      </c>
    </row>
    <row r="58" spans="1:39" ht="15" thickBot="1" x14ac:dyDescent="0.35">
      <c r="A58" s="23" t="s">
        <v>265</v>
      </c>
      <c r="B58" s="24">
        <v>12</v>
      </c>
      <c r="C58" s="24">
        <v>22</v>
      </c>
      <c r="D58" s="24">
        <v>9</v>
      </c>
      <c r="E58" s="24">
        <v>11</v>
      </c>
      <c r="F58" s="24">
        <v>8</v>
      </c>
      <c r="G58" s="24">
        <v>2</v>
      </c>
      <c r="H58" s="24">
        <v>13</v>
      </c>
      <c r="I58" s="24">
        <v>3</v>
      </c>
      <c r="J58" s="24">
        <v>16</v>
      </c>
      <c r="K58" s="24">
        <v>14</v>
      </c>
      <c r="L58" s="24">
        <v>17</v>
      </c>
      <c r="M58" s="24">
        <v>23</v>
      </c>
      <c r="N58" s="24">
        <v>22000</v>
      </c>
      <c r="Z58" s="23" t="s">
        <v>113</v>
      </c>
      <c r="AA58" s="24">
        <v>10</v>
      </c>
      <c r="AB58" s="24">
        <v>2</v>
      </c>
      <c r="AC58" s="24">
        <v>11</v>
      </c>
      <c r="AD58" s="24">
        <v>15</v>
      </c>
      <c r="AE58" s="24">
        <v>20</v>
      </c>
      <c r="AF58" s="24">
        <v>14</v>
      </c>
      <c r="AG58" s="24">
        <v>14</v>
      </c>
      <c r="AH58" s="24">
        <v>22</v>
      </c>
      <c r="AI58" s="24">
        <v>13</v>
      </c>
      <c r="AJ58" s="24">
        <v>9</v>
      </c>
      <c r="AK58" s="24">
        <v>4</v>
      </c>
      <c r="AL58" s="24">
        <v>10</v>
      </c>
      <c r="AM58" s="24">
        <v>1000</v>
      </c>
    </row>
    <row r="59" spans="1:39" ht="15" thickBot="1" x14ac:dyDescent="0.35">
      <c r="A59" s="23" t="s">
        <v>266</v>
      </c>
      <c r="B59" s="24">
        <v>11</v>
      </c>
      <c r="C59" s="24">
        <v>18</v>
      </c>
      <c r="D59" s="24">
        <v>11</v>
      </c>
      <c r="E59" s="24">
        <v>16</v>
      </c>
      <c r="F59" s="24">
        <v>1</v>
      </c>
      <c r="G59" s="24">
        <v>1</v>
      </c>
      <c r="H59" s="24">
        <v>14</v>
      </c>
      <c r="I59" s="24">
        <v>7</v>
      </c>
      <c r="J59" s="24">
        <v>14</v>
      </c>
      <c r="K59" s="24">
        <v>9</v>
      </c>
      <c r="L59" s="24">
        <v>24</v>
      </c>
      <c r="M59" s="24">
        <v>24</v>
      </c>
      <c r="N59" s="24">
        <v>23000</v>
      </c>
      <c r="Z59" s="23" t="s">
        <v>262</v>
      </c>
      <c r="AA59" s="24">
        <v>13</v>
      </c>
      <c r="AB59" s="24">
        <v>6</v>
      </c>
      <c r="AC59" s="24">
        <v>8</v>
      </c>
      <c r="AD59" s="24">
        <v>16</v>
      </c>
      <c r="AE59" s="24">
        <v>16</v>
      </c>
      <c r="AF59" s="24">
        <v>12</v>
      </c>
      <c r="AG59" s="24">
        <v>11</v>
      </c>
      <c r="AH59" s="24">
        <v>18</v>
      </c>
      <c r="AI59" s="24">
        <v>16</v>
      </c>
      <c r="AJ59" s="24">
        <v>8</v>
      </c>
      <c r="AK59" s="24">
        <v>8</v>
      </c>
      <c r="AL59" s="24">
        <v>12</v>
      </c>
      <c r="AM59" s="24">
        <v>1000</v>
      </c>
    </row>
    <row r="60" spans="1:39" ht="15" thickBot="1" x14ac:dyDescent="0.35">
      <c r="A60" s="23" t="s">
        <v>267</v>
      </c>
      <c r="B60" s="24">
        <v>2</v>
      </c>
      <c r="C60" s="24">
        <v>16</v>
      </c>
      <c r="D60" s="24">
        <v>2</v>
      </c>
      <c r="E60" s="24">
        <v>3</v>
      </c>
      <c r="F60" s="24">
        <v>13</v>
      </c>
      <c r="G60" s="24">
        <v>13</v>
      </c>
      <c r="H60" s="24">
        <v>23</v>
      </c>
      <c r="I60" s="24">
        <v>9</v>
      </c>
      <c r="J60" s="24">
        <v>23</v>
      </c>
      <c r="K60" s="24">
        <v>22</v>
      </c>
      <c r="L60" s="24">
        <v>12</v>
      </c>
      <c r="M60" s="24">
        <v>12</v>
      </c>
      <c r="N60" s="24">
        <v>24000</v>
      </c>
      <c r="Z60" s="23" t="s">
        <v>263</v>
      </c>
      <c r="AA60" s="24">
        <v>12</v>
      </c>
      <c r="AB60" s="24">
        <v>9</v>
      </c>
      <c r="AC60" s="24">
        <v>17</v>
      </c>
      <c r="AD60" s="24">
        <v>3</v>
      </c>
      <c r="AE60" s="24">
        <v>13</v>
      </c>
      <c r="AF60" s="24">
        <v>1</v>
      </c>
      <c r="AG60" s="24">
        <v>12</v>
      </c>
      <c r="AH60" s="24">
        <v>15</v>
      </c>
      <c r="AI60" s="24">
        <v>7</v>
      </c>
      <c r="AJ60" s="24">
        <v>21</v>
      </c>
      <c r="AK60" s="24">
        <v>11</v>
      </c>
      <c r="AL60" s="24">
        <v>23</v>
      </c>
      <c r="AM60" s="24">
        <v>1000</v>
      </c>
    </row>
    <row r="61" spans="1:39" ht="18.600000000000001" thickBot="1" x14ac:dyDescent="0.35">
      <c r="A61" s="19"/>
      <c r="Z61" s="23" t="s">
        <v>264</v>
      </c>
      <c r="AA61" s="24">
        <v>6</v>
      </c>
      <c r="AB61" s="24">
        <v>22</v>
      </c>
      <c r="AC61" s="24">
        <v>5</v>
      </c>
      <c r="AD61" s="24">
        <v>19</v>
      </c>
      <c r="AE61" s="24">
        <v>2</v>
      </c>
      <c r="AF61" s="24">
        <v>8</v>
      </c>
      <c r="AG61" s="24">
        <v>18</v>
      </c>
      <c r="AH61" s="24">
        <v>2</v>
      </c>
      <c r="AI61" s="24">
        <v>19</v>
      </c>
      <c r="AJ61" s="24">
        <v>5</v>
      </c>
      <c r="AK61" s="24">
        <v>22</v>
      </c>
      <c r="AL61" s="24">
        <v>16</v>
      </c>
      <c r="AM61" s="24">
        <v>1000</v>
      </c>
    </row>
    <row r="62" spans="1:39" ht="15" thickBot="1" x14ac:dyDescent="0.35">
      <c r="A62" s="23" t="s">
        <v>114</v>
      </c>
      <c r="B62" s="23" t="s">
        <v>81</v>
      </c>
      <c r="C62" s="23" t="s">
        <v>82</v>
      </c>
      <c r="D62" s="23" t="s">
        <v>83</v>
      </c>
      <c r="E62" s="23" t="s">
        <v>84</v>
      </c>
      <c r="F62" s="23" t="s">
        <v>85</v>
      </c>
      <c r="G62" s="23" t="s">
        <v>86</v>
      </c>
      <c r="H62" s="23" t="s">
        <v>87</v>
      </c>
      <c r="I62" s="23" t="s">
        <v>88</v>
      </c>
      <c r="J62" s="23" t="s">
        <v>89</v>
      </c>
      <c r="K62" s="23" t="s">
        <v>90</v>
      </c>
      <c r="L62" s="23" t="s">
        <v>91</v>
      </c>
      <c r="M62" s="23" t="s">
        <v>92</v>
      </c>
      <c r="Z62" s="23" t="s">
        <v>265</v>
      </c>
      <c r="AA62" s="24">
        <v>9</v>
      </c>
      <c r="AB62" s="24">
        <v>2</v>
      </c>
      <c r="AC62" s="24">
        <v>13</v>
      </c>
      <c r="AD62" s="24">
        <v>14</v>
      </c>
      <c r="AE62" s="24">
        <v>4</v>
      </c>
      <c r="AF62" s="24">
        <v>12</v>
      </c>
      <c r="AG62" s="24">
        <v>15</v>
      </c>
      <c r="AH62" s="24">
        <v>22</v>
      </c>
      <c r="AI62" s="24">
        <v>11</v>
      </c>
      <c r="AJ62" s="24">
        <v>10</v>
      </c>
      <c r="AK62" s="24">
        <v>20</v>
      </c>
      <c r="AL62" s="24">
        <v>12</v>
      </c>
      <c r="AM62" s="24">
        <v>1000</v>
      </c>
    </row>
    <row r="63" spans="1:39" ht="33.6" thickBot="1" x14ac:dyDescent="0.35">
      <c r="A63" s="23" t="s">
        <v>115</v>
      </c>
      <c r="B63" s="24" t="s">
        <v>268</v>
      </c>
      <c r="C63" s="24" t="s">
        <v>123</v>
      </c>
      <c r="D63" s="24" t="s">
        <v>269</v>
      </c>
      <c r="E63" s="24" t="s">
        <v>270</v>
      </c>
      <c r="F63" s="24" t="s">
        <v>123</v>
      </c>
      <c r="G63" s="24" t="s">
        <v>271</v>
      </c>
      <c r="H63" s="24" t="s">
        <v>272</v>
      </c>
      <c r="I63" s="24" t="s">
        <v>273</v>
      </c>
      <c r="J63" s="24" t="s">
        <v>274</v>
      </c>
      <c r="K63" s="24" t="s">
        <v>275</v>
      </c>
      <c r="L63" s="24" t="s">
        <v>276</v>
      </c>
      <c r="M63" s="24" t="s">
        <v>277</v>
      </c>
      <c r="Z63" s="23" t="s">
        <v>266</v>
      </c>
      <c r="AA63" s="24">
        <v>7</v>
      </c>
      <c r="AB63" s="24">
        <v>13</v>
      </c>
      <c r="AC63" s="24">
        <v>6</v>
      </c>
      <c r="AD63" s="24">
        <v>5</v>
      </c>
      <c r="AE63" s="24">
        <v>22</v>
      </c>
      <c r="AF63" s="24">
        <v>22</v>
      </c>
      <c r="AG63" s="24">
        <v>17</v>
      </c>
      <c r="AH63" s="24">
        <v>11</v>
      </c>
      <c r="AI63" s="24">
        <v>18</v>
      </c>
      <c r="AJ63" s="24">
        <v>19</v>
      </c>
      <c r="AK63" s="24">
        <v>2</v>
      </c>
      <c r="AL63" s="24">
        <v>2</v>
      </c>
      <c r="AM63" s="24">
        <v>1000</v>
      </c>
    </row>
    <row r="64" spans="1:39" ht="33.6" thickBot="1" x14ac:dyDescent="0.35">
      <c r="A64" s="23" t="s">
        <v>127</v>
      </c>
      <c r="B64" s="24" t="s">
        <v>278</v>
      </c>
      <c r="C64" s="24" t="s">
        <v>123</v>
      </c>
      <c r="D64" s="24" t="s">
        <v>269</v>
      </c>
      <c r="E64" s="24" t="s">
        <v>270</v>
      </c>
      <c r="F64" s="24" t="s">
        <v>123</v>
      </c>
      <c r="G64" s="24" t="s">
        <v>271</v>
      </c>
      <c r="H64" s="24" t="s">
        <v>272</v>
      </c>
      <c r="I64" s="24" t="s">
        <v>273</v>
      </c>
      <c r="J64" s="24" t="s">
        <v>274</v>
      </c>
      <c r="K64" s="24" t="s">
        <v>275</v>
      </c>
      <c r="L64" s="24" t="s">
        <v>276</v>
      </c>
      <c r="M64" s="24" t="s">
        <v>279</v>
      </c>
      <c r="Z64" s="19"/>
    </row>
    <row r="65" spans="1:38" ht="33.6" thickBot="1" x14ac:dyDescent="0.35">
      <c r="A65" s="23" t="s">
        <v>134</v>
      </c>
      <c r="B65" s="24" t="s">
        <v>123</v>
      </c>
      <c r="C65" s="24" t="s">
        <v>123</v>
      </c>
      <c r="D65" s="24" t="s">
        <v>280</v>
      </c>
      <c r="E65" s="24" t="s">
        <v>270</v>
      </c>
      <c r="F65" s="24" t="s">
        <v>123</v>
      </c>
      <c r="G65" s="24" t="s">
        <v>281</v>
      </c>
      <c r="H65" s="24" t="s">
        <v>272</v>
      </c>
      <c r="I65" s="24" t="s">
        <v>273</v>
      </c>
      <c r="J65" s="24" t="s">
        <v>274</v>
      </c>
      <c r="K65" s="24" t="s">
        <v>275</v>
      </c>
      <c r="L65" s="24" t="s">
        <v>276</v>
      </c>
      <c r="M65" s="24" t="s">
        <v>279</v>
      </c>
      <c r="Z65" s="23" t="s">
        <v>114</v>
      </c>
      <c r="AA65" s="23" t="s">
        <v>81</v>
      </c>
      <c r="AB65" s="23" t="s">
        <v>82</v>
      </c>
      <c r="AC65" s="23" t="s">
        <v>83</v>
      </c>
      <c r="AD65" s="23" t="s">
        <v>84</v>
      </c>
      <c r="AE65" s="23" t="s">
        <v>85</v>
      </c>
      <c r="AF65" s="23" t="s">
        <v>86</v>
      </c>
      <c r="AG65" s="23" t="s">
        <v>87</v>
      </c>
      <c r="AH65" s="23" t="s">
        <v>88</v>
      </c>
      <c r="AI65" s="23" t="s">
        <v>89</v>
      </c>
      <c r="AJ65" s="23" t="s">
        <v>90</v>
      </c>
      <c r="AK65" s="23" t="s">
        <v>91</v>
      </c>
      <c r="AL65" s="23" t="s">
        <v>92</v>
      </c>
    </row>
    <row r="66" spans="1:38" ht="33.6" thickBot="1" x14ac:dyDescent="0.35">
      <c r="A66" s="23" t="s">
        <v>139</v>
      </c>
      <c r="B66" s="24" t="s">
        <v>123</v>
      </c>
      <c r="C66" s="24" t="s">
        <v>123</v>
      </c>
      <c r="D66" s="24" t="s">
        <v>280</v>
      </c>
      <c r="E66" s="24" t="s">
        <v>270</v>
      </c>
      <c r="F66" s="24" t="s">
        <v>123</v>
      </c>
      <c r="G66" s="24" t="s">
        <v>281</v>
      </c>
      <c r="H66" s="24" t="s">
        <v>272</v>
      </c>
      <c r="I66" s="24" t="s">
        <v>273</v>
      </c>
      <c r="J66" s="24" t="s">
        <v>274</v>
      </c>
      <c r="K66" s="24" t="s">
        <v>275</v>
      </c>
      <c r="L66" s="24" t="s">
        <v>276</v>
      </c>
      <c r="M66" s="24" t="s">
        <v>279</v>
      </c>
      <c r="Z66" s="23" t="s">
        <v>115</v>
      </c>
      <c r="AA66" s="24" t="s">
        <v>360</v>
      </c>
      <c r="AB66" s="24" t="s">
        <v>361</v>
      </c>
      <c r="AC66" s="24" t="s">
        <v>362</v>
      </c>
      <c r="AD66" s="24" t="s">
        <v>363</v>
      </c>
      <c r="AE66" s="24" t="s">
        <v>364</v>
      </c>
      <c r="AF66" s="24" t="s">
        <v>362</v>
      </c>
      <c r="AG66" s="24" t="s">
        <v>363</v>
      </c>
      <c r="AH66" s="24" t="s">
        <v>365</v>
      </c>
      <c r="AI66" s="24" t="s">
        <v>366</v>
      </c>
      <c r="AJ66" s="24" t="s">
        <v>367</v>
      </c>
      <c r="AK66" s="24" t="s">
        <v>368</v>
      </c>
      <c r="AL66" s="24" t="s">
        <v>366</v>
      </c>
    </row>
    <row r="67" spans="1:38" ht="27" thickBot="1" x14ac:dyDescent="0.35">
      <c r="A67" s="23" t="s">
        <v>142</v>
      </c>
      <c r="B67" s="24" t="s">
        <v>123</v>
      </c>
      <c r="C67" s="24" t="s">
        <v>123</v>
      </c>
      <c r="D67" s="24" t="s">
        <v>280</v>
      </c>
      <c r="E67" s="24" t="s">
        <v>282</v>
      </c>
      <c r="F67" s="24" t="s">
        <v>123</v>
      </c>
      <c r="G67" s="24" t="s">
        <v>281</v>
      </c>
      <c r="H67" s="24" t="s">
        <v>123</v>
      </c>
      <c r="I67" s="24" t="s">
        <v>273</v>
      </c>
      <c r="J67" s="24" t="s">
        <v>274</v>
      </c>
      <c r="K67" s="24" t="s">
        <v>275</v>
      </c>
      <c r="L67" s="24" t="s">
        <v>276</v>
      </c>
      <c r="M67" s="24" t="s">
        <v>123</v>
      </c>
      <c r="Z67" s="23" t="s">
        <v>127</v>
      </c>
      <c r="AA67" s="24" t="s">
        <v>369</v>
      </c>
      <c r="AB67" s="24" t="s">
        <v>370</v>
      </c>
      <c r="AC67" s="24" t="s">
        <v>371</v>
      </c>
      <c r="AD67" s="24" t="s">
        <v>370</v>
      </c>
      <c r="AE67" s="24" t="s">
        <v>372</v>
      </c>
      <c r="AF67" s="24" t="s">
        <v>373</v>
      </c>
      <c r="AG67" s="24" t="s">
        <v>371</v>
      </c>
      <c r="AH67" s="24" t="s">
        <v>374</v>
      </c>
      <c r="AI67" s="24" t="s">
        <v>374</v>
      </c>
      <c r="AJ67" s="24" t="s">
        <v>375</v>
      </c>
      <c r="AK67" s="24" t="s">
        <v>376</v>
      </c>
      <c r="AL67" s="24" t="s">
        <v>374</v>
      </c>
    </row>
    <row r="68" spans="1:38" ht="27" thickBot="1" x14ac:dyDescent="0.35">
      <c r="A68" s="23" t="s">
        <v>144</v>
      </c>
      <c r="B68" s="24" t="s">
        <v>123</v>
      </c>
      <c r="C68" s="24" t="s">
        <v>123</v>
      </c>
      <c r="D68" s="24" t="s">
        <v>280</v>
      </c>
      <c r="E68" s="24" t="s">
        <v>282</v>
      </c>
      <c r="F68" s="24" t="s">
        <v>123</v>
      </c>
      <c r="G68" s="24" t="s">
        <v>281</v>
      </c>
      <c r="H68" s="24" t="s">
        <v>123</v>
      </c>
      <c r="I68" s="24" t="s">
        <v>273</v>
      </c>
      <c r="J68" s="24" t="s">
        <v>274</v>
      </c>
      <c r="K68" s="24" t="s">
        <v>275</v>
      </c>
      <c r="L68" s="24" t="s">
        <v>276</v>
      </c>
      <c r="M68" s="24" t="s">
        <v>123</v>
      </c>
      <c r="Z68" s="23" t="s">
        <v>134</v>
      </c>
      <c r="AA68" s="24" t="s">
        <v>377</v>
      </c>
      <c r="AB68" s="24" t="s">
        <v>378</v>
      </c>
      <c r="AC68" s="24" t="s">
        <v>379</v>
      </c>
      <c r="AD68" s="24" t="s">
        <v>380</v>
      </c>
      <c r="AE68" s="24" t="s">
        <v>381</v>
      </c>
      <c r="AF68" s="24" t="s">
        <v>380</v>
      </c>
      <c r="AG68" s="24" t="s">
        <v>379</v>
      </c>
      <c r="AH68" s="24" t="s">
        <v>380</v>
      </c>
      <c r="AI68" s="24" t="s">
        <v>380</v>
      </c>
      <c r="AJ68" s="24" t="s">
        <v>382</v>
      </c>
      <c r="AK68" s="24" t="s">
        <v>383</v>
      </c>
      <c r="AL68" s="24" t="s">
        <v>380</v>
      </c>
    </row>
    <row r="69" spans="1:38" ht="27" thickBot="1" x14ac:dyDescent="0.35">
      <c r="A69" s="23" t="s">
        <v>147</v>
      </c>
      <c r="B69" s="24" t="s">
        <v>123</v>
      </c>
      <c r="C69" s="24" t="s">
        <v>123</v>
      </c>
      <c r="D69" s="24" t="s">
        <v>280</v>
      </c>
      <c r="E69" s="24" t="s">
        <v>282</v>
      </c>
      <c r="F69" s="24" t="s">
        <v>123</v>
      </c>
      <c r="G69" s="24" t="s">
        <v>281</v>
      </c>
      <c r="H69" s="24" t="s">
        <v>123</v>
      </c>
      <c r="I69" s="24" t="s">
        <v>283</v>
      </c>
      <c r="J69" s="24" t="s">
        <v>274</v>
      </c>
      <c r="K69" s="24" t="s">
        <v>275</v>
      </c>
      <c r="L69" s="24" t="s">
        <v>276</v>
      </c>
      <c r="M69" s="24" t="s">
        <v>123</v>
      </c>
      <c r="Z69" s="23" t="s">
        <v>139</v>
      </c>
      <c r="AA69" s="24" t="s">
        <v>384</v>
      </c>
      <c r="AB69" s="24" t="s">
        <v>385</v>
      </c>
      <c r="AC69" s="24" t="s">
        <v>386</v>
      </c>
      <c r="AD69" s="24" t="s">
        <v>387</v>
      </c>
      <c r="AE69" s="24" t="s">
        <v>388</v>
      </c>
      <c r="AF69" s="24" t="s">
        <v>387</v>
      </c>
      <c r="AG69" s="24" t="s">
        <v>389</v>
      </c>
      <c r="AH69" s="24" t="s">
        <v>387</v>
      </c>
      <c r="AI69" s="24" t="s">
        <v>387</v>
      </c>
      <c r="AJ69" s="24" t="s">
        <v>390</v>
      </c>
      <c r="AK69" s="24" t="s">
        <v>391</v>
      </c>
      <c r="AL69" s="24" t="s">
        <v>387</v>
      </c>
    </row>
    <row r="70" spans="1:38" ht="27" thickBot="1" x14ac:dyDescent="0.35">
      <c r="A70" s="23" t="s">
        <v>150</v>
      </c>
      <c r="B70" s="24" t="s">
        <v>123</v>
      </c>
      <c r="C70" s="24" t="s">
        <v>123</v>
      </c>
      <c r="D70" s="24" t="s">
        <v>280</v>
      </c>
      <c r="E70" s="24" t="s">
        <v>282</v>
      </c>
      <c r="F70" s="24" t="s">
        <v>123</v>
      </c>
      <c r="G70" s="24" t="s">
        <v>281</v>
      </c>
      <c r="H70" s="24" t="s">
        <v>123</v>
      </c>
      <c r="I70" s="24" t="s">
        <v>283</v>
      </c>
      <c r="J70" s="24" t="s">
        <v>284</v>
      </c>
      <c r="K70" s="24" t="s">
        <v>275</v>
      </c>
      <c r="L70" s="24" t="s">
        <v>276</v>
      </c>
      <c r="M70" s="24" t="s">
        <v>123</v>
      </c>
      <c r="Z70" s="23" t="s">
        <v>142</v>
      </c>
      <c r="AA70" s="24" t="s">
        <v>392</v>
      </c>
      <c r="AB70" s="24" t="s">
        <v>393</v>
      </c>
      <c r="AC70" s="24" t="s">
        <v>394</v>
      </c>
      <c r="AD70" s="24" t="s">
        <v>395</v>
      </c>
      <c r="AE70" s="24" t="s">
        <v>396</v>
      </c>
      <c r="AF70" s="24" t="s">
        <v>395</v>
      </c>
      <c r="AG70" s="24" t="s">
        <v>397</v>
      </c>
      <c r="AH70" s="24" t="s">
        <v>395</v>
      </c>
      <c r="AI70" s="24" t="s">
        <v>395</v>
      </c>
      <c r="AJ70" s="24" t="s">
        <v>398</v>
      </c>
      <c r="AK70" s="24" t="s">
        <v>399</v>
      </c>
      <c r="AL70" s="24" t="s">
        <v>395</v>
      </c>
    </row>
    <row r="71" spans="1:38" ht="27" thickBot="1" x14ac:dyDescent="0.35">
      <c r="A71" s="23" t="s">
        <v>151</v>
      </c>
      <c r="B71" s="24" t="s">
        <v>123</v>
      </c>
      <c r="C71" s="24" t="s">
        <v>123</v>
      </c>
      <c r="D71" s="24" t="s">
        <v>280</v>
      </c>
      <c r="E71" s="24" t="s">
        <v>285</v>
      </c>
      <c r="F71" s="24" t="s">
        <v>123</v>
      </c>
      <c r="G71" s="24" t="s">
        <v>281</v>
      </c>
      <c r="H71" s="24" t="s">
        <v>123</v>
      </c>
      <c r="I71" s="24" t="s">
        <v>283</v>
      </c>
      <c r="J71" s="24" t="s">
        <v>284</v>
      </c>
      <c r="K71" s="24" t="s">
        <v>275</v>
      </c>
      <c r="L71" s="24" t="s">
        <v>276</v>
      </c>
      <c r="M71" s="24" t="s">
        <v>123</v>
      </c>
      <c r="Z71" s="23" t="s">
        <v>144</v>
      </c>
      <c r="AA71" s="24" t="s">
        <v>400</v>
      </c>
      <c r="AB71" s="24" t="s">
        <v>401</v>
      </c>
      <c r="AC71" s="24" t="s">
        <v>402</v>
      </c>
      <c r="AD71" s="24" t="s">
        <v>403</v>
      </c>
      <c r="AE71" s="24" t="s">
        <v>404</v>
      </c>
      <c r="AF71" s="24" t="s">
        <v>403</v>
      </c>
      <c r="AG71" s="24" t="s">
        <v>405</v>
      </c>
      <c r="AH71" s="24" t="s">
        <v>403</v>
      </c>
      <c r="AI71" s="24" t="s">
        <v>403</v>
      </c>
      <c r="AJ71" s="24" t="s">
        <v>406</v>
      </c>
      <c r="AK71" s="24" t="s">
        <v>407</v>
      </c>
      <c r="AL71" s="24" t="s">
        <v>403</v>
      </c>
    </row>
    <row r="72" spans="1:38" ht="27" thickBot="1" x14ac:dyDescent="0.35">
      <c r="A72" s="23" t="s">
        <v>152</v>
      </c>
      <c r="B72" s="24" t="s">
        <v>123</v>
      </c>
      <c r="C72" s="24" t="s">
        <v>123</v>
      </c>
      <c r="D72" s="24" t="s">
        <v>280</v>
      </c>
      <c r="E72" s="24" t="s">
        <v>285</v>
      </c>
      <c r="F72" s="24" t="s">
        <v>123</v>
      </c>
      <c r="G72" s="24" t="s">
        <v>281</v>
      </c>
      <c r="H72" s="24" t="s">
        <v>123</v>
      </c>
      <c r="I72" s="24" t="s">
        <v>283</v>
      </c>
      <c r="J72" s="24" t="s">
        <v>284</v>
      </c>
      <c r="K72" s="24" t="s">
        <v>275</v>
      </c>
      <c r="L72" s="24" t="s">
        <v>276</v>
      </c>
      <c r="M72" s="24" t="s">
        <v>123</v>
      </c>
      <c r="Z72" s="23" t="s">
        <v>147</v>
      </c>
      <c r="AA72" s="24" t="s">
        <v>408</v>
      </c>
      <c r="AB72" s="24" t="s">
        <v>409</v>
      </c>
      <c r="AC72" s="24" t="s">
        <v>410</v>
      </c>
      <c r="AD72" s="24" t="s">
        <v>410</v>
      </c>
      <c r="AE72" s="24" t="s">
        <v>411</v>
      </c>
      <c r="AF72" s="24" t="s">
        <v>410</v>
      </c>
      <c r="AG72" s="24" t="s">
        <v>412</v>
      </c>
      <c r="AH72" s="24" t="s">
        <v>410</v>
      </c>
      <c r="AI72" s="24" t="s">
        <v>410</v>
      </c>
      <c r="AJ72" s="24" t="s">
        <v>413</v>
      </c>
      <c r="AK72" s="24" t="s">
        <v>414</v>
      </c>
      <c r="AL72" s="24" t="s">
        <v>410</v>
      </c>
    </row>
    <row r="73" spans="1:38" ht="27" thickBot="1" x14ac:dyDescent="0.35">
      <c r="A73" s="23" t="s">
        <v>153</v>
      </c>
      <c r="B73" s="24" t="s">
        <v>123</v>
      </c>
      <c r="C73" s="24" t="s">
        <v>123</v>
      </c>
      <c r="D73" s="24" t="s">
        <v>280</v>
      </c>
      <c r="E73" s="24" t="s">
        <v>285</v>
      </c>
      <c r="F73" s="24" t="s">
        <v>123</v>
      </c>
      <c r="G73" s="24" t="s">
        <v>281</v>
      </c>
      <c r="H73" s="24" t="s">
        <v>123</v>
      </c>
      <c r="I73" s="24" t="s">
        <v>283</v>
      </c>
      <c r="J73" s="24" t="s">
        <v>284</v>
      </c>
      <c r="K73" s="24" t="s">
        <v>123</v>
      </c>
      <c r="L73" s="24" t="s">
        <v>276</v>
      </c>
      <c r="M73" s="24" t="s">
        <v>123</v>
      </c>
      <c r="Z73" s="23" t="s">
        <v>150</v>
      </c>
      <c r="AA73" s="24" t="s">
        <v>415</v>
      </c>
      <c r="AB73" s="24" t="s">
        <v>416</v>
      </c>
      <c r="AC73" s="24" t="s">
        <v>416</v>
      </c>
      <c r="AD73" s="24" t="s">
        <v>416</v>
      </c>
      <c r="AE73" s="24" t="s">
        <v>417</v>
      </c>
      <c r="AF73" s="24" t="s">
        <v>416</v>
      </c>
      <c r="AG73" s="24" t="s">
        <v>418</v>
      </c>
      <c r="AH73" s="24" t="s">
        <v>416</v>
      </c>
      <c r="AI73" s="24" t="s">
        <v>416</v>
      </c>
      <c r="AJ73" s="24" t="s">
        <v>419</v>
      </c>
      <c r="AK73" s="24" t="s">
        <v>420</v>
      </c>
      <c r="AL73" s="24" t="s">
        <v>416</v>
      </c>
    </row>
    <row r="74" spans="1:38" ht="27" thickBot="1" x14ac:dyDescent="0.35">
      <c r="A74" s="23" t="s">
        <v>155</v>
      </c>
      <c r="B74" s="24" t="s">
        <v>123</v>
      </c>
      <c r="C74" s="24" t="s">
        <v>123</v>
      </c>
      <c r="D74" s="24" t="s">
        <v>280</v>
      </c>
      <c r="E74" s="24" t="s">
        <v>285</v>
      </c>
      <c r="F74" s="24" t="s">
        <v>123</v>
      </c>
      <c r="G74" s="24" t="s">
        <v>286</v>
      </c>
      <c r="H74" s="24" t="s">
        <v>123</v>
      </c>
      <c r="I74" s="24" t="s">
        <v>283</v>
      </c>
      <c r="J74" s="24" t="s">
        <v>284</v>
      </c>
      <c r="K74" s="24" t="s">
        <v>123</v>
      </c>
      <c r="L74" s="24" t="s">
        <v>276</v>
      </c>
      <c r="M74" s="24" t="s">
        <v>123</v>
      </c>
      <c r="Z74" s="23" t="s">
        <v>151</v>
      </c>
      <c r="AA74" s="24" t="s">
        <v>421</v>
      </c>
      <c r="AB74" s="24" t="s">
        <v>422</v>
      </c>
      <c r="AC74" s="24" t="s">
        <v>422</v>
      </c>
      <c r="AD74" s="24" t="s">
        <v>422</v>
      </c>
      <c r="AE74" s="24" t="s">
        <v>422</v>
      </c>
      <c r="AF74" s="24" t="s">
        <v>422</v>
      </c>
      <c r="AG74" s="24" t="s">
        <v>423</v>
      </c>
      <c r="AH74" s="24" t="s">
        <v>422</v>
      </c>
      <c r="AI74" s="24" t="s">
        <v>422</v>
      </c>
      <c r="AJ74" s="24" t="s">
        <v>424</v>
      </c>
      <c r="AK74" s="24" t="s">
        <v>425</v>
      </c>
      <c r="AL74" s="24" t="s">
        <v>422</v>
      </c>
    </row>
    <row r="75" spans="1:38" ht="20.399999999999999" thickBot="1" x14ac:dyDescent="0.35">
      <c r="A75" s="23" t="s">
        <v>156</v>
      </c>
      <c r="B75" s="24" t="s">
        <v>123</v>
      </c>
      <c r="C75" s="24" t="s">
        <v>123</v>
      </c>
      <c r="D75" s="24" t="s">
        <v>280</v>
      </c>
      <c r="E75" s="24" t="s">
        <v>285</v>
      </c>
      <c r="F75" s="24" t="s">
        <v>123</v>
      </c>
      <c r="G75" s="24" t="s">
        <v>286</v>
      </c>
      <c r="H75" s="24" t="s">
        <v>123</v>
      </c>
      <c r="I75" s="24" t="s">
        <v>282</v>
      </c>
      <c r="J75" s="24" t="s">
        <v>284</v>
      </c>
      <c r="K75" s="24" t="s">
        <v>123</v>
      </c>
      <c r="L75" s="24" t="s">
        <v>276</v>
      </c>
      <c r="M75" s="24" t="s">
        <v>123</v>
      </c>
      <c r="Z75" s="23" t="s">
        <v>152</v>
      </c>
      <c r="AA75" s="24" t="s">
        <v>426</v>
      </c>
      <c r="AB75" s="24" t="s">
        <v>427</v>
      </c>
      <c r="AC75" s="24" t="s">
        <v>427</v>
      </c>
      <c r="AD75" s="24" t="s">
        <v>427</v>
      </c>
      <c r="AE75" s="24" t="s">
        <v>427</v>
      </c>
      <c r="AF75" s="24" t="s">
        <v>427</v>
      </c>
      <c r="AG75" s="24" t="s">
        <v>428</v>
      </c>
      <c r="AH75" s="24" t="s">
        <v>427</v>
      </c>
      <c r="AI75" s="24" t="s">
        <v>427</v>
      </c>
      <c r="AJ75" s="24" t="s">
        <v>427</v>
      </c>
      <c r="AK75" s="24" t="s">
        <v>429</v>
      </c>
      <c r="AL75" s="24" t="s">
        <v>427</v>
      </c>
    </row>
    <row r="76" spans="1:38" ht="15" thickBot="1" x14ac:dyDescent="0.35">
      <c r="A76" s="23" t="s">
        <v>157</v>
      </c>
      <c r="B76" s="24" t="s">
        <v>123</v>
      </c>
      <c r="C76" s="24" t="s">
        <v>123</v>
      </c>
      <c r="D76" s="24" t="s">
        <v>280</v>
      </c>
      <c r="E76" s="24" t="s">
        <v>285</v>
      </c>
      <c r="F76" s="24" t="s">
        <v>123</v>
      </c>
      <c r="G76" s="24" t="s">
        <v>287</v>
      </c>
      <c r="H76" s="24" t="s">
        <v>123</v>
      </c>
      <c r="I76" s="24" t="s">
        <v>123</v>
      </c>
      <c r="J76" s="24" t="s">
        <v>284</v>
      </c>
      <c r="K76" s="24" t="s">
        <v>123</v>
      </c>
      <c r="L76" s="24" t="s">
        <v>276</v>
      </c>
      <c r="M76" s="24" t="s">
        <v>123</v>
      </c>
      <c r="Z76" s="23" t="s">
        <v>153</v>
      </c>
      <c r="AA76" s="24" t="s">
        <v>430</v>
      </c>
      <c r="AB76" s="24" t="s">
        <v>431</v>
      </c>
      <c r="AC76" s="24" t="s">
        <v>431</v>
      </c>
      <c r="AD76" s="24" t="s">
        <v>431</v>
      </c>
      <c r="AE76" s="24" t="s">
        <v>431</v>
      </c>
      <c r="AF76" s="24" t="s">
        <v>431</v>
      </c>
      <c r="AG76" s="24" t="s">
        <v>432</v>
      </c>
      <c r="AH76" s="24" t="s">
        <v>431</v>
      </c>
      <c r="AI76" s="24" t="s">
        <v>431</v>
      </c>
      <c r="AJ76" s="24" t="s">
        <v>431</v>
      </c>
      <c r="AK76" s="24" t="s">
        <v>433</v>
      </c>
      <c r="AL76" s="24" t="s">
        <v>431</v>
      </c>
    </row>
    <row r="77" spans="1:38" ht="15" thickBot="1" x14ac:dyDescent="0.35">
      <c r="A77" s="23" t="s">
        <v>158</v>
      </c>
      <c r="B77" s="24" t="s">
        <v>123</v>
      </c>
      <c r="C77" s="24" t="s">
        <v>123</v>
      </c>
      <c r="D77" s="24" t="s">
        <v>288</v>
      </c>
      <c r="E77" s="24" t="s">
        <v>285</v>
      </c>
      <c r="F77" s="24" t="s">
        <v>123</v>
      </c>
      <c r="G77" s="24" t="s">
        <v>123</v>
      </c>
      <c r="H77" s="24" t="s">
        <v>123</v>
      </c>
      <c r="I77" s="24" t="s">
        <v>123</v>
      </c>
      <c r="J77" s="24" t="s">
        <v>289</v>
      </c>
      <c r="K77" s="24" t="s">
        <v>123</v>
      </c>
      <c r="L77" s="24" t="s">
        <v>276</v>
      </c>
      <c r="M77" s="24" t="s">
        <v>123</v>
      </c>
      <c r="Z77" s="23" t="s">
        <v>155</v>
      </c>
      <c r="AA77" s="24" t="s">
        <v>434</v>
      </c>
      <c r="AB77" s="24" t="s">
        <v>435</v>
      </c>
      <c r="AC77" s="24" t="s">
        <v>435</v>
      </c>
      <c r="AD77" s="24" t="s">
        <v>435</v>
      </c>
      <c r="AE77" s="24" t="s">
        <v>435</v>
      </c>
      <c r="AF77" s="24" t="s">
        <v>435</v>
      </c>
      <c r="AG77" s="24" t="s">
        <v>435</v>
      </c>
      <c r="AH77" s="24" t="s">
        <v>435</v>
      </c>
      <c r="AI77" s="24" t="s">
        <v>435</v>
      </c>
      <c r="AJ77" s="24" t="s">
        <v>435</v>
      </c>
      <c r="AK77" s="24" t="s">
        <v>436</v>
      </c>
      <c r="AL77" s="24" t="s">
        <v>435</v>
      </c>
    </row>
    <row r="78" spans="1:38" ht="15" thickBot="1" x14ac:dyDescent="0.35">
      <c r="A78" s="23" t="s">
        <v>159</v>
      </c>
      <c r="B78" s="24" t="s">
        <v>123</v>
      </c>
      <c r="C78" s="24" t="s">
        <v>123</v>
      </c>
      <c r="D78" s="24" t="s">
        <v>288</v>
      </c>
      <c r="E78" s="24" t="s">
        <v>285</v>
      </c>
      <c r="F78" s="24" t="s">
        <v>123</v>
      </c>
      <c r="G78" s="24" t="s">
        <v>123</v>
      </c>
      <c r="H78" s="24" t="s">
        <v>123</v>
      </c>
      <c r="I78" s="24" t="s">
        <v>123</v>
      </c>
      <c r="J78" s="24" t="s">
        <v>289</v>
      </c>
      <c r="K78" s="24" t="s">
        <v>123</v>
      </c>
      <c r="L78" s="24" t="s">
        <v>276</v>
      </c>
      <c r="M78" s="24" t="s">
        <v>123</v>
      </c>
      <c r="Z78" s="23" t="s">
        <v>156</v>
      </c>
      <c r="AA78" s="24" t="s">
        <v>437</v>
      </c>
      <c r="AB78" s="24" t="s">
        <v>438</v>
      </c>
      <c r="AC78" s="24" t="s">
        <v>438</v>
      </c>
      <c r="AD78" s="24" t="s">
        <v>438</v>
      </c>
      <c r="AE78" s="24" t="s">
        <v>438</v>
      </c>
      <c r="AF78" s="24" t="s">
        <v>438</v>
      </c>
      <c r="AG78" s="24" t="s">
        <v>438</v>
      </c>
      <c r="AH78" s="24" t="s">
        <v>438</v>
      </c>
      <c r="AI78" s="24" t="s">
        <v>438</v>
      </c>
      <c r="AJ78" s="24" t="s">
        <v>438</v>
      </c>
      <c r="AK78" s="24" t="s">
        <v>439</v>
      </c>
      <c r="AL78" s="24" t="s">
        <v>438</v>
      </c>
    </row>
    <row r="79" spans="1:38" ht="15" thickBot="1" x14ac:dyDescent="0.35">
      <c r="A79" s="23" t="s">
        <v>160</v>
      </c>
      <c r="B79" s="24" t="s">
        <v>123</v>
      </c>
      <c r="C79" s="24" t="s">
        <v>123</v>
      </c>
      <c r="D79" s="24" t="s">
        <v>123</v>
      </c>
      <c r="E79" s="24" t="s">
        <v>285</v>
      </c>
      <c r="F79" s="24" t="s">
        <v>123</v>
      </c>
      <c r="G79" s="24" t="s">
        <v>123</v>
      </c>
      <c r="H79" s="24" t="s">
        <v>123</v>
      </c>
      <c r="I79" s="24" t="s">
        <v>123</v>
      </c>
      <c r="J79" s="24" t="s">
        <v>289</v>
      </c>
      <c r="K79" s="24" t="s">
        <v>123</v>
      </c>
      <c r="L79" s="24" t="s">
        <v>290</v>
      </c>
      <c r="M79" s="24" t="s">
        <v>123</v>
      </c>
      <c r="Z79" s="23" t="s">
        <v>157</v>
      </c>
      <c r="AA79" s="24" t="s">
        <v>440</v>
      </c>
      <c r="AB79" s="24" t="s">
        <v>441</v>
      </c>
      <c r="AC79" s="24" t="s">
        <v>441</v>
      </c>
      <c r="AD79" s="24" t="s">
        <v>441</v>
      </c>
      <c r="AE79" s="24" t="s">
        <v>441</v>
      </c>
      <c r="AF79" s="24" t="s">
        <v>441</v>
      </c>
      <c r="AG79" s="24" t="s">
        <v>441</v>
      </c>
      <c r="AH79" s="24" t="s">
        <v>441</v>
      </c>
      <c r="AI79" s="24" t="s">
        <v>441</v>
      </c>
      <c r="AJ79" s="24" t="s">
        <v>441</v>
      </c>
      <c r="AK79" s="24" t="s">
        <v>442</v>
      </c>
      <c r="AL79" s="24" t="s">
        <v>441</v>
      </c>
    </row>
    <row r="80" spans="1:38" ht="15" thickBot="1" x14ac:dyDescent="0.35">
      <c r="A80" s="23" t="s">
        <v>161</v>
      </c>
      <c r="B80" s="24" t="s">
        <v>123</v>
      </c>
      <c r="C80" s="24" t="s">
        <v>123</v>
      </c>
      <c r="D80" s="24" t="s">
        <v>123</v>
      </c>
      <c r="E80" s="24" t="s">
        <v>285</v>
      </c>
      <c r="F80" s="24" t="s">
        <v>123</v>
      </c>
      <c r="G80" s="24" t="s">
        <v>123</v>
      </c>
      <c r="H80" s="24" t="s">
        <v>123</v>
      </c>
      <c r="I80" s="24" t="s">
        <v>123</v>
      </c>
      <c r="J80" s="24" t="s">
        <v>123</v>
      </c>
      <c r="K80" s="24" t="s">
        <v>123</v>
      </c>
      <c r="L80" s="24" t="s">
        <v>290</v>
      </c>
      <c r="M80" s="24" t="s">
        <v>123</v>
      </c>
      <c r="Z80" s="23" t="s">
        <v>158</v>
      </c>
      <c r="AA80" s="24" t="s">
        <v>443</v>
      </c>
      <c r="AB80" s="24" t="s">
        <v>444</v>
      </c>
      <c r="AC80" s="24" t="s">
        <v>444</v>
      </c>
      <c r="AD80" s="24" t="s">
        <v>444</v>
      </c>
      <c r="AE80" s="24" t="s">
        <v>444</v>
      </c>
      <c r="AF80" s="24" t="s">
        <v>444</v>
      </c>
      <c r="AG80" s="24" t="s">
        <v>444</v>
      </c>
      <c r="AH80" s="24" t="s">
        <v>444</v>
      </c>
      <c r="AI80" s="24" t="s">
        <v>444</v>
      </c>
      <c r="AJ80" s="24" t="s">
        <v>444</v>
      </c>
      <c r="AK80" s="24" t="s">
        <v>445</v>
      </c>
      <c r="AL80" s="24" t="s">
        <v>444</v>
      </c>
    </row>
    <row r="81" spans="1:38" ht="15" thickBot="1" x14ac:dyDescent="0.35">
      <c r="A81" s="23" t="s">
        <v>291</v>
      </c>
      <c r="B81" s="24" t="s">
        <v>123</v>
      </c>
      <c r="C81" s="24" t="s">
        <v>123</v>
      </c>
      <c r="D81" s="24" t="s">
        <v>123</v>
      </c>
      <c r="E81" s="24" t="s">
        <v>123</v>
      </c>
      <c r="F81" s="24" t="s">
        <v>123</v>
      </c>
      <c r="G81" s="24" t="s">
        <v>123</v>
      </c>
      <c r="H81" s="24" t="s">
        <v>123</v>
      </c>
      <c r="I81" s="24" t="s">
        <v>123</v>
      </c>
      <c r="J81" s="24" t="s">
        <v>123</v>
      </c>
      <c r="K81" s="24" t="s">
        <v>123</v>
      </c>
      <c r="L81" s="24" t="s">
        <v>290</v>
      </c>
      <c r="M81" s="24" t="s">
        <v>123</v>
      </c>
      <c r="Z81" s="23" t="s">
        <v>159</v>
      </c>
      <c r="AA81" s="24" t="s">
        <v>446</v>
      </c>
      <c r="AB81" s="24" t="s">
        <v>446</v>
      </c>
      <c r="AC81" s="24" t="s">
        <v>446</v>
      </c>
      <c r="AD81" s="24" t="s">
        <v>446</v>
      </c>
      <c r="AE81" s="24" t="s">
        <v>446</v>
      </c>
      <c r="AF81" s="24" t="s">
        <v>446</v>
      </c>
      <c r="AG81" s="24" t="s">
        <v>446</v>
      </c>
      <c r="AH81" s="24" t="s">
        <v>446</v>
      </c>
      <c r="AI81" s="24" t="s">
        <v>446</v>
      </c>
      <c r="AJ81" s="24" t="s">
        <v>446</v>
      </c>
      <c r="AK81" s="24" t="s">
        <v>447</v>
      </c>
      <c r="AL81" s="24" t="s">
        <v>446</v>
      </c>
    </row>
    <row r="82" spans="1:38" ht="15" thickBot="1" x14ac:dyDescent="0.35">
      <c r="A82" s="23" t="s">
        <v>292</v>
      </c>
      <c r="B82" s="24" t="s">
        <v>123</v>
      </c>
      <c r="C82" s="24" t="s">
        <v>123</v>
      </c>
      <c r="D82" s="24" t="s">
        <v>123</v>
      </c>
      <c r="E82" s="24" t="s">
        <v>123</v>
      </c>
      <c r="F82" s="24" t="s">
        <v>123</v>
      </c>
      <c r="G82" s="24" t="s">
        <v>123</v>
      </c>
      <c r="H82" s="24" t="s">
        <v>123</v>
      </c>
      <c r="I82" s="24" t="s">
        <v>123</v>
      </c>
      <c r="J82" s="24" t="s">
        <v>123</v>
      </c>
      <c r="K82" s="24" t="s">
        <v>123</v>
      </c>
      <c r="L82" s="24" t="s">
        <v>123</v>
      </c>
      <c r="M82" s="24" t="s">
        <v>123</v>
      </c>
      <c r="Z82" s="23" t="s">
        <v>160</v>
      </c>
      <c r="AA82" s="24" t="s">
        <v>448</v>
      </c>
      <c r="AB82" s="24" t="s">
        <v>448</v>
      </c>
      <c r="AC82" s="24" t="s">
        <v>448</v>
      </c>
      <c r="AD82" s="24" t="s">
        <v>448</v>
      </c>
      <c r="AE82" s="24" t="s">
        <v>448</v>
      </c>
      <c r="AF82" s="24" t="s">
        <v>448</v>
      </c>
      <c r="AG82" s="24" t="s">
        <v>448</v>
      </c>
      <c r="AH82" s="24" t="s">
        <v>448</v>
      </c>
      <c r="AI82" s="24" t="s">
        <v>448</v>
      </c>
      <c r="AJ82" s="24" t="s">
        <v>448</v>
      </c>
      <c r="AK82" s="24" t="s">
        <v>449</v>
      </c>
      <c r="AL82" s="24" t="s">
        <v>448</v>
      </c>
    </row>
    <row r="83" spans="1:38" ht="15" thickBot="1" x14ac:dyDescent="0.35">
      <c r="A83" s="23" t="s">
        <v>293</v>
      </c>
      <c r="B83" s="24" t="s">
        <v>123</v>
      </c>
      <c r="C83" s="24" t="s">
        <v>123</v>
      </c>
      <c r="D83" s="24" t="s">
        <v>123</v>
      </c>
      <c r="E83" s="24" t="s">
        <v>123</v>
      </c>
      <c r="F83" s="24" t="s">
        <v>123</v>
      </c>
      <c r="G83" s="24" t="s">
        <v>123</v>
      </c>
      <c r="H83" s="24" t="s">
        <v>123</v>
      </c>
      <c r="I83" s="24" t="s">
        <v>123</v>
      </c>
      <c r="J83" s="24" t="s">
        <v>123</v>
      </c>
      <c r="K83" s="24" t="s">
        <v>123</v>
      </c>
      <c r="L83" s="24" t="s">
        <v>123</v>
      </c>
      <c r="M83" s="24" t="s">
        <v>123</v>
      </c>
      <c r="Z83" s="23" t="s">
        <v>161</v>
      </c>
      <c r="AA83" s="24" t="s">
        <v>450</v>
      </c>
      <c r="AB83" s="24" t="s">
        <v>450</v>
      </c>
      <c r="AC83" s="24" t="s">
        <v>450</v>
      </c>
      <c r="AD83" s="24" t="s">
        <v>450</v>
      </c>
      <c r="AE83" s="24" t="s">
        <v>450</v>
      </c>
      <c r="AF83" s="24" t="s">
        <v>450</v>
      </c>
      <c r="AG83" s="24" t="s">
        <v>450</v>
      </c>
      <c r="AH83" s="24" t="s">
        <v>450</v>
      </c>
      <c r="AI83" s="24" t="s">
        <v>450</v>
      </c>
      <c r="AJ83" s="24" t="s">
        <v>450</v>
      </c>
      <c r="AK83" s="24" t="s">
        <v>451</v>
      </c>
      <c r="AL83" s="24" t="s">
        <v>450</v>
      </c>
    </row>
    <row r="84" spans="1:38" ht="15" thickBot="1" x14ac:dyDescent="0.35">
      <c r="A84" s="23" t="s">
        <v>294</v>
      </c>
      <c r="B84" s="24" t="s">
        <v>123</v>
      </c>
      <c r="C84" s="24" t="s">
        <v>123</v>
      </c>
      <c r="D84" s="24" t="s">
        <v>123</v>
      </c>
      <c r="E84" s="24" t="s">
        <v>123</v>
      </c>
      <c r="F84" s="24" t="s">
        <v>123</v>
      </c>
      <c r="G84" s="24" t="s">
        <v>123</v>
      </c>
      <c r="H84" s="24" t="s">
        <v>123</v>
      </c>
      <c r="I84" s="24" t="s">
        <v>123</v>
      </c>
      <c r="J84" s="24" t="s">
        <v>123</v>
      </c>
      <c r="K84" s="24" t="s">
        <v>123</v>
      </c>
      <c r="L84" s="24" t="s">
        <v>123</v>
      </c>
      <c r="M84" s="24" t="s">
        <v>123</v>
      </c>
      <c r="Z84" s="23" t="s">
        <v>291</v>
      </c>
      <c r="AA84" s="24" t="s">
        <v>452</v>
      </c>
      <c r="AB84" s="24" t="s">
        <v>452</v>
      </c>
      <c r="AC84" s="24" t="s">
        <v>452</v>
      </c>
      <c r="AD84" s="24" t="s">
        <v>452</v>
      </c>
      <c r="AE84" s="24" t="s">
        <v>452</v>
      </c>
      <c r="AF84" s="24" t="s">
        <v>452</v>
      </c>
      <c r="AG84" s="24" t="s">
        <v>452</v>
      </c>
      <c r="AH84" s="24" t="s">
        <v>452</v>
      </c>
      <c r="AI84" s="24" t="s">
        <v>452</v>
      </c>
      <c r="AJ84" s="24" t="s">
        <v>452</v>
      </c>
      <c r="AK84" s="24" t="s">
        <v>453</v>
      </c>
      <c r="AL84" s="24" t="s">
        <v>452</v>
      </c>
    </row>
    <row r="85" spans="1:38" ht="15" thickBot="1" x14ac:dyDescent="0.35">
      <c r="A85" s="23" t="s">
        <v>295</v>
      </c>
      <c r="B85" s="24" t="s">
        <v>123</v>
      </c>
      <c r="C85" s="24" t="s">
        <v>123</v>
      </c>
      <c r="D85" s="24" t="s">
        <v>123</v>
      </c>
      <c r="E85" s="24" t="s">
        <v>123</v>
      </c>
      <c r="F85" s="24" t="s">
        <v>123</v>
      </c>
      <c r="G85" s="24" t="s">
        <v>123</v>
      </c>
      <c r="H85" s="24" t="s">
        <v>123</v>
      </c>
      <c r="I85" s="24" t="s">
        <v>123</v>
      </c>
      <c r="J85" s="24" t="s">
        <v>123</v>
      </c>
      <c r="K85" s="24" t="s">
        <v>123</v>
      </c>
      <c r="L85" s="24" t="s">
        <v>123</v>
      </c>
      <c r="M85" s="24" t="s">
        <v>123</v>
      </c>
      <c r="Z85" s="23" t="s">
        <v>292</v>
      </c>
      <c r="AA85" s="24" t="s">
        <v>454</v>
      </c>
      <c r="AB85" s="24" t="s">
        <v>454</v>
      </c>
      <c r="AC85" s="24" t="s">
        <v>454</v>
      </c>
      <c r="AD85" s="24" t="s">
        <v>454</v>
      </c>
      <c r="AE85" s="24" t="s">
        <v>454</v>
      </c>
      <c r="AF85" s="24" t="s">
        <v>454</v>
      </c>
      <c r="AG85" s="24" t="s">
        <v>454</v>
      </c>
      <c r="AH85" s="24" t="s">
        <v>454</v>
      </c>
      <c r="AI85" s="24" t="s">
        <v>454</v>
      </c>
      <c r="AJ85" s="24" t="s">
        <v>454</v>
      </c>
      <c r="AK85" s="24" t="s">
        <v>455</v>
      </c>
      <c r="AL85" s="24" t="s">
        <v>454</v>
      </c>
    </row>
    <row r="86" spans="1:38" ht="15" thickBot="1" x14ac:dyDescent="0.35">
      <c r="A86" s="23" t="s">
        <v>296</v>
      </c>
      <c r="B86" s="24" t="s">
        <v>123</v>
      </c>
      <c r="C86" s="24" t="s">
        <v>123</v>
      </c>
      <c r="D86" s="24" t="s">
        <v>123</v>
      </c>
      <c r="E86" s="24" t="s">
        <v>123</v>
      </c>
      <c r="F86" s="24" t="s">
        <v>123</v>
      </c>
      <c r="G86" s="24" t="s">
        <v>123</v>
      </c>
      <c r="H86" s="24" t="s">
        <v>123</v>
      </c>
      <c r="I86" s="24" t="s">
        <v>123</v>
      </c>
      <c r="J86" s="24" t="s">
        <v>123</v>
      </c>
      <c r="K86" s="24" t="s">
        <v>123</v>
      </c>
      <c r="L86" s="24" t="s">
        <v>123</v>
      </c>
      <c r="M86" s="24" t="s">
        <v>123</v>
      </c>
      <c r="Z86" s="23" t="s">
        <v>293</v>
      </c>
      <c r="AA86" s="24" t="s">
        <v>456</v>
      </c>
      <c r="AB86" s="24" t="s">
        <v>456</v>
      </c>
      <c r="AC86" s="24" t="s">
        <v>456</v>
      </c>
      <c r="AD86" s="24" t="s">
        <v>456</v>
      </c>
      <c r="AE86" s="24" t="s">
        <v>456</v>
      </c>
      <c r="AF86" s="24" t="s">
        <v>456</v>
      </c>
      <c r="AG86" s="24" t="s">
        <v>456</v>
      </c>
      <c r="AH86" s="24" t="s">
        <v>456</v>
      </c>
      <c r="AI86" s="24" t="s">
        <v>456</v>
      </c>
      <c r="AJ86" s="24" t="s">
        <v>456</v>
      </c>
      <c r="AK86" s="24" t="s">
        <v>457</v>
      </c>
      <c r="AL86" s="24" t="s">
        <v>456</v>
      </c>
    </row>
    <row r="87" spans="1:38" ht="18.600000000000001" thickBot="1" x14ac:dyDescent="0.35">
      <c r="A87" s="19"/>
      <c r="B87" s="30" t="s">
        <v>71</v>
      </c>
      <c r="C87" s="30" t="s">
        <v>71</v>
      </c>
      <c r="D87" s="30" t="s">
        <v>71</v>
      </c>
      <c r="E87" s="30" t="s">
        <v>71</v>
      </c>
      <c r="F87" s="30" t="s">
        <v>71</v>
      </c>
      <c r="G87" s="30" t="s">
        <v>71</v>
      </c>
      <c r="H87" s="30" t="s">
        <v>72</v>
      </c>
      <c r="I87" s="30" t="s">
        <v>72</v>
      </c>
      <c r="J87" s="30" t="s">
        <v>72</v>
      </c>
      <c r="K87" s="30" t="s">
        <v>72</v>
      </c>
      <c r="L87" s="30" t="s">
        <v>72</v>
      </c>
      <c r="M87" s="30" t="s">
        <v>72</v>
      </c>
      <c r="P87" t="str">
        <f>B87</f>
        <v>direkt</v>
      </c>
      <c r="R87" t="str">
        <f>H87</f>
        <v>indirekt</v>
      </c>
      <c r="Z87" s="23" t="s">
        <v>294</v>
      </c>
      <c r="AA87" s="24" t="s">
        <v>458</v>
      </c>
      <c r="AB87" s="24" t="s">
        <v>458</v>
      </c>
      <c r="AC87" s="24" t="s">
        <v>458</v>
      </c>
      <c r="AD87" s="24" t="s">
        <v>458</v>
      </c>
      <c r="AE87" s="24" t="s">
        <v>458</v>
      </c>
      <c r="AF87" s="24" t="s">
        <v>458</v>
      </c>
      <c r="AG87" s="24" t="s">
        <v>458</v>
      </c>
      <c r="AH87" s="24" t="s">
        <v>458</v>
      </c>
      <c r="AI87" s="24" t="s">
        <v>458</v>
      </c>
      <c r="AJ87" s="24" t="s">
        <v>458</v>
      </c>
      <c r="AK87" s="24" t="s">
        <v>458</v>
      </c>
      <c r="AL87" s="24" t="s">
        <v>458</v>
      </c>
    </row>
    <row r="88" spans="1:38" ht="15" thickBot="1" x14ac:dyDescent="0.35">
      <c r="A88" s="23" t="s">
        <v>303</v>
      </c>
      <c r="B88" s="23" t="str">
        <f>B114</f>
        <v>Attribute#1</v>
      </c>
      <c r="C88" s="23" t="str">
        <f t="shared" ref="C88:M88" si="51">C114</f>
        <v>Attribute#2</v>
      </c>
      <c r="D88" s="23" t="str">
        <f t="shared" si="51"/>
        <v>Attribute#3</v>
      </c>
      <c r="E88" s="23" t="str">
        <f t="shared" si="51"/>
        <v>Attribute#4</v>
      </c>
      <c r="F88" s="23" t="str">
        <f t="shared" si="51"/>
        <v>Attribute#5</v>
      </c>
      <c r="G88" s="23" t="str">
        <f t="shared" si="51"/>
        <v>Attribute#6</v>
      </c>
      <c r="H88" s="23" t="str">
        <f t="shared" si="51"/>
        <v>Attribute#1</v>
      </c>
      <c r="I88" s="23" t="str">
        <f t="shared" si="51"/>
        <v>Attribute#2</v>
      </c>
      <c r="J88" s="23" t="str">
        <f t="shared" si="51"/>
        <v>Attribute#3</v>
      </c>
      <c r="K88" s="23" t="str">
        <f t="shared" si="51"/>
        <v>Attribute#4</v>
      </c>
      <c r="L88" s="23" t="str">
        <f t="shared" si="51"/>
        <v>Attribute#5</v>
      </c>
      <c r="M88" s="23" t="str">
        <f t="shared" si="51"/>
        <v>Attribute#6</v>
      </c>
      <c r="P88" t="str">
        <f>D88</f>
        <v>Attribute#3</v>
      </c>
      <c r="R88" t="str">
        <f>P88</f>
        <v>Attribute#3</v>
      </c>
      <c r="T88" t="str">
        <f>P88</f>
        <v>Attribute#3</v>
      </c>
      <c r="Z88" s="23" t="s">
        <v>295</v>
      </c>
      <c r="AA88" s="24" t="s">
        <v>186</v>
      </c>
      <c r="AB88" s="24" t="s">
        <v>186</v>
      </c>
      <c r="AC88" s="24" t="s">
        <v>186</v>
      </c>
      <c r="AD88" s="24" t="s">
        <v>186</v>
      </c>
      <c r="AE88" s="24" t="s">
        <v>186</v>
      </c>
      <c r="AF88" s="24" t="s">
        <v>186</v>
      </c>
      <c r="AG88" s="24" t="s">
        <v>186</v>
      </c>
      <c r="AH88" s="24" t="s">
        <v>186</v>
      </c>
      <c r="AI88" s="24" t="s">
        <v>186</v>
      </c>
      <c r="AJ88" s="24" t="s">
        <v>186</v>
      </c>
      <c r="AK88" s="24" t="s">
        <v>186</v>
      </c>
      <c r="AL88" s="24" t="s">
        <v>186</v>
      </c>
    </row>
    <row r="89" spans="1:38" ht="18.600000000000001" thickBot="1" x14ac:dyDescent="0.35">
      <c r="A89" s="23" t="s">
        <v>115</v>
      </c>
      <c r="B89" s="24">
        <v>6083.9</v>
      </c>
      <c r="C89" s="24">
        <v>0</v>
      </c>
      <c r="D89" s="24">
        <v>4392.5</v>
      </c>
      <c r="E89" s="24">
        <v>2509.8000000000002</v>
      </c>
      <c r="F89" s="24">
        <v>0</v>
      </c>
      <c r="G89" s="24">
        <v>14431.9</v>
      </c>
      <c r="H89" s="24">
        <v>9439.7000000000007</v>
      </c>
      <c r="I89" s="24">
        <v>5047.2</v>
      </c>
      <c r="J89" s="24">
        <v>3655.9</v>
      </c>
      <c r="K89" s="24">
        <v>682.1</v>
      </c>
      <c r="L89" s="24">
        <v>845.9</v>
      </c>
      <c r="M89" s="24">
        <v>9985</v>
      </c>
      <c r="O89" s="31">
        <v>1</v>
      </c>
      <c r="P89">
        <f>D89</f>
        <v>4392.5</v>
      </c>
      <c r="Q89" s="32">
        <v>24</v>
      </c>
      <c r="R89">
        <f>J89</f>
        <v>3655.9</v>
      </c>
      <c r="S89">
        <v>1</v>
      </c>
      <c r="T89">
        <f>P89+VLOOKUP(S89,$Q$89:$R$112,2,0)</f>
        <v>4392.5</v>
      </c>
      <c r="Z89" s="19"/>
    </row>
    <row r="90" spans="1:38" ht="15" thickBot="1" x14ac:dyDescent="0.35">
      <c r="A90" s="23" t="s">
        <v>127</v>
      </c>
      <c r="B90" s="24">
        <v>1937.1</v>
      </c>
      <c r="C90" s="24">
        <v>0</v>
      </c>
      <c r="D90" s="24">
        <v>4392.5</v>
      </c>
      <c r="E90" s="24">
        <v>2509.8000000000002</v>
      </c>
      <c r="F90" s="24">
        <v>0</v>
      </c>
      <c r="G90" s="24">
        <v>14431.9</v>
      </c>
      <c r="H90" s="24">
        <v>9439.7000000000007</v>
      </c>
      <c r="I90" s="24">
        <v>5047.2</v>
      </c>
      <c r="J90" s="24">
        <v>3655.9</v>
      </c>
      <c r="K90" s="24">
        <v>682.1</v>
      </c>
      <c r="L90" s="24">
        <v>845.9</v>
      </c>
      <c r="M90" s="24">
        <v>1418.7</v>
      </c>
      <c r="O90" s="31">
        <v>2</v>
      </c>
      <c r="P90">
        <f t="shared" ref="P90:P112" si="52">D90</f>
        <v>4392.5</v>
      </c>
      <c r="Q90" s="32">
        <v>23</v>
      </c>
      <c r="R90">
        <f t="shared" ref="R90:R112" si="53">J90</f>
        <v>3655.9</v>
      </c>
      <c r="S90">
        <v>2</v>
      </c>
      <c r="T90">
        <f t="shared" ref="T90:T112" si="54">P90+VLOOKUP(S90,$Q$89:$R$112,2,0)</f>
        <v>4392.5</v>
      </c>
      <c r="Z90" s="23" t="s">
        <v>162</v>
      </c>
      <c r="AA90" s="23" t="s">
        <v>81</v>
      </c>
      <c r="AB90" s="23" t="s">
        <v>82</v>
      </c>
      <c r="AC90" s="23" t="s">
        <v>83</v>
      </c>
      <c r="AD90" s="23" t="s">
        <v>84</v>
      </c>
      <c r="AE90" s="23" t="s">
        <v>85</v>
      </c>
      <c r="AF90" s="23" t="s">
        <v>86</v>
      </c>
      <c r="AG90" s="23" t="s">
        <v>87</v>
      </c>
      <c r="AH90" s="23" t="s">
        <v>88</v>
      </c>
      <c r="AI90" s="23" t="s">
        <v>89</v>
      </c>
      <c r="AJ90" s="23" t="s">
        <v>90</v>
      </c>
      <c r="AK90" s="23" t="s">
        <v>91</v>
      </c>
      <c r="AL90" s="23" t="s">
        <v>92</v>
      </c>
    </row>
    <row r="91" spans="1:38" ht="15" thickBot="1" x14ac:dyDescent="0.35">
      <c r="A91" s="23" t="s">
        <v>134</v>
      </c>
      <c r="B91" s="24">
        <v>0</v>
      </c>
      <c r="C91" s="24">
        <v>0</v>
      </c>
      <c r="D91" s="24">
        <v>1582.5</v>
      </c>
      <c r="E91" s="24">
        <v>2509.8000000000002</v>
      </c>
      <c r="F91" s="24">
        <v>0</v>
      </c>
      <c r="G91" s="24">
        <v>3246.4</v>
      </c>
      <c r="H91" s="24">
        <v>9439.7000000000007</v>
      </c>
      <c r="I91" s="24">
        <v>5047.2</v>
      </c>
      <c r="J91" s="24">
        <v>3655.9</v>
      </c>
      <c r="K91" s="24">
        <v>682.1</v>
      </c>
      <c r="L91" s="24">
        <v>845.9</v>
      </c>
      <c r="M91" s="24">
        <v>1418.7</v>
      </c>
      <c r="O91" s="31">
        <v>3</v>
      </c>
      <c r="P91">
        <f t="shared" si="52"/>
        <v>1582.5</v>
      </c>
      <c r="Q91" s="32">
        <v>22</v>
      </c>
      <c r="R91">
        <f t="shared" si="53"/>
        <v>3655.9</v>
      </c>
      <c r="S91">
        <v>3</v>
      </c>
      <c r="T91">
        <f t="shared" si="54"/>
        <v>1582.5</v>
      </c>
      <c r="Z91" s="23" t="s">
        <v>115</v>
      </c>
      <c r="AA91" s="24">
        <v>356</v>
      </c>
      <c r="AB91" s="24">
        <v>122</v>
      </c>
      <c r="AC91" s="24">
        <v>590</v>
      </c>
      <c r="AD91" s="24">
        <v>423</v>
      </c>
      <c r="AE91" s="24">
        <v>656</v>
      </c>
      <c r="AF91" s="24">
        <v>590</v>
      </c>
      <c r="AG91" s="24">
        <v>423</v>
      </c>
      <c r="AH91" s="24">
        <v>89</v>
      </c>
      <c r="AI91" s="24">
        <v>22</v>
      </c>
      <c r="AJ91" s="24">
        <v>289</v>
      </c>
      <c r="AK91" s="24">
        <v>556</v>
      </c>
      <c r="AL91" s="24">
        <v>22</v>
      </c>
    </row>
    <row r="92" spans="1:38" ht="15" thickBot="1" x14ac:dyDescent="0.35">
      <c r="A92" s="23" t="s">
        <v>139</v>
      </c>
      <c r="B92" s="24">
        <v>0</v>
      </c>
      <c r="C92" s="24">
        <v>0</v>
      </c>
      <c r="D92" s="24">
        <v>1582.5</v>
      </c>
      <c r="E92" s="24">
        <v>2509.8000000000002</v>
      </c>
      <c r="F92" s="24">
        <v>0</v>
      </c>
      <c r="G92" s="24">
        <v>3246.4</v>
      </c>
      <c r="H92" s="24">
        <v>9439.7000000000007</v>
      </c>
      <c r="I92" s="24">
        <v>5047.2</v>
      </c>
      <c r="J92" s="24">
        <v>3655.9</v>
      </c>
      <c r="K92" s="24">
        <v>682.1</v>
      </c>
      <c r="L92" s="24">
        <v>845.9</v>
      </c>
      <c r="M92" s="24">
        <v>1418.7</v>
      </c>
      <c r="O92" s="31">
        <v>4</v>
      </c>
      <c r="P92">
        <f t="shared" si="52"/>
        <v>1582.5</v>
      </c>
      <c r="Q92" s="32">
        <v>21</v>
      </c>
      <c r="R92">
        <f t="shared" si="53"/>
        <v>3655.9</v>
      </c>
      <c r="S92">
        <v>4</v>
      </c>
      <c r="T92">
        <f t="shared" si="54"/>
        <v>1582.5</v>
      </c>
      <c r="Z92" s="23" t="s">
        <v>127</v>
      </c>
      <c r="AA92" s="24">
        <v>355</v>
      </c>
      <c r="AB92" s="24">
        <v>88</v>
      </c>
      <c r="AC92" s="24">
        <v>422</v>
      </c>
      <c r="AD92" s="24">
        <v>88</v>
      </c>
      <c r="AE92" s="24">
        <v>522</v>
      </c>
      <c r="AF92" s="24">
        <v>155</v>
      </c>
      <c r="AG92" s="24">
        <v>422</v>
      </c>
      <c r="AH92" s="24">
        <v>21</v>
      </c>
      <c r="AI92" s="24">
        <v>21</v>
      </c>
      <c r="AJ92" s="24">
        <v>288</v>
      </c>
      <c r="AK92" s="24">
        <v>555</v>
      </c>
      <c r="AL92" s="24">
        <v>21</v>
      </c>
    </row>
    <row r="93" spans="1:38" ht="15" thickBot="1" x14ac:dyDescent="0.35">
      <c r="A93" s="23" t="s">
        <v>142</v>
      </c>
      <c r="B93" s="24">
        <v>0</v>
      </c>
      <c r="C93" s="24">
        <v>0</v>
      </c>
      <c r="D93" s="24">
        <v>1582.5</v>
      </c>
      <c r="E93" s="24">
        <v>1036.7</v>
      </c>
      <c r="F93" s="24">
        <v>0</v>
      </c>
      <c r="G93" s="24">
        <v>3246.4</v>
      </c>
      <c r="H93" s="24">
        <v>0</v>
      </c>
      <c r="I93" s="24">
        <v>5047.2</v>
      </c>
      <c r="J93" s="24">
        <v>3655.9</v>
      </c>
      <c r="K93" s="24">
        <v>682.1</v>
      </c>
      <c r="L93" s="24">
        <v>845.9</v>
      </c>
      <c r="M93" s="24">
        <v>0</v>
      </c>
      <c r="O93" s="31">
        <v>5</v>
      </c>
      <c r="P93">
        <f t="shared" si="52"/>
        <v>1582.5</v>
      </c>
      <c r="Q93" s="32">
        <v>20</v>
      </c>
      <c r="R93">
        <f t="shared" si="53"/>
        <v>3655.9</v>
      </c>
      <c r="S93">
        <v>5</v>
      </c>
      <c r="T93">
        <f t="shared" si="54"/>
        <v>1582.5</v>
      </c>
      <c r="Z93" s="23" t="s">
        <v>134</v>
      </c>
      <c r="AA93" s="24">
        <v>254</v>
      </c>
      <c r="AB93" s="24">
        <v>87</v>
      </c>
      <c r="AC93" s="24">
        <v>421</v>
      </c>
      <c r="AD93" s="24">
        <v>20</v>
      </c>
      <c r="AE93" s="24">
        <v>521</v>
      </c>
      <c r="AF93" s="24">
        <v>20</v>
      </c>
      <c r="AG93" s="24">
        <v>421</v>
      </c>
      <c r="AH93" s="24">
        <v>20</v>
      </c>
      <c r="AI93" s="24">
        <v>20</v>
      </c>
      <c r="AJ93" s="24">
        <v>287</v>
      </c>
      <c r="AK93" s="24">
        <v>554</v>
      </c>
      <c r="AL93" s="24">
        <v>20</v>
      </c>
    </row>
    <row r="94" spans="1:38" ht="15" thickBot="1" x14ac:dyDescent="0.35">
      <c r="A94" s="23" t="s">
        <v>144</v>
      </c>
      <c r="B94" s="24">
        <v>0</v>
      </c>
      <c r="C94" s="24">
        <v>0</v>
      </c>
      <c r="D94" s="24">
        <v>1582.5</v>
      </c>
      <c r="E94" s="24">
        <v>1036.7</v>
      </c>
      <c r="F94" s="24">
        <v>0</v>
      </c>
      <c r="G94" s="24">
        <v>3246.4</v>
      </c>
      <c r="H94" s="24">
        <v>0</v>
      </c>
      <c r="I94" s="24">
        <v>5047.2</v>
      </c>
      <c r="J94" s="24">
        <v>3655.9</v>
      </c>
      <c r="K94" s="24">
        <v>682.1</v>
      </c>
      <c r="L94" s="24">
        <v>845.9</v>
      </c>
      <c r="M94" s="24">
        <v>0</v>
      </c>
      <c r="O94" s="31">
        <v>6</v>
      </c>
      <c r="P94">
        <f t="shared" si="52"/>
        <v>1582.5</v>
      </c>
      <c r="Q94" s="32">
        <v>19</v>
      </c>
      <c r="R94">
        <f t="shared" si="53"/>
        <v>3655.9</v>
      </c>
      <c r="S94">
        <v>6</v>
      </c>
      <c r="T94">
        <f t="shared" si="54"/>
        <v>1582.5</v>
      </c>
      <c r="Z94" s="23" t="s">
        <v>139</v>
      </c>
      <c r="AA94" s="24">
        <v>253</v>
      </c>
      <c r="AB94" s="24">
        <v>86</v>
      </c>
      <c r="AC94" s="24">
        <v>119</v>
      </c>
      <c r="AD94" s="24">
        <v>19</v>
      </c>
      <c r="AE94" s="24">
        <v>520</v>
      </c>
      <c r="AF94" s="24">
        <v>19</v>
      </c>
      <c r="AG94" s="24">
        <v>420</v>
      </c>
      <c r="AH94" s="24">
        <v>19</v>
      </c>
      <c r="AI94" s="24">
        <v>19</v>
      </c>
      <c r="AJ94" s="24">
        <v>52</v>
      </c>
      <c r="AK94" s="24">
        <v>553</v>
      </c>
      <c r="AL94" s="24">
        <v>19</v>
      </c>
    </row>
    <row r="95" spans="1:38" ht="15" thickBot="1" x14ac:dyDescent="0.35">
      <c r="A95" s="23" t="s">
        <v>147</v>
      </c>
      <c r="B95" s="24">
        <v>0</v>
      </c>
      <c r="C95" s="24">
        <v>0</v>
      </c>
      <c r="D95" s="24">
        <v>1582.5</v>
      </c>
      <c r="E95" s="24">
        <v>1036.7</v>
      </c>
      <c r="F95" s="24">
        <v>0</v>
      </c>
      <c r="G95" s="24">
        <v>3246.4</v>
      </c>
      <c r="H95" s="24">
        <v>0</v>
      </c>
      <c r="I95" s="24">
        <v>4010.5</v>
      </c>
      <c r="J95" s="24">
        <v>3655.9</v>
      </c>
      <c r="K95" s="24">
        <v>682.1</v>
      </c>
      <c r="L95" s="24">
        <v>845.9</v>
      </c>
      <c r="M95" s="24">
        <v>0</v>
      </c>
      <c r="O95" s="31">
        <v>7</v>
      </c>
      <c r="P95">
        <f t="shared" si="52"/>
        <v>1582.5</v>
      </c>
      <c r="Q95" s="32">
        <v>18</v>
      </c>
      <c r="R95">
        <f t="shared" si="53"/>
        <v>3655.9</v>
      </c>
      <c r="S95">
        <v>7</v>
      </c>
      <c r="T95">
        <f t="shared" si="54"/>
        <v>1582.5</v>
      </c>
      <c r="Z95" s="23" t="s">
        <v>142</v>
      </c>
      <c r="AA95" s="24">
        <v>252</v>
      </c>
      <c r="AB95" s="24">
        <v>85</v>
      </c>
      <c r="AC95" s="24">
        <v>118</v>
      </c>
      <c r="AD95" s="24">
        <v>18</v>
      </c>
      <c r="AE95" s="24">
        <v>519</v>
      </c>
      <c r="AF95" s="24">
        <v>18</v>
      </c>
      <c r="AG95" s="24">
        <v>185</v>
      </c>
      <c r="AH95" s="24">
        <v>18</v>
      </c>
      <c r="AI95" s="24">
        <v>18</v>
      </c>
      <c r="AJ95" s="24">
        <v>51</v>
      </c>
      <c r="AK95" s="24">
        <v>385</v>
      </c>
      <c r="AL95" s="24">
        <v>18</v>
      </c>
    </row>
    <row r="96" spans="1:38" ht="15" thickBot="1" x14ac:dyDescent="0.35">
      <c r="A96" s="23" t="s">
        <v>150</v>
      </c>
      <c r="B96" s="24">
        <v>0</v>
      </c>
      <c r="C96" s="24">
        <v>0</v>
      </c>
      <c r="D96" s="24">
        <v>1582.5</v>
      </c>
      <c r="E96" s="24">
        <v>1036.7</v>
      </c>
      <c r="F96" s="24">
        <v>0</v>
      </c>
      <c r="G96" s="24">
        <v>3246.4</v>
      </c>
      <c r="H96" s="24">
        <v>0</v>
      </c>
      <c r="I96" s="24">
        <v>4010.5</v>
      </c>
      <c r="J96" s="24">
        <v>2619.1999999999998</v>
      </c>
      <c r="K96" s="24">
        <v>682.1</v>
      </c>
      <c r="L96" s="24">
        <v>845.9</v>
      </c>
      <c r="M96" s="24">
        <v>0</v>
      </c>
      <c r="O96" s="31">
        <v>8</v>
      </c>
      <c r="P96">
        <f t="shared" si="52"/>
        <v>1582.5</v>
      </c>
      <c r="Q96" s="32">
        <v>17</v>
      </c>
      <c r="R96">
        <f t="shared" si="53"/>
        <v>2619.1999999999998</v>
      </c>
      <c r="S96">
        <v>8</v>
      </c>
      <c r="T96">
        <f t="shared" si="54"/>
        <v>2482.9</v>
      </c>
      <c r="Z96" s="23" t="s">
        <v>144</v>
      </c>
      <c r="AA96" s="24">
        <v>251</v>
      </c>
      <c r="AB96" s="24">
        <v>84</v>
      </c>
      <c r="AC96" s="24">
        <v>117</v>
      </c>
      <c r="AD96" s="24">
        <v>17</v>
      </c>
      <c r="AE96" s="24">
        <v>418</v>
      </c>
      <c r="AF96" s="24">
        <v>17</v>
      </c>
      <c r="AG96" s="24">
        <v>184</v>
      </c>
      <c r="AH96" s="24">
        <v>17</v>
      </c>
      <c r="AI96" s="24">
        <v>17</v>
      </c>
      <c r="AJ96" s="24">
        <v>50</v>
      </c>
      <c r="AK96" s="24">
        <v>384</v>
      </c>
      <c r="AL96" s="24">
        <v>17</v>
      </c>
    </row>
    <row r="97" spans="1:38" ht="15" thickBot="1" x14ac:dyDescent="0.35">
      <c r="A97" s="23" t="s">
        <v>151</v>
      </c>
      <c r="B97" s="24">
        <v>0</v>
      </c>
      <c r="C97" s="24">
        <v>0</v>
      </c>
      <c r="D97" s="24">
        <v>1582.5</v>
      </c>
      <c r="E97" s="24">
        <v>518.29999999999995</v>
      </c>
      <c r="F97" s="24">
        <v>0</v>
      </c>
      <c r="G97" s="24">
        <v>3246.4</v>
      </c>
      <c r="H97" s="24">
        <v>0</v>
      </c>
      <c r="I97" s="24">
        <v>4010.5</v>
      </c>
      <c r="J97" s="24">
        <v>2619.1999999999998</v>
      </c>
      <c r="K97" s="24">
        <v>682.1</v>
      </c>
      <c r="L97" s="24">
        <v>845.9</v>
      </c>
      <c r="M97" s="24">
        <v>0</v>
      </c>
      <c r="O97" s="31">
        <v>9</v>
      </c>
      <c r="P97">
        <f t="shared" si="52"/>
        <v>1582.5</v>
      </c>
      <c r="Q97" s="32">
        <v>16</v>
      </c>
      <c r="R97">
        <f t="shared" si="53"/>
        <v>2619.1999999999998</v>
      </c>
      <c r="S97">
        <v>9</v>
      </c>
      <c r="T97">
        <f t="shared" si="54"/>
        <v>2482.9</v>
      </c>
      <c r="Z97" s="23" t="s">
        <v>147</v>
      </c>
      <c r="AA97" s="24">
        <v>250</v>
      </c>
      <c r="AB97" s="24">
        <v>83</v>
      </c>
      <c r="AC97" s="24">
        <v>16</v>
      </c>
      <c r="AD97" s="24">
        <v>16</v>
      </c>
      <c r="AE97" s="24">
        <v>417</v>
      </c>
      <c r="AF97" s="24">
        <v>16</v>
      </c>
      <c r="AG97" s="24">
        <v>183</v>
      </c>
      <c r="AH97" s="24">
        <v>16</v>
      </c>
      <c r="AI97" s="24">
        <v>16</v>
      </c>
      <c r="AJ97" s="24">
        <v>49</v>
      </c>
      <c r="AK97" s="24">
        <v>383</v>
      </c>
      <c r="AL97" s="24">
        <v>16</v>
      </c>
    </row>
    <row r="98" spans="1:38" ht="15" thickBot="1" x14ac:dyDescent="0.35">
      <c r="A98" s="23" t="s">
        <v>152</v>
      </c>
      <c r="B98" s="24">
        <v>0</v>
      </c>
      <c r="C98" s="24">
        <v>0</v>
      </c>
      <c r="D98" s="24">
        <v>1582.5</v>
      </c>
      <c r="E98" s="24">
        <v>518.29999999999995</v>
      </c>
      <c r="F98" s="24">
        <v>0</v>
      </c>
      <c r="G98" s="24">
        <v>3246.4</v>
      </c>
      <c r="H98" s="24">
        <v>0</v>
      </c>
      <c r="I98" s="24">
        <v>4010.5</v>
      </c>
      <c r="J98" s="24">
        <v>2619.1999999999998</v>
      </c>
      <c r="K98" s="24">
        <v>682.1</v>
      </c>
      <c r="L98" s="24">
        <v>845.9</v>
      </c>
      <c r="M98" s="24">
        <v>0</v>
      </c>
      <c r="O98" s="31">
        <v>10</v>
      </c>
      <c r="P98">
        <f t="shared" si="52"/>
        <v>1582.5</v>
      </c>
      <c r="Q98" s="32">
        <v>15</v>
      </c>
      <c r="R98">
        <f t="shared" si="53"/>
        <v>2619.1999999999998</v>
      </c>
      <c r="S98">
        <v>10</v>
      </c>
      <c r="T98">
        <f t="shared" si="54"/>
        <v>2482.9</v>
      </c>
      <c r="Z98" s="23" t="s">
        <v>150</v>
      </c>
      <c r="AA98" s="24">
        <v>249</v>
      </c>
      <c r="AB98" s="24">
        <v>15</v>
      </c>
      <c r="AC98" s="24">
        <v>15</v>
      </c>
      <c r="AD98" s="24">
        <v>15</v>
      </c>
      <c r="AE98" s="24">
        <v>416</v>
      </c>
      <c r="AF98" s="24">
        <v>15</v>
      </c>
      <c r="AG98" s="24">
        <v>182</v>
      </c>
      <c r="AH98" s="24">
        <v>15</v>
      </c>
      <c r="AI98" s="24">
        <v>15</v>
      </c>
      <c r="AJ98" s="24">
        <v>48</v>
      </c>
      <c r="AK98" s="24">
        <v>382</v>
      </c>
      <c r="AL98" s="24">
        <v>15</v>
      </c>
    </row>
    <row r="99" spans="1:38" ht="15" thickBot="1" x14ac:dyDescent="0.35">
      <c r="A99" s="23" t="s">
        <v>153</v>
      </c>
      <c r="B99" s="24">
        <v>0</v>
      </c>
      <c r="C99" s="24">
        <v>0</v>
      </c>
      <c r="D99" s="24">
        <v>1582.5</v>
      </c>
      <c r="E99" s="24">
        <v>518.29999999999995</v>
      </c>
      <c r="F99" s="24">
        <v>0</v>
      </c>
      <c r="G99" s="24">
        <v>3246.4</v>
      </c>
      <c r="H99" s="24">
        <v>0</v>
      </c>
      <c r="I99" s="24">
        <v>4010.5</v>
      </c>
      <c r="J99" s="24">
        <v>2619.1999999999998</v>
      </c>
      <c r="K99" s="24">
        <v>0</v>
      </c>
      <c r="L99" s="24">
        <v>845.9</v>
      </c>
      <c r="M99" s="24">
        <v>0</v>
      </c>
      <c r="O99" s="31">
        <v>11</v>
      </c>
      <c r="P99">
        <f t="shared" si="52"/>
        <v>1582.5</v>
      </c>
      <c r="Q99" s="32">
        <v>14</v>
      </c>
      <c r="R99">
        <f t="shared" si="53"/>
        <v>2619.1999999999998</v>
      </c>
      <c r="S99">
        <v>11</v>
      </c>
      <c r="T99">
        <f t="shared" si="54"/>
        <v>4201.7</v>
      </c>
      <c r="Z99" s="23" t="s">
        <v>151</v>
      </c>
      <c r="AA99" s="24">
        <v>248</v>
      </c>
      <c r="AB99" s="24">
        <v>14</v>
      </c>
      <c r="AC99" s="24">
        <v>14</v>
      </c>
      <c r="AD99" s="24">
        <v>14</v>
      </c>
      <c r="AE99" s="24">
        <v>14</v>
      </c>
      <c r="AF99" s="24">
        <v>14</v>
      </c>
      <c r="AG99" s="24">
        <v>181</v>
      </c>
      <c r="AH99" s="24">
        <v>14</v>
      </c>
      <c r="AI99" s="24">
        <v>14</v>
      </c>
      <c r="AJ99" s="24">
        <v>47</v>
      </c>
      <c r="AK99" s="24">
        <v>381</v>
      </c>
      <c r="AL99" s="24">
        <v>14</v>
      </c>
    </row>
    <row r="100" spans="1:38" ht="15" thickBot="1" x14ac:dyDescent="0.35">
      <c r="A100" s="23" t="s">
        <v>155</v>
      </c>
      <c r="B100" s="24">
        <v>0</v>
      </c>
      <c r="C100" s="24">
        <v>0</v>
      </c>
      <c r="D100" s="24">
        <v>1582.5</v>
      </c>
      <c r="E100" s="24">
        <v>518.29999999999995</v>
      </c>
      <c r="F100" s="24">
        <v>0</v>
      </c>
      <c r="G100" s="24">
        <v>2891.9</v>
      </c>
      <c r="H100" s="24">
        <v>0</v>
      </c>
      <c r="I100" s="24">
        <v>4010.5</v>
      </c>
      <c r="J100" s="24">
        <v>2619.1999999999998</v>
      </c>
      <c r="K100" s="24">
        <v>0</v>
      </c>
      <c r="L100" s="24">
        <v>845.9</v>
      </c>
      <c r="M100" s="24">
        <v>0</v>
      </c>
      <c r="O100" s="31">
        <v>12</v>
      </c>
      <c r="P100">
        <f t="shared" si="52"/>
        <v>1582.5</v>
      </c>
      <c r="Q100" s="32">
        <v>13</v>
      </c>
      <c r="R100">
        <f t="shared" si="53"/>
        <v>2619.1999999999998</v>
      </c>
      <c r="S100">
        <v>12</v>
      </c>
      <c r="T100">
        <f t="shared" si="54"/>
        <v>4201.7</v>
      </c>
      <c r="Z100" s="23" t="s">
        <v>152</v>
      </c>
      <c r="AA100" s="24">
        <v>247</v>
      </c>
      <c r="AB100" s="24">
        <v>13</v>
      </c>
      <c r="AC100" s="24">
        <v>13</v>
      </c>
      <c r="AD100" s="24">
        <v>13</v>
      </c>
      <c r="AE100" s="24">
        <v>13</v>
      </c>
      <c r="AF100" s="24">
        <v>13</v>
      </c>
      <c r="AG100" s="24">
        <v>180</v>
      </c>
      <c r="AH100" s="24">
        <v>13</v>
      </c>
      <c r="AI100" s="24">
        <v>13</v>
      </c>
      <c r="AJ100" s="24">
        <v>13</v>
      </c>
      <c r="AK100" s="24">
        <v>80</v>
      </c>
      <c r="AL100" s="24">
        <v>13</v>
      </c>
    </row>
    <row r="101" spans="1:38" ht="15" thickBot="1" x14ac:dyDescent="0.35">
      <c r="A101" s="23" t="s">
        <v>156</v>
      </c>
      <c r="B101" s="24">
        <v>0</v>
      </c>
      <c r="C101" s="24">
        <v>0</v>
      </c>
      <c r="D101" s="24">
        <v>1582.5</v>
      </c>
      <c r="E101" s="24">
        <v>518.29999999999995</v>
      </c>
      <c r="F101" s="24">
        <v>0</v>
      </c>
      <c r="G101" s="24">
        <v>2891.9</v>
      </c>
      <c r="H101" s="24">
        <v>0</v>
      </c>
      <c r="I101" s="24">
        <v>1036.7</v>
      </c>
      <c r="J101" s="24">
        <v>2619.1999999999998</v>
      </c>
      <c r="K101" s="24">
        <v>0</v>
      </c>
      <c r="L101" s="24">
        <v>845.9</v>
      </c>
      <c r="M101" s="24">
        <v>0</v>
      </c>
      <c r="O101" s="31">
        <v>13</v>
      </c>
      <c r="P101">
        <f t="shared" si="52"/>
        <v>1582.5</v>
      </c>
      <c r="Q101" s="32">
        <v>12</v>
      </c>
      <c r="R101">
        <f t="shared" si="53"/>
        <v>2619.1999999999998</v>
      </c>
      <c r="S101">
        <v>13</v>
      </c>
      <c r="T101">
        <f t="shared" si="54"/>
        <v>4201.7</v>
      </c>
      <c r="Z101" s="23" t="s">
        <v>153</v>
      </c>
      <c r="AA101" s="24">
        <v>246</v>
      </c>
      <c r="AB101" s="24">
        <v>12</v>
      </c>
      <c r="AC101" s="24">
        <v>12</v>
      </c>
      <c r="AD101" s="24">
        <v>12</v>
      </c>
      <c r="AE101" s="24">
        <v>12</v>
      </c>
      <c r="AF101" s="24">
        <v>12</v>
      </c>
      <c r="AG101" s="24">
        <v>179</v>
      </c>
      <c r="AH101" s="24">
        <v>12</v>
      </c>
      <c r="AI101" s="24">
        <v>12</v>
      </c>
      <c r="AJ101" s="24">
        <v>12</v>
      </c>
      <c r="AK101" s="24">
        <v>79</v>
      </c>
      <c r="AL101" s="24">
        <v>12</v>
      </c>
    </row>
    <row r="102" spans="1:38" ht="15" thickBot="1" x14ac:dyDescent="0.35">
      <c r="A102" s="23" t="s">
        <v>157</v>
      </c>
      <c r="B102" s="24">
        <v>0</v>
      </c>
      <c r="C102" s="24">
        <v>0</v>
      </c>
      <c r="D102" s="24">
        <v>1582.5</v>
      </c>
      <c r="E102" s="24">
        <v>518.29999999999995</v>
      </c>
      <c r="F102" s="24">
        <v>0</v>
      </c>
      <c r="G102" s="24">
        <v>654.70000000000005</v>
      </c>
      <c r="H102" s="24">
        <v>0</v>
      </c>
      <c r="I102" s="24">
        <v>0</v>
      </c>
      <c r="J102" s="24">
        <v>2619.1999999999998</v>
      </c>
      <c r="K102" s="24">
        <v>0</v>
      </c>
      <c r="L102" s="24">
        <v>845.9</v>
      </c>
      <c r="M102" s="24">
        <v>0</v>
      </c>
      <c r="O102" s="31">
        <v>14</v>
      </c>
      <c r="P102">
        <f t="shared" si="52"/>
        <v>1582.5</v>
      </c>
      <c r="Q102" s="32">
        <v>11</v>
      </c>
      <c r="R102">
        <f t="shared" si="53"/>
        <v>2619.1999999999998</v>
      </c>
      <c r="S102">
        <v>14</v>
      </c>
      <c r="T102">
        <f t="shared" si="54"/>
        <v>4201.7</v>
      </c>
      <c r="Z102" s="23" t="s">
        <v>155</v>
      </c>
      <c r="AA102" s="24">
        <v>245</v>
      </c>
      <c r="AB102" s="24">
        <v>11</v>
      </c>
      <c r="AC102" s="24">
        <v>11</v>
      </c>
      <c r="AD102" s="24">
        <v>11</v>
      </c>
      <c r="AE102" s="24">
        <v>11</v>
      </c>
      <c r="AF102" s="24">
        <v>11</v>
      </c>
      <c r="AG102" s="24">
        <v>11</v>
      </c>
      <c r="AH102" s="24">
        <v>11</v>
      </c>
      <c r="AI102" s="24">
        <v>11</v>
      </c>
      <c r="AJ102" s="24">
        <v>11</v>
      </c>
      <c r="AK102" s="24">
        <v>78</v>
      </c>
      <c r="AL102" s="24">
        <v>11</v>
      </c>
    </row>
    <row r="103" spans="1:38" ht="15" thickBot="1" x14ac:dyDescent="0.35">
      <c r="A103" s="23" t="s">
        <v>158</v>
      </c>
      <c r="B103" s="24">
        <v>0</v>
      </c>
      <c r="C103" s="24">
        <v>0</v>
      </c>
      <c r="D103" s="24">
        <v>1036.7</v>
      </c>
      <c r="E103" s="24">
        <v>518.29999999999995</v>
      </c>
      <c r="F103" s="24">
        <v>0</v>
      </c>
      <c r="G103" s="24">
        <v>0</v>
      </c>
      <c r="H103" s="24">
        <v>0</v>
      </c>
      <c r="I103" s="24">
        <v>0</v>
      </c>
      <c r="J103" s="24">
        <v>900.4</v>
      </c>
      <c r="K103" s="24">
        <v>0</v>
      </c>
      <c r="L103" s="24">
        <v>845.9</v>
      </c>
      <c r="M103" s="24">
        <v>0</v>
      </c>
      <c r="O103" s="31">
        <v>15</v>
      </c>
      <c r="P103">
        <f t="shared" si="52"/>
        <v>1036.7</v>
      </c>
      <c r="Q103" s="32">
        <v>10</v>
      </c>
      <c r="R103">
        <f t="shared" si="53"/>
        <v>900.4</v>
      </c>
      <c r="S103">
        <v>15</v>
      </c>
      <c r="T103">
        <f t="shared" si="54"/>
        <v>3655.8999999999996</v>
      </c>
      <c r="Z103" s="23" t="s">
        <v>156</v>
      </c>
      <c r="AA103" s="24">
        <v>244</v>
      </c>
      <c r="AB103" s="24">
        <v>10</v>
      </c>
      <c r="AC103" s="24">
        <v>10</v>
      </c>
      <c r="AD103" s="24">
        <v>10</v>
      </c>
      <c r="AE103" s="24">
        <v>10</v>
      </c>
      <c r="AF103" s="24">
        <v>10</v>
      </c>
      <c r="AG103" s="24">
        <v>10</v>
      </c>
      <c r="AH103" s="24">
        <v>10</v>
      </c>
      <c r="AI103" s="24">
        <v>10</v>
      </c>
      <c r="AJ103" s="24">
        <v>10</v>
      </c>
      <c r="AK103" s="24">
        <v>77</v>
      </c>
      <c r="AL103" s="24">
        <v>10</v>
      </c>
    </row>
    <row r="104" spans="1:38" ht="15" thickBot="1" x14ac:dyDescent="0.35">
      <c r="A104" s="23" t="s">
        <v>159</v>
      </c>
      <c r="B104" s="24">
        <v>0</v>
      </c>
      <c r="C104" s="24">
        <v>0</v>
      </c>
      <c r="D104" s="24">
        <v>1036.7</v>
      </c>
      <c r="E104" s="24">
        <v>518.29999999999995</v>
      </c>
      <c r="F104" s="24">
        <v>0</v>
      </c>
      <c r="G104" s="24">
        <v>0</v>
      </c>
      <c r="H104" s="24">
        <v>0</v>
      </c>
      <c r="I104" s="24">
        <v>0</v>
      </c>
      <c r="J104" s="24">
        <v>900.4</v>
      </c>
      <c r="K104" s="24">
        <v>0</v>
      </c>
      <c r="L104" s="24">
        <v>845.9</v>
      </c>
      <c r="M104" s="24">
        <v>0</v>
      </c>
      <c r="O104" s="31">
        <v>16</v>
      </c>
      <c r="P104">
        <f t="shared" si="52"/>
        <v>1036.7</v>
      </c>
      <c r="Q104" s="32">
        <v>9</v>
      </c>
      <c r="R104">
        <f t="shared" si="53"/>
        <v>900.4</v>
      </c>
      <c r="S104">
        <v>16</v>
      </c>
      <c r="T104">
        <f t="shared" si="54"/>
        <v>3655.8999999999996</v>
      </c>
      <c r="Z104" s="23" t="s">
        <v>157</v>
      </c>
      <c r="AA104" s="24">
        <v>243</v>
      </c>
      <c r="AB104" s="24">
        <v>9</v>
      </c>
      <c r="AC104" s="24">
        <v>9</v>
      </c>
      <c r="AD104" s="24">
        <v>9</v>
      </c>
      <c r="AE104" s="24">
        <v>9</v>
      </c>
      <c r="AF104" s="24">
        <v>9</v>
      </c>
      <c r="AG104" s="24">
        <v>9</v>
      </c>
      <c r="AH104" s="24">
        <v>9</v>
      </c>
      <c r="AI104" s="24">
        <v>9</v>
      </c>
      <c r="AJ104" s="24">
        <v>9</v>
      </c>
      <c r="AK104" s="24">
        <v>76</v>
      </c>
      <c r="AL104" s="24">
        <v>9</v>
      </c>
    </row>
    <row r="105" spans="1:38" ht="15" thickBot="1" x14ac:dyDescent="0.35">
      <c r="A105" s="23" t="s">
        <v>160</v>
      </c>
      <c r="B105" s="24">
        <v>0</v>
      </c>
      <c r="C105" s="24">
        <v>0</v>
      </c>
      <c r="D105" s="24">
        <v>0</v>
      </c>
      <c r="E105" s="24">
        <v>518.29999999999995</v>
      </c>
      <c r="F105" s="24">
        <v>0</v>
      </c>
      <c r="G105" s="24">
        <v>0</v>
      </c>
      <c r="H105" s="24">
        <v>0</v>
      </c>
      <c r="I105" s="24">
        <v>0</v>
      </c>
      <c r="J105" s="24">
        <v>900.4</v>
      </c>
      <c r="K105" s="24">
        <v>0</v>
      </c>
      <c r="L105" s="24">
        <v>327.60000000000002</v>
      </c>
      <c r="M105" s="24">
        <v>0</v>
      </c>
      <c r="O105" s="31">
        <v>17</v>
      </c>
      <c r="P105">
        <f t="shared" si="52"/>
        <v>0</v>
      </c>
      <c r="Q105" s="32">
        <v>8</v>
      </c>
      <c r="R105">
        <f t="shared" si="53"/>
        <v>900.4</v>
      </c>
      <c r="S105">
        <v>17</v>
      </c>
      <c r="T105">
        <f t="shared" si="54"/>
        <v>2619.1999999999998</v>
      </c>
      <c r="Z105" s="23" t="s">
        <v>158</v>
      </c>
      <c r="AA105" s="24">
        <v>242</v>
      </c>
      <c r="AB105" s="24">
        <v>8</v>
      </c>
      <c r="AC105" s="24">
        <v>8</v>
      </c>
      <c r="AD105" s="24">
        <v>8</v>
      </c>
      <c r="AE105" s="24">
        <v>8</v>
      </c>
      <c r="AF105" s="24">
        <v>8</v>
      </c>
      <c r="AG105" s="24">
        <v>8</v>
      </c>
      <c r="AH105" s="24">
        <v>8</v>
      </c>
      <c r="AI105" s="24">
        <v>8</v>
      </c>
      <c r="AJ105" s="24">
        <v>8</v>
      </c>
      <c r="AK105" s="24">
        <v>75</v>
      </c>
      <c r="AL105" s="24">
        <v>8</v>
      </c>
    </row>
    <row r="106" spans="1:38" ht="15" thickBot="1" x14ac:dyDescent="0.35">
      <c r="A106" s="23" t="s">
        <v>161</v>
      </c>
      <c r="B106" s="24">
        <v>0</v>
      </c>
      <c r="C106" s="24">
        <v>0</v>
      </c>
      <c r="D106" s="24">
        <v>0</v>
      </c>
      <c r="E106" s="24">
        <v>518.29999999999995</v>
      </c>
      <c r="F106" s="24">
        <v>0</v>
      </c>
      <c r="G106" s="24">
        <v>0</v>
      </c>
      <c r="H106" s="24">
        <v>0</v>
      </c>
      <c r="I106" s="24">
        <v>0</v>
      </c>
      <c r="J106" s="24">
        <v>0</v>
      </c>
      <c r="K106" s="24">
        <v>0</v>
      </c>
      <c r="L106" s="24">
        <v>327.60000000000002</v>
      </c>
      <c r="M106" s="24">
        <v>0</v>
      </c>
      <c r="O106" s="31">
        <v>18</v>
      </c>
      <c r="P106">
        <f t="shared" si="52"/>
        <v>0</v>
      </c>
      <c r="Q106" s="32">
        <v>7</v>
      </c>
      <c r="R106">
        <f t="shared" si="53"/>
        <v>0</v>
      </c>
      <c r="S106">
        <v>18</v>
      </c>
      <c r="T106">
        <f t="shared" si="54"/>
        <v>3655.9</v>
      </c>
      <c r="Z106" s="23" t="s">
        <v>159</v>
      </c>
      <c r="AA106" s="24">
        <v>7</v>
      </c>
      <c r="AB106" s="24">
        <v>7</v>
      </c>
      <c r="AC106" s="24">
        <v>7</v>
      </c>
      <c r="AD106" s="24">
        <v>7</v>
      </c>
      <c r="AE106" s="24">
        <v>7</v>
      </c>
      <c r="AF106" s="24">
        <v>7</v>
      </c>
      <c r="AG106" s="24">
        <v>7</v>
      </c>
      <c r="AH106" s="24">
        <v>7</v>
      </c>
      <c r="AI106" s="24">
        <v>7</v>
      </c>
      <c r="AJ106" s="24">
        <v>7</v>
      </c>
      <c r="AK106" s="24">
        <v>74</v>
      </c>
      <c r="AL106" s="24">
        <v>7</v>
      </c>
    </row>
    <row r="107" spans="1:38" ht="15" thickBot="1" x14ac:dyDescent="0.35">
      <c r="A107" s="23" t="s">
        <v>291</v>
      </c>
      <c r="B107" s="24">
        <v>0</v>
      </c>
      <c r="C107" s="24">
        <v>0</v>
      </c>
      <c r="D107" s="24">
        <v>0</v>
      </c>
      <c r="E107" s="24">
        <v>0</v>
      </c>
      <c r="F107" s="24">
        <v>0</v>
      </c>
      <c r="G107" s="24">
        <v>0</v>
      </c>
      <c r="H107" s="24">
        <v>0</v>
      </c>
      <c r="I107" s="24">
        <v>0</v>
      </c>
      <c r="J107" s="24">
        <v>0</v>
      </c>
      <c r="K107" s="24">
        <v>0</v>
      </c>
      <c r="L107" s="24">
        <v>327.60000000000002</v>
      </c>
      <c r="M107" s="24">
        <v>0</v>
      </c>
      <c r="O107" s="31">
        <v>19</v>
      </c>
      <c r="P107">
        <f t="shared" si="52"/>
        <v>0</v>
      </c>
      <c r="Q107" s="32">
        <v>6</v>
      </c>
      <c r="R107">
        <f t="shared" si="53"/>
        <v>0</v>
      </c>
      <c r="S107">
        <v>19</v>
      </c>
      <c r="T107">
        <f t="shared" si="54"/>
        <v>3655.9</v>
      </c>
      <c r="Z107" s="23" t="s">
        <v>160</v>
      </c>
      <c r="AA107" s="24">
        <v>6</v>
      </c>
      <c r="AB107" s="24">
        <v>6</v>
      </c>
      <c r="AC107" s="24">
        <v>6</v>
      </c>
      <c r="AD107" s="24">
        <v>6</v>
      </c>
      <c r="AE107" s="24">
        <v>6</v>
      </c>
      <c r="AF107" s="24">
        <v>6</v>
      </c>
      <c r="AG107" s="24">
        <v>6</v>
      </c>
      <c r="AH107" s="24">
        <v>6</v>
      </c>
      <c r="AI107" s="24">
        <v>6</v>
      </c>
      <c r="AJ107" s="24">
        <v>6</v>
      </c>
      <c r="AK107" s="24">
        <v>73</v>
      </c>
      <c r="AL107" s="24">
        <v>6</v>
      </c>
    </row>
    <row r="108" spans="1:38" ht="15" thickBot="1" x14ac:dyDescent="0.35">
      <c r="A108" s="23" t="s">
        <v>292</v>
      </c>
      <c r="B108" s="24">
        <v>0</v>
      </c>
      <c r="C108" s="24">
        <v>0</v>
      </c>
      <c r="D108" s="24">
        <v>0</v>
      </c>
      <c r="E108" s="24">
        <v>0</v>
      </c>
      <c r="F108" s="24">
        <v>0</v>
      </c>
      <c r="G108" s="24">
        <v>0</v>
      </c>
      <c r="H108" s="24">
        <v>0</v>
      </c>
      <c r="I108" s="24">
        <v>0</v>
      </c>
      <c r="J108" s="24">
        <v>0</v>
      </c>
      <c r="K108" s="24">
        <v>0</v>
      </c>
      <c r="L108" s="24">
        <v>0</v>
      </c>
      <c r="M108" s="24">
        <v>0</v>
      </c>
      <c r="O108" s="31">
        <v>20</v>
      </c>
      <c r="P108">
        <f t="shared" si="52"/>
        <v>0</v>
      </c>
      <c r="Q108" s="32">
        <v>5</v>
      </c>
      <c r="R108">
        <f t="shared" si="53"/>
        <v>0</v>
      </c>
      <c r="S108">
        <v>20</v>
      </c>
      <c r="T108">
        <f t="shared" si="54"/>
        <v>3655.9</v>
      </c>
      <c r="Z108" s="23" t="s">
        <v>161</v>
      </c>
      <c r="AA108" s="24">
        <v>5</v>
      </c>
      <c r="AB108" s="24">
        <v>5</v>
      </c>
      <c r="AC108" s="24">
        <v>5</v>
      </c>
      <c r="AD108" s="24">
        <v>5</v>
      </c>
      <c r="AE108" s="24">
        <v>5</v>
      </c>
      <c r="AF108" s="24">
        <v>5</v>
      </c>
      <c r="AG108" s="24">
        <v>5</v>
      </c>
      <c r="AH108" s="24">
        <v>5</v>
      </c>
      <c r="AI108" s="24">
        <v>5</v>
      </c>
      <c r="AJ108" s="24">
        <v>5</v>
      </c>
      <c r="AK108" s="24">
        <v>72</v>
      </c>
      <c r="AL108" s="24">
        <v>5</v>
      </c>
    </row>
    <row r="109" spans="1:38" ht="15" thickBot="1" x14ac:dyDescent="0.35">
      <c r="A109" s="23" t="s">
        <v>293</v>
      </c>
      <c r="B109" s="24">
        <v>0</v>
      </c>
      <c r="C109" s="24">
        <v>0</v>
      </c>
      <c r="D109" s="24">
        <v>0</v>
      </c>
      <c r="E109" s="24">
        <v>0</v>
      </c>
      <c r="F109" s="24">
        <v>0</v>
      </c>
      <c r="G109" s="24">
        <v>0</v>
      </c>
      <c r="H109" s="24">
        <v>0</v>
      </c>
      <c r="I109" s="24">
        <v>0</v>
      </c>
      <c r="J109" s="24">
        <v>0</v>
      </c>
      <c r="K109" s="24">
        <v>0</v>
      </c>
      <c r="L109" s="24">
        <v>0</v>
      </c>
      <c r="M109" s="24">
        <v>0</v>
      </c>
      <c r="O109" s="31">
        <v>21</v>
      </c>
      <c r="P109">
        <f t="shared" si="52"/>
        <v>0</v>
      </c>
      <c r="Q109" s="32">
        <v>4</v>
      </c>
      <c r="R109">
        <f t="shared" si="53"/>
        <v>0</v>
      </c>
      <c r="S109">
        <v>21</v>
      </c>
      <c r="T109">
        <f t="shared" si="54"/>
        <v>3655.9</v>
      </c>
      <c r="Z109" s="23" t="s">
        <v>291</v>
      </c>
      <c r="AA109" s="24">
        <v>4</v>
      </c>
      <c r="AB109" s="24">
        <v>4</v>
      </c>
      <c r="AC109" s="24">
        <v>4</v>
      </c>
      <c r="AD109" s="24">
        <v>4</v>
      </c>
      <c r="AE109" s="24">
        <v>4</v>
      </c>
      <c r="AF109" s="24">
        <v>4</v>
      </c>
      <c r="AG109" s="24">
        <v>4</v>
      </c>
      <c r="AH109" s="24">
        <v>4</v>
      </c>
      <c r="AI109" s="24">
        <v>4</v>
      </c>
      <c r="AJ109" s="24">
        <v>4</v>
      </c>
      <c r="AK109" s="24">
        <v>71</v>
      </c>
      <c r="AL109" s="24">
        <v>4</v>
      </c>
    </row>
    <row r="110" spans="1:38" ht="15" thickBot="1" x14ac:dyDescent="0.35">
      <c r="A110" s="23" t="s">
        <v>294</v>
      </c>
      <c r="B110" s="24">
        <v>0</v>
      </c>
      <c r="C110" s="24">
        <v>0</v>
      </c>
      <c r="D110" s="24">
        <v>0</v>
      </c>
      <c r="E110" s="24">
        <v>0</v>
      </c>
      <c r="F110" s="24">
        <v>0</v>
      </c>
      <c r="G110" s="24">
        <v>0</v>
      </c>
      <c r="H110" s="24">
        <v>0</v>
      </c>
      <c r="I110" s="24">
        <v>0</v>
      </c>
      <c r="J110" s="24">
        <v>0</v>
      </c>
      <c r="K110" s="24">
        <v>0</v>
      </c>
      <c r="L110" s="24">
        <v>0</v>
      </c>
      <c r="M110" s="24">
        <v>0</v>
      </c>
      <c r="O110" s="31">
        <v>22</v>
      </c>
      <c r="P110">
        <f t="shared" si="52"/>
        <v>0</v>
      </c>
      <c r="Q110" s="32">
        <v>3</v>
      </c>
      <c r="R110">
        <f t="shared" si="53"/>
        <v>0</v>
      </c>
      <c r="S110">
        <v>22</v>
      </c>
      <c r="T110">
        <f t="shared" si="54"/>
        <v>3655.9</v>
      </c>
      <c r="Z110" s="23" t="s">
        <v>292</v>
      </c>
      <c r="AA110" s="24">
        <v>3</v>
      </c>
      <c r="AB110" s="24">
        <v>3</v>
      </c>
      <c r="AC110" s="24">
        <v>3</v>
      </c>
      <c r="AD110" s="24">
        <v>3</v>
      </c>
      <c r="AE110" s="24">
        <v>3</v>
      </c>
      <c r="AF110" s="24">
        <v>3</v>
      </c>
      <c r="AG110" s="24">
        <v>3</v>
      </c>
      <c r="AH110" s="24">
        <v>3</v>
      </c>
      <c r="AI110" s="24">
        <v>3</v>
      </c>
      <c r="AJ110" s="24">
        <v>3</v>
      </c>
      <c r="AK110" s="24">
        <v>70</v>
      </c>
      <c r="AL110" s="24">
        <v>3</v>
      </c>
    </row>
    <row r="111" spans="1:38" ht="15" thickBot="1" x14ac:dyDescent="0.35">
      <c r="A111" s="23" t="s">
        <v>295</v>
      </c>
      <c r="B111" s="24">
        <v>0</v>
      </c>
      <c r="C111" s="24">
        <v>0</v>
      </c>
      <c r="D111" s="24">
        <v>0</v>
      </c>
      <c r="E111" s="24">
        <v>0</v>
      </c>
      <c r="F111" s="24">
        <v>0</v>
      </c>
      <c r="G111" s="24">
        <v>0</v>
      </c>
      <c r="H111" s="24">
        <v>0</v>
      </c>
      <c r="I111" s="24">
        <v>0</v>
      </c>
      <c r="J111" s="24">
        <v>0</v>
      </c>
      <c r="K111" s="24">
        <v>0</v>
      </c>
      <c r="L111" s="24">
        <v>0</v>
      </c>
      <c r="M111" s="24">
        <v>0</v>
      </c>
      <c r="O111" s="31">
        <v>23</v>
      </c>
      <c r="P111">
        <f t="shared" si="52"/>
        <v>0</v>
      </c>
      <c r="Q111" s="32">
        <v>2</v>
      </c>
      <c r="R111">
        <f t="shared" si="53"/>
        <v>0</v>
      </c>
      <c r="S111">
        <v>23</v>
      </c>
      <c r="T111">
        <f t="shared" si="54"/>
        <v>3655.9</v>
      </c>
      <c r="Z111" s="23" t="s">
        <v>293</v>
      </c>
      <c r="AA111" s="24">
        <v>2</v>
      </c>
      <c r="AB111" s="24">
        <v>2</v>
      </c>
      <c r="AC111" s="24">
        <v>2</v>
      </c>
      <c r="AD111" s="24">
        <v>2</v>
      </c>
      <c r="AE111" s="24">
        <v>2</v>
      </c>
      <c r="AF111" s="24">
        <v>2</v>
      </c>
      <c r="AG111" s="24">
        <v>2</v>
      </c>
      <c r="AH111" s="24">
        <v>2</v>
      </c>
      <c r="AI111" s="24">
        <v>2</v>
      </c>
      <c r="AJ111" s="24">
        <v>2</v>
      </c>
      <c r="AK111" s="24">
        <v>69</v>
      </c>
      <c r="AL111" s="24">
        <v>2</v>
      </c>
    </row>
    <row r="112" spans="1:38" ht="15" thickBot="1" x14ac:dyDescent="0.35">
      <c r="A112" s="23" t="s">
        <v>296</v>
      </c>
      <c r="B112" s="24">
        <v>0</v>
      </c>
      <c r="C112" s="24">
        <v>0</v>
      </c>
      <c r="D112" s="24">
        <v>0</v>
      </c>
      <c r="E112" s="24">
        <v>0</v>
      </c>
      <c r="F112" s="24">
        <v>0</v>
      </c>
      <c r="G112" s="24">
        <v>0</v>
      </c>
      <c r="H112" s="24">
        <v>0</v>
      </c>
      <c r="I112" s="24">
        <v>0</v>
      </c>
      <c r="J112" s="24">
        <v>0</v>
      </c>
      <c r="K112" s="24">
        <v>0</v>
      </c>
      <c r="L112" s="24">
        <v>0</v>
      </c>
      <c r="M112" s="24">
        <v>0</v>
      </c>
      <c r="O112" s="31">
        <v>24</v>
      </c>
      <c r="P112">
        <f t="shared" si="52"/>
        <v>0</v>
      </c>
      <c r="Q112" s="32">
        <v>1</v>
      </c>
      <c r="R112">
        <f t="shared" si="53"/>
        <v>0</v>
      </c>
      <c r="S112">
        <v>24</v>
      </c>
      <c r="T112">
        <f t="shared" si="54"/>
        <v>3655.9</v>
      </c>
      <c r="Z112" s="23" t="s">
        <v>294</v>
      </c>
      <c r="AA112" s="24">
        <v>1</v>
      </c>
      <c r="AB112" s="24">
        <v>1</v>
      </c>
      <c r="AC112" s="24">
        <v>1</v>
      </c>
      <c r="AD112" s="24">
        <v>1</v>
      </c>
      <c r="AE112" s="24">
        <v>1</v>
      </c>
      <c r="AF112" s="24">
        <v>1</v>
      </c>
      <c r="AG112" s="24">
        <v>1</v>
      </c>
      <c r="AH112" s="24">
        <v>1</v>
      </c>
      <c r="AI112" s="24">
        <v>1</v>
      </c>
      <c r="AJ112" s="24">
        <v>1</v>
      </c>
      <c r="AK112" s="24">
        <v>1</v>
      </c>
      <c r="AL112" s="24">
        <v>1</v>
      </c>
    </row>
    <row r="113" spans="1:42" ht="18.600000000000001" thickBot="1" x14ac:dyDescent="0.35">
      <c r="A113" s="19"/>
      <c r="O113">
        <f>CORREL(O115:O138,N115:N138)</f>
        <v>0.90253611453218796</v>
      </c>
      <c r="Z113" s="23" t="s">
        <v>295</v>
      </c>
      <c r="AA113" s="24">
        <v>0</v>
      </c>
      <c r="AB113" s="24">
        <v>0</v>
      </c>
      <c r="AC113" s="24">
        <v>0</v>
      </c>
      <c r="AD113" s="24">
        <v>0</v>
      </c>
      <c r="AE113" s="24">
        <v>0</v>
      </c>
      <c r="AF113" s="24">
        <v>0</v>
      </c>
      <c r="AG113" s="24">
        <v>0</v>
      </c>
      <c r="AH113" s="24">
        <v>0</v>
      </c>
      <c r="AI113" s="24">
        <v>0</v>
      </c>
      <c r="AJ113" s="24">
        <v>0</v>
      </c>
      <c r="AK113" s="24">
        <v>0</v>
      </c>
      <c r="AL113" s="24">
        <v>0</v>
      </c>
    </row>
    <row r="114" spans="1:42" ht="18.600000000000001" thickBot="1" x14ac:dyDescent="0.35">
      <c r="A114" s="23" t="s">
        <v>163</v>
      </c>
      <c r="B114" s="23" t="str">
        <f>B2</f>
        <v>Attribute#1</v>
      </c>
      <c r="C114" s="23" t="str">
        <f t="shared" ref="C114:G114" si="55">C2</f>
        <v>Attribute#2</v>
      </c>
      <c r="D114" s="23" t="str">
        <f t="shared" si="55"/>
        <v>Attribute#3</v>
      </c>
      <c r="E114" s="23" t="str">
        <f t="shared" si="55"/>
        <v>Attribute#4</v>
      </c>
      <c r="F114" s="23" t="str">
        <f t="shared" si="55"/>
        <v>Attribute#5</v>
      </c>
      <c r="G114" s="23" t="str">
        <f t="shared" si="55"/>
        <v>Attribute#6</v>
      </c>
      <c r="H114" s="23" t="str">
        <f>B114</f>
        <v>Attribute#1</v>
      </c>
      <c r="I114" s="23" t="str">
        <f t="shared" ref="I114:M114" si="56">C114</f>
        <v>Attribute#2</v>
      </c>
      <c r="J114" s="23" t="str">
        <f t="shared" si="56"/>
        <v>Attribute#3</v>
      </c>
      <c r="K114" s="23" t="str">
        <f t="shared" si="56"/>
        <v>Attribute#4</v>
      </c>
      <c r="L114" s="23" t="str">
        <f t="shared" si="56"/>
        <v>Attribute#5</v>
      </c>
      <c r="M114" s="23" t="str">
        <f t="shared" si="56"/>
        <v>Attribute#6</v>
      </c>
      <c r="N114" s="23" t="s">
        <v>300</v>
      </c>
      <c r="O114" s="23" t="s">
        <v>251</v>
      </c>
      <c r="P114" s="23" t="s">
        <v>301</v>
      </c>
      <c r="Q114" s="23" t="s">
        <v>302</v>
      </c>
      <c r="Z114" s="19"/>
    </row>
    <row r="115" spans="1:42" ht="15" thickBot="1" x14ac:dyDescent="0.35">
      <c r="A115" s="23" t="s">
        <v>96</v>
      </c>
      <c r="B115" s="24">
        <v>0</v>
      </c>
      <c r="C115" s="24">
        <v>0</v>
      </c>
      <c r="D115" s="24">
        <v>4392.5</v>
      </c>
      <c r="E115" s="24">
        <v>518.29999999999995</v>
      </c>
      <c r="F115" s="24">
        <v>0</v>
      </c>
      <c r="G115" s="24">
        <v>0</v>
      </c>
      <c r="H115" s="24">
        <v>0</v>
      </c>
      <c r="I115" s="24">
        <v>0</v>
      </c>
      <c r="J115" s="24">
        <v>0</v>
      </c>
      <c r="K115" s="24">
        <v>0</v>
      </c>
      <c r="L115" s="24">
        <v>327.60000000000002</v>
      </c>
      <c r="M115" s="24">
        <v>0</v>
      </c>
      <c r="N115" s="24">
        <v>5238.3999999999996</v>
      </c>
      <c r="O115" s="24">
        <v>1000</v>
      </c>
      <c r="P115" s="24">
        <v>-4238.3999999999996</v>
      </c>
      <c r="Q115" s="24">
        <v>-423.84</v>
      </c>
      <c r="Z115" s="23" t="s">
        <v>459</v>
      </c>
      <c r="AA115" s="23" t="s">
        <v>81</v>
      </c>
      <c r="AB115" s="23" t="s">
        <v>82</v>
      </c>
      <c r="AC115" s="23" t="s">
        <v>83</v>
      </c>
      <c r="AD115" s="23" t="s">
        <v>84</v>
      </c>
      <c r="AE115" s="23" t="s">
        <v>85</v>
      </c>
      <c r="AF115" s="23" t="s">
        <v>86</v>
      </c>
      <c r="AG115" s="23" t="s">
        <v>87</v>
      </c>
      <c r="AH115" s="23" t="s">
        <v>88</v>
      </c>
      <c r="AI115" s="23" t="s">
        <v>89</v>
      </c>
      <c r="AJ115" s="23" t="s">
        <v>90</v>
      </c>
      <c r="AK115" s="23" t="s">
        <v>91</v>
      </c>
      <c r="AL115" s="23" t="s">
        <v>92</v>
      </c>
      <c r="AM115" s="23" t="s">
        <v>164</v>
      </c>
      <c r="AN115" s="23" t="s">
        <v>165</v>
      </c>
      <c r="AO115" s="23" t="s">
        <v>166</v>
      </c>
      <c r="AP115" s="23" t="s">
        <v>167</v>
      </c>
    </row>
    <row r="116" spans="1:42" ht="15" thickBot="1" x14ac:dyDescent="0.35">
      <c r="A116" s="23" t="s">
        <v>97</v>
      </c>
      <c r="B116" s="24">
        <v>0</v>
      </c>
      <c r="C116" s="24">
        <v>0</v>
      </c>
      <c r="D116" s="24">
        <v>1582.5</v>
      </c>
      <c r="E116" s="24">
        <v>0</v>
      </c>
      <c r="F116" s="24">
        <v>0</v>
      </c>
      <c r="G116" s="24">
        <v>3246.4</v>
      </c>
      <c r="H116" s="24">
        <v>0</v>
      </c>
      <c r="I116" s="24">
        <v>0</v>
      </c>
      <c r="J116" s="24">
        <v>0</v>
      </c>
      <c r="K116" s="24">
        <v>682.1</v>
      </c>
      <c r="L116" s="24">
        <v>845.9</v>
      </c>
      <c r="M116" s="24">
        <v>0</v>
      </c>
      <c r="N116" s="24">
        <v>6357</v>
      </c>
      <c r="O116" s="24">
        <v>2000</v>
      </c>
      <c r="P116" s="24">
        <v>-4357</v>
      </c>
      <c r="Q116" s="24">
        <v>-217.85</v>
      </c>
      <c r="Z116" s="23" t="s">
        <v>96</v>
      </c>
      <c r="AA116" s="24">
        <v>6</v>
      </c>
      <c r="AB116" s="24">
        <v>14</v>
      </c>
      <c r="AC116" s="24">
        <v>11</v>
      </c>
      <c r="AD116" s="24">
        <v>3</v>
      </c>
      <c r="AE116" s="24">
        <v>2</v>
      </c>
      <c r="AF116" s="24">
        <v>155</v>
      </c>
      <c r="AG116" s="24">
        <v>183</v>
      </c>
      <c r="AH116" s="24">
        <v>8</v>
      </c>
      <c r="AI116" s="24">
        <v>11</v>
      </c>
      <c r="AJ116" s="24">
        <v>52</v>
      </c>
      <c r="AK116" s="24">
        <v>554</v>
      </c>
      <c r="AL116" s="24">
        <v>1</v>
      </c>
      <c r="AM116" s="24">
        <v>1000</v>
      </c>
      <c r="AN116" s="24">
        <v>1000</v>
      </c>
      <c r="AO116" s="24">
        <v>0</v>
      </c>
      <c r="AP116" s="24">
        <v>0</v>
      </c>
    </row>
    <row r="117" spans="1:42" ht="15" thickBot="1" x14ac:dyDescent="0.35">
      <c r="A117" s="23" t="s">
        <v>98</v>
      </c>
      <c r="B117" s="24">
        <v>0</v>
      </c>
      <c r="C117" s="24">
        <v>0</v>
      </c>
      <c r="D117" s="24">
        <v>1582.5</v>
      </c>
      <c r="E117" s="24">
        <v>1036.7</v>
      </c>
      <c r="F117" s="24">
        <v>0</v>
      </c>
      <c r="G117" s="24">
        <v>0</v>
      </c>
      <c r="H117" s="24">
        <v>0</v>
      </c>
      <c r="I117" s="24">
        <v>0</v>
      </c>
      <c r="J117" s="24">
        <v>0</v>
      </c>
      <c r="K117" s="24">
        <v>0</v>
      </c>
      <c r="L117" s="24">
        <v>845.9</v>
      </c>
      <c r="M117" s="24">
        <v>0</v>
      </c>
      <c r="N117" s="24">
        <v>3465.2</v>
      </c>
      <c r="O117" s="24">
        <v>3000</v>
      </c>
      <c r="P117" s="24">
        <v>-465.2</v>
      </c>
      <c r="Q117" s="24">
        <v>-15.51</v>
      </c>
      <c r="Z117" s="23" t="s">
        <v>97</v>
      </c>
      <c r="AA117" s="24">
        <v>249</v>
      </c>
      <c r="AB117" s="24">
        <v>5</v>
      </c>
      <c r="AC117" s="24">
        <v>8</v>
      </c>
      <c r="AD117" s="24">
        <v>88</v>
      </c>
      <c r="AE117" s="24">
        <v>519</v>
      </c>
      <c r="AF117" s="24">
        <v>2</v>
      </c>
      <c r="AG117" s="24">
        <v>7</v>
      </c>
      <c r="AH117" s="24">
        <v>17</v>
      </c>
      <c r="AI117" s="24">
        <v>14</v>
      </c>
      <c r="AJ117" s="24">
        <v>1</v>
      </c>
      <c r="AK117" s="24">
        <v>71</v>
      </c>
      <c r="AL117" s="24">
        <v>20</v>
      </c>
      <c r="AM117" s="24">
        <v>1001</v>
      </c>
      <c r="AN117" s="24">
        <v>1000</v>
      </c>
      <c r="AO117" s="24">
        <v>-1</v>
      </c>
      <c r="AP117" s="24">
        <v>-0.1</v>
      </c>
    </row>
    <row r="118" spans="1:42" ht="15" thickBot="1" x14ac:dyDescent="0.35">
      <c r="A118" s="23" t="s">
        <v>99</v>
      </c>
      <c r="B118" s="24">
        <v>0</v>
      </c>
      <c r="C118" s="24">
        <v>0</v>
      </c>
      <c r="D118" s="24">
        <v>0</v>
      </c>
      <c r="E118" s="24">
        <v>0</v>
      </c>
      <c r="F118" s="24">
        <v>0</v>
      </c>
      <c r="G118" s="24">
        <v>0</v>
      </c>
      <c r="H118" s="24">
        <v>0</v>
      </c>
      <c r="I118" s="24">
        <v>0</v>
      </c>
      <c r="J118" s="24">
        <v>2619.1999999999998</v>
      </c>
      <c r="K118" s="24">
        <v>682.1</v>
      </c>
      <c r="L118" s="24">
        <v>845.9</v>
      </c>
      <c r="M118" s="24">
        <v>0</v>
      </c>
      <c r="N118" s="24">
        <v>4147.3</v>
      </c>
      <c r="O118" s="24">
        <v>4000</v>
      </c>
      <c r="P118" s="24">
        <v>-147.30000000000001</v>
      </c>
      <c r="Q118" s="24">
        <v>-3.68</v>
      </c>
      <c r="Z118" s="23" t="s">
        <v>98</v>
      </c>
      <c r="AA118" s="24">
        <v>5</v>
      </c>
      <c r="AB118" s="24">
        <v>86</v>
      </c>
      <c r="AC118" s="24">
        <v>5</v>
      </c>
      <c r="AD118" s="24">
        <v>0</v>
      </c>
      <c r="AE118" s="24">
        <v>5</v>
      </c>
      <c r="AF118" s="24">
        <v>13</v>
      </c>
      <c r="AG118" s="24">
        <v>184</v>
      </c>
      <c r="AH118" s="24">
        <v>3</v>
      </c>
      <c r="AI118" s="24">
        <v>17</v>
      </c>
      <c r="AJ118" s="24">
        <v>289</v>
      </c>
      <c r="AK118" s="24">
        <v>384</v>
      </c>
      <c r="AL118" s="24">
        <v>9</v>
      </c>
      <c r="AM118" s="24">
        <v>1000</v>
      </c>
      <c r="AN118" s="24">
        <v>1000</v>
      </c>
      <c r="AO118" s="24">
        <v>0</v>
      </c>
      <c r="AP118" s="24">
        <v>0</v>
      </c>
    </row>
    <row r="119" spans="1:42" ht="15" thickBot="1" x14ac:dyDescent="0.35">
      <c r="A119" s="23" t="s">
        <v>100</v>
      </c>
      <c r="B119" s="24">
        <v>0</v>
      </c>
      <c r="C119" s="24">
        <v>0</v>
      </c>
      <c r="D119" s="24">
        <v>1582.5</v>
      </c>
      <c r="E119" s="24">
        <v>0</v>
      </c>
      <c r="F119" s="24">
        <v>0</v>
      </c>
      <c r="G119" s="24">
        <v>0</v>
      </c>
      <c r="H119" s="24">
        <v>0</v>
      </c>
      <c r="I119" s="24">
        <v>5047.2</v>
      </c>
      <c r="J119" s="24">
        <v>0</v>
      </c>
      <c r="K119" s="24">
        <v>682.1</v>
      </c>
      <c r="L119" s="24">
        <v>845.9</v>
      </c>
      <c r="M119" s="24">
        <v>1418.7</v>
      </c>
      <c r="N119" s="24">
        <v>9576.5</v>
      </c>
      <c r="O119" s="24">
        <v>5000</v>
      </c>
      <c r="P119" s="24">
        <v>-4576.5</v>
      </c>
      <c r="Q119" s="24">
        <v>-91.53</v>
      </c>
      <c r="Z119" s="23" t="s">
        <v>99</v>
      </c>
      <c r="AA119" s="24">
        <v>252</v>
      </c>
      <c r="AB119" s="24">
        <v>0</v>
      </c>
      <c r="AC119" s="24">
        <v>119</v>
      </c>
      <c r="AD119" s="24">
        <v>14</v>
      </c>
      <c r="AE119" s="24">
        <v>417</v>
      </c>
      <c r="AF119" s="24">
        <v>7</v>
      </c>
      <c r="AG119" s="24">
        <v>4</v>
      </c>
      <c r="AH119" s="24">
        <v>89</v>
      </c>
      <c r="AI119" s="24">
        <v>3</v>
      </c>
      <c r="AJ119" s="24">
        <v>8</v>
      </c>
      <c r="AK119" s="24">
        <v>73</v>
      </c>
      <c r="AL119" s="24">
        <v>15</v>
      </c>
      <c r="AM119" s="24">
        <v>1001</v>
      </c>
      <c r="AN119" s="24">
        <v>1000</v>
      </c>
      <c r="AO119" s="24">
        <v>-1</v>
      </c>
      <c r="AP119" s="24">
        <v>-0.1</v>
      </c>
    </row>
    <row r="120" spans="1:42" ht="15" thickBot="1" x14ac:dyDescent="0.35">
      <c r="A120" s="23" t="s">
        <v>101</v>
      </c>
      <c r="B120" s="24">
        <v>0</v>
      </c>
      <c r="C120" s="24">
        <v>0</v>
      </c>
      <c r="D120" s="24">
        <v>1582.5</v>
      </c>
      <c r="E120" s="24">
        <v>518.29999999999995</v>
      </c>
      <c r="F120" s="24">
        <v>0</v>
      </c>
      <c r="G120" s="24">
        <v>654.70000000000005</v>
      </c>
      <c r="H120" s="24">
        <v>0</v>
      </c>
      <c r="I120" s="24">
        <v>0</v>
      </c>
      <c r="J120" s="24">
        <v>2619.1999999999998</v>
      </c>
      <c r="K120" s="24">
        <v>0</v>
      </c>
      <c r="L120" s="24">
        <v>845.9</v>
      </c>
      <c r="M120" s="24">
        <v>0</v>
      </c>
      <c r="N120" s="24">
        <v>6220.7</v>
      </c>
      <c r="O120" s="24">
        <v>6000</v>
      </c>
      <c r="P120" s="24">
        <v>-220.7</v>
      </c>
      <c r="Q120" s="24">
        <v>-3.68</v>
      </c>
      <c r="Z120" s="23" t="s">
        <v>100</v>
      </c>
      <c r="AA120" s="24">
        <v>1</v>
      </c>
      <c r="AB120" s="24">
        <v>122</v>
      </c>
      <c r="AC120" s="24">
        <v>8</v>
      </c>
      <c r="AD120" s="24">
        <v>17</v>
      </c>
      <c r="AE120" s="24">
        <v>6</v>
      </c>
      <c r="AF120" s="24">
        <v>17</v>
      </c>
      <c r="AG120" s="24">
        <v>422</v>
      </c>
      <c r="AH120" s="24">
        <v>0</v>
      </c>
      <c r="AI120" s="24">
        <v>14</v>
      </c>
      <c r="AJ120" s="24">
        <v>5</v>
      </c>
      <c r="AK120" s="24">
        <v>383</v>
      </c>
      <c r="AL120" s="24">
        <v>5</v>
      </c>
      <c r="AM120" s="24">
        <v>1000</v>
      </c>
      <c r="AN120" s="24">
        <v>1000</v>
      </c>
      <c r="AO120" s="24">
        <v>0</v>
      </c>
      <c r="AP120" s="24">
        <v>0</v>
      </c>
    </row>
    <row r="121" spans="1:42" ht="15" thickBot="1" x14ac:dyDescent="0.35">
      <c r="A121" s="23" t="s">
        <v>102</v>
      </c>
      <c r="B121" s="24">
        <v>0</v>
      </c>
      <c r="C121" s="24">
        <v>0</v>
      </c>
      <c r="D121" s="24">
        <v>0</v>
      </c>
      <c r="E121" s="24">
        <v>518.29999999999995</v>
      </c>
      <c r="F121" s="24">
        <v>0</v>
      </c>
      <c r="G121" s="24">
        <v>3246.4</v>
      </c>
      <c r="H121" s="24">
        <v>0</v>
      </c>
      <c r="I121" s="24">
        <v>0</v>
      </c>
      <c r="J121" s="24">
        <v>3655.9</v>
      </c>
      <c r="K121" s="24">
        <v>0</v>
      </c>
      <c r="L121" s="24">
        <v>0</v>
      </c>
      <c r="M121" s="24">
        <v>0</v>
      </c>
      <c r="N121" s="24">
        <v>7420.7</v>
      </c>
      <c r="O121" s="24">
        <v>7000</v>
      </c>
      <c r="P121" s="24">
        <v>-420.7</v>
      </c>
      <c r="Q121" s="24">
        <v>-6.01</v>
      </c>
      <c r="Z121" s="23" t="s">
        <v>101</v>
      </c>
      <c r="AA121" s="24">
        <v>254</v>
      </c>
      <c r="AB121" s="24">
        <v>9</v>
      </c>
      <c r="AC121" s="24">
        <v>1</v>
      </c>
      <c r="AD121" s="24">
        <v>10</v>
      </c>
      <c r="AE121" s="24">
        <v>656</v>
      </c>
      <c r="AF121" s="24">
        <v>19</v>
      </c>
      <c r="AG121" s="24">
        <v>2</v>
      </c>
      <c r="AH121" s="24">
        <v>13</v>
      </c>
      <c r="AI121" s="24">
        <v>21</v>
      </c>
      <c r="AJ121" s="24">
        <v>12</v>
      </c>
      <c r="AK121" s="24">
        <v>0</v>
      </c>
      <c r="AL121" s="24">
        <v>3</v>
      </c>
      <c r="AM121" s="24">
        <v>1000</v>
      </c>
      <c r="AN121" s="24">
        <v>1000</v>
      </c>
      <c r="AO121" s="24">
        <v>0</v>
      </c>
      <c r="AP121" s="24">
        <v>0</v>
      </c>
    </row>
    <row r="122" spans="1:42" ht="15" thickBot="1" x14ac:dyDescent="0.35">
      <c r="A122" s="23" t="s">
        <v>103</v>
      </c>
      <c r="B122" s="24">
        <v>0</v>
      </c>
      <c r="C122" s="24">
        <v>0</v>
      </c>
      <c r="D122" s="24">
        <v>1036.7</v>
      </c>
      <c r="E122" s="24">
        <v>2509.8000000000002</v>
      </c>
      <c r="F122" s="24">
        <v>0</v>
      </c>
      <c r="G122" s="24">
        <v>3246.4</v>
      </c>
      <c r="H122" s="24">
        <v>0</v>
      </c>
      <c r="I122" s="24">
        <v>4010.5</v>
      </c>
      <c r="J122" s="24">
        <v>2619.1999999999998</v>
      </c>
      <c r="K122" s="24">
        <v>0</v>
      </c>
      <c r="L122" s="24">
        <v>0</v>
      </c>
      <c r="M122" s="24">
        <v>0</v>
      </c>
      <c r="N122" s="24">
        <v>13422.7</v>
      </c>
      <c r="O122" s="24">
        <v>8000</v>
      </c>
      <c r="P122" s="24">
        <v>-5422.7</v>
      </c>
      <c r="Q122" s="24">
        <v>-67.78</v>
      </c>
      <c r="Z122" s="23" t="s">
        <v>102</v>
      </c>
      <c r="AA122" s="24">
        <v>2</v>
      </c>
      <c r="AB122" s="24">
        <v>3</v>
      </c>
      <c r="AC122" s="24">
        <v>421</v>
      </c>
      <c r="AD122" s="24">
        <v>19</v>
      </c>
      <c r="AE122" s="24">
        <v>13</v>
      </c>
      <c r="AF122" s="24">
        <v>12</v>
      </c>
      <c r="AG122" s="24">
        <v>421</v>
      </c>
      <c r="AH122" s="24">
        <v>19</v>
      </c>
      <c r="AI122" s="24">
        <v>2</v>
      </c>
      <c r="AJ122" s="24">
        <v>3</v>
      </c>
      <c r="AK122" s="24">
        <v>76</v>
      </c>
      <c r="AL122" s="24">
        <v>10</v>
      </c>
      <c r="AM122" s="24">
        <v>1001</v>
      </c>
      <c r="AN122" s="24">
        <v>1000</v>
      </c>
      <c r="AO122" s="24">
        <v>-1</v>
      </c>
      <c r="AP122" s="24">
        <v>-0.1</v>
      </c>
    </row>
    <row r="123" spans="1:42" ht="15" thickBot="1" x14ac:dyDescent="0.35">
      <c r="A123" s="23" t="s">
        <v>104</v>
      </c>
      <c r="B123" s="24">
        <v>0</v>
      </c>
      <c r="C123" s="24">
        <v>0</v>
      </c>
      <c r="D123" s="24">
        <v>1582.5</v>
      </c>
      <c r="E123" s="24">
        <v>518.29999999999995</v>
      </c>
      <c r="F123" s="24">
        <v>0</v>
      </c>
      <c r="G123" s="24">
        <v>0</v>
      </c>
      <c r="H123" s="24">
        <v>9439.7000000000007</v>
      </c>
      <c r="I123" s="24">
        <v>0</v>
      </c>
      <c r="J123" s="24">
        <v>900.4</v>
      </c>
      <c r="K123" s="24">
        <v>0</v>
      </c>
      <c r="L123" s="24">
        <v>0</v>
      </c>
      <c r="M123" s="24">
        <v>0</v>
      </c>
      <c r="N123" s="24">
        <v>12440.9</v>
      </c>
      <c r="O123" s="24">
        <v>9000</v>
      </c>
      <c r="P123" s="24">
        <v>-3440.9</v>
      </c>
      <c r="Q123" s="24">
        <v>-38.229999999999997</v>
      </c>
      <c r="Z123" s="23" t="s">
        <v>103</v>
      </c>
      <c r="AA123" s="24">
        <v>243</v>
      </c>
      <c r="AB123" s="24">
        <v>83</v>
      </c>
      <c r="AC123" s="24">
        <v>13</v>
      </c>
      <c r="AD123" s="24">
        <v>5</v>
      </c>
      <c r="AE123" s="24">
        <v>8</v>
      </c>
      <c r="AF123" s="24">
        <v>1</v>
      </c>
      <c r="AG123" s="24">
        <v>180</v>
      </c>
      <c r="AH123" s="24">
        <v>6</v>
      </c>
      <c r="AI123" s="24">
        <v>9</v>
      </c>
      <c r="AJ123" s="24">
        <v>50</v>
      </c>
      <c r="AK123" s="24">
        <v>381</v>
      </c>
      <c r="AL123" s="24">
        <v>21</v>
      </c>
      <c r="AM123" s="24">
        <v>1000</v>
      </c>
      <c r="AN123" s="24">
        <v>1000</v>
      </c>
      <c r="AO123" s="24">
        <v>0</v>
      </c>
      <c r="AP123" s="24">
        <v>0</v>
      </c>
    </row>
    <row r="124" spans="1:42" ht="15" thickBot="1" x14ac:dyDescent="0.35">
      <c r="A124" s="23" t="s">
        <v>105</v>
      </c>
      <c r="B124" s="24">
        <v>1937.1</v>
      </c>
      <c r="C124" s="24">
        <v>0</v>
      </c>
      <c r="D124" s="24">
        <v>0</v>
      </c>
      <c r="E124" s="24">
        <v>2509.8000000000002</v>
      </c>
      <c r="F124" s="24">
        <v>0</v>
      </c>
      <c r="G124" s="24">
        <v>0</v>
      </c>
      <c r="H124" s="24">
        <v>0</v>
      </c>
      <c r="I124" s="24">
        <v>0</v>
      </c>
      <c r="J124" s="24">
        <v>3655.9</v>
      </c>
      <c r="K124" s="24">
        <v>0</v>
      </c>
      <c r="L124" s="24">
        <v>845.9</v>
      </c>
      <c r="M124" s="24">
        <v>1418.7</v>
      </c>
      <c r="N124" s="24">
        <v>10367.5</v>
      </c>
      <c r="O124" s="24">
        <v>10000</v>
      </c>
      <c r="P124" s="24">
        <v>-367.5</v>
      </c>
      <c r="Q124" s="24">
        <v>-3.68</v>
      </c>
      <c r="Z124" s="23" t="s">
        <v>104</v>
      </c>
      <c r="AA124" s="24">
        <v>356</v>
      </c>
      <c r="AB124" s="24">
        <v>11</v>
      </c>
      <c r="AC124" s="24">
        <v>5</v>
      </c>
      <c r="AD124" s="24">
        <v>15</v>
      </c>
      <c r="AE124" s="24">
        <v>0</v>
      </c>
      <c r="AF124" s="24">
        <v>5</v>
      </c>
      <c r="AG124" s="24">
        <v>0</v>
      </c>
      <c r="AH124" s="24">
        <v>11</v>
      </c>
      <c r="AI124" s="24">
        <v>17</v>
      </c>
      <c r="AJ124" s="24">
        <v>7</v>
      </c>
      <c r="AK124" s="24">
        <v>556</v>
      </c>
      <c r="AL124" s="24">
        <v>17</v>
      </c>
      <c r="AM124" s="24">
        <v>1000</v>
      </c>
      <c r="AN124" s="24">
        <v>1000</v>
      </c>
      <c r="AO124" s="24">
        <v>0</v>
      </c>
      <c r="AP124" s="24">
        <v>0</v>
      </c>
    </row>
    <row r="125" spans="1:42" ht="15" thickBot="1" x14ac:dyDescent="0.35">
      <c r="A125" s="23" t="s">
        <v>106</v>
      </c>
      <c r="B125" s="24">
        <v>0</v>
      </c>
      <c r="C125" s="24">
        <v>0</v>
      </c>
      <c r="D125" s="24">
        <v>1582.5</v>
      </c>
      <c r="E125" s="24">
        <v>1036.7</v>
      </c>
      <c r="F125" s="24">
        <v>0</v>
      </c>
      <c r="G125" s="24">
        <v>3246.4</v>
      </c>
      <c r="H125" s="24">
        <v>0</v>
      </c>
      <c r="I125" s="24">
        <v>0</v>
      </c>
      <c r="J125" s="24">
        <v>2619.1999999999998</v>
      </c>
      <c r="K125" s="24">
        <v>0</v>
      </c>
      <c r="L125" s="24">
        <v>845.9</v>
      </c>
      <c r="M125" s="24">
        <v>0</v>
      </c>
      <c r="N125" s="24">
        <v>9330.7999999999993</v>
      </c>
      <c r="O125" s="24">
        <v>11000</v>
      </c>
      <c r="P125" s="24">
        <v>1669.2</v>
      </c>
      <c r="Q125" s="24">
        <v>15.17</v>
      </c>
      <c r="Z125" s="23" t="s">
        <v>105</v>
      </c>
      <c r="AA125" s="24">
        <v>5</v>
      </c>
      <c r="AB125" s="24">
        <v>6</v>
      </c>
      <c r="AC125" s="24">
        <v>117</v>
      </c>
      <c r="AD125" s="24">
        <v>6</v>
      </c>
      <c r="AE125" s="24">
        <v>521</v>
      </c>
      <c r="AF125" s="24">
        <v>18</v>
      </c>
      <c r="AG125" s="24">
        <v>184</v>
      </c>
      <c r="AH125" s="24">
        <v>16</v>
      </c>
      <c r="AI125" s="24">
        <v>5</v>
      </c>
      <c r="AJ125" s="24">
        <v>49</v>
      </c>
      <c r="AK125" s="24">
        <v>69</v>
      </c>
      <c r="AL125" s="24">
        <v>4</v>
      </c>
      <c r="AM125" s="24">
        <v>1000</v>
      </c>
      <c r="AN125" s="24">
        <v>1000</v>
      </c>
      <c r="AO125" s="24">
        <v>0</v>
      </c>
      <c r="AP125" s="24">
        <v>0</v>
      </c>
    </row>
    <row r="126" spans="1:42" ht="15" thickBot="1" x14ac:dyDescent="0.35">
      <c r="A126" s="23" t="s">
        <v>107</v>
      </c>
      <c r="B126" s="24">
        <v>6083.9</v>
      </c>
      <c r="C126" s="24">
        <v>0</v>
      </c>
      <c r="D126" s="24">
        <v>1582.5</v>
      </c>
      <c r="E126" s="24">
        <v>0</v>
      </c>
      <c r="F126" s="24">
        <v>0</v>
      </c>
      <c r="G126" s="24">
        <v>3246.4</v>
      </c>
      <c r="H126" s="24">
        <v>0</v>
      </c>
      <c r="I126" s="24">
        <v>0</v>
      </c>
      <c r="J126" s="24">
        <v>0</v>
      </c>
      <c r="K126" s="24">
        <v>682.1</v>
      </c>
      <c r="L126" s="24">
        <v>845.9</v>
      </c>
      <c r="M126" s="24">
        <v>0</v>
      </c>
      <c r="N126" s="24">
        <v>12440.9</v>
      </c>
      <c r="O126" s="24">
        <v>12000</v>
      </c>
      <c r="P126" s="24">
        <v>-440.9</v>
      </c>
      <c r="Q126" s="24">
        <v>-3.67</v>
      </c>
      <c r="Z126" s="23" t="s">
        <v>106</v>
      </c>
      <c r="AA126" s="24">
        <v>253</v>
      </c>
      <c r="AB126" s="24">
        <v>14</v>
      </c>
      <c r="AC126" s="24">
        <v>14</v>
      </c>
      <c r="AD126" s="24">
        <v>2</v>
      </c>
      <c r="AE126" s="24">
        <v>4</v>
      </c>
      <c r="AF126" s="24">
        <v>14</v>
      </c>
      <c r="AG126" s="24">
        <v>3</v>
      </c>
      <c r="AH126" s="24">
        <v>8</v>
      </c>
      <c r="AI126" s="24">
        <v>8</v>
      </c>
      <c r="AJ126" s="24">
        <v>287</v>
      </c>
      <c r="AK126" s="24">
        <v>385</v>
      </c>
      <c r="AL126" s="24">
        <v>8</v>
      </c>
      <c r="AM126" s="24">
        <v>1000</v>
      </c>
      <c r="AN126" s="24">
        <v>1000</v>
      </c>
      <c r="AO126" s="24">
        <v>0</v>
      </c>
      <c r="AP126" s="24">
        <v>0</v>
      </c>
    </row>
    <row r="127" spans="1:42" ht="15" thickBot="1" x14ac:dyDescent="0.35">
      <c r="A127" s="23" t="s">
        <v>108</v>
      </c>
      <c r="B127" s="24">
        <v>0</v>
      </c>
      <c r="C127" s="24">
        <v>0</v>
      </c>
      <c r="D127" s="24">
        <v>0</v>
      </c>
      <c r="E127" s="24">
        <v>1036.7</v>
      </c>
      <c r="F127" s="24">
        <v>0</v>
      </c>
      <c r="G127" s="24">
        <v>2891.9</v>
      </c>
      <c r="H127" s="24">
        <v>0</v>
      </c>
      <c r="I127" s="24">
        <v>5047.2</v>
      </c>
      <c r="J127" s="24">
        <v>3655.9</v>
      </c>
      <c r="K127" s="24">
        <v>0</v>
      </c>
      <c r="L127" s="24">
        <v>845.9</v>
      </c>
      <c r="M127" s="24">
        <v>0</v>
      </c>
      <c r="N127" s="24">
        <v>13477.6</v>
      </c>
      <c r="O127" s="24">
        <v>13000</v>
      </c>
      <c r="P127" s="24">
        <v>-477.6</v>
      </c>
      <c r="Q127" s="24">
        <v>-3.67</v>
      </c>
      <c r="Z127" s="23" t="s">
        <v>107</v>
      </c>
      <c r="AA127" s="24">
        <v>0</v>
      </c>
      <c r="AB127" s="24">
        <v>4</v>
      </c>
      <c r="AC127" s="24">
        <v>0</v>
      </c>
      <c r="AD127" s="24">
        <v>423</v>
      </c>
      <c r="AE127" s="24">
        <v>14</v>
      </c>
      <c r="AF127" s="24">
        <v>7</v>
      </c>
      <c r="AG127" s="24">
        <v>423</v>
      </c>
      <c r="AH127" s="24">
        <v>18</v>
      </c>
      <c r="AI127" s="24">
        <v>22</v>
      </c>
      <c r="AJ127" s="24">
        <v>0</v>
      </c>
      <c r="AK127" s="24">
        <v>75</v>
      </c>
      <c r="AL127" s="24">
        <v>15</v>
      </c>
      <c r="AM127" s="24">
        <v>1001</v>
      </c>
      <c r="AN127" s="24">
        <v>1000</v>
      </c>
      <c r="AO127" s="24">
        <v>-1</v>
      </c>
      <c r="AP127" s="24">
        <v>-0.1</v>
      </c>
    </row>
    <row r="128" spans="1:42" ht="15" thickBot="1" x14ac:dyDescent="0.35">
      <c r="A128" s="23" t="s">
        <v>109</v>
      </c>
      <c r="B128" s="24">
        <v>0</v>
      </c>
      <c r="C128" s="24">
        <v>0</v>
      </c>
      <c r="D128" s="24">
        <v>1582.5</v>
      </c>
      <c r="E128" s="24">
        <v>2509.8000000000002</v>
      </c>
      <c r="F128" s="24">
        <v>0</v>
      </c>
      <c r="G128" s="24">
        <v>0</v>
      </c>
      <c r="H128" s="24">
        <v>0</v>
      </c>
      <c r="I128" s="24">
        <v>4010.5</v>
      </c>
      <c r="J128" s="24">
        <v>900.4</v>
      </c>
      <c r="K128" s="24">
        <v>0</v>
      </c>
      <c r="L128" s="24">
        <v>845.9</v>
      </c>
      <c r="M128" s="24">
        <v>0</v>
      </c>
      <c r="N128" s="24">
        <v>9849.2000000000007</v>
      </c>
      <c r="O128" s="24">
        <v>14000</v>
      </c>
      <c r="P128" s="24">
        <v>4150.8</v>
      </c>
      <c r="Q128" s="24">
        <v>29.65</v>
      </c>
      <c r="Z128" s="23" t="s">
        <v>108</v>
      </c>
      <c r="AA128" s="24">
        <v>355</v>
      </c>
      <c r="AB128" s="24">
        <v>85</v>
      </c>
      <c r="AC128" s="24">
        <v>422</v>
      </c>
      <c r="AD128" s="24">
        <v>13</v>
      </c>
      <c r="AE128" s="24">
        <v>11</v>
      </c>
      <c r="AF128" s="24">
        <v>8</v>
      </c>
      <c r="AG128" s="24">
        <v>1</v>
      </c>
      <c r="AH128" s="24">
        <v>4</v>
      </c>
      <c r="AI128" s="24">
        <v>1</v>
      </c>
      <c r="AJ128" s="24">
        <v>9</v>
      </c>
      <c r="AK128" s="24">
        <v>78</v>
      </c>
      <c r="AL128" s="24">
        <v>14</v>
      </c>
      <c r="AM128" s="24">
        <v>1001</v>
      </c>
      <c r="AN128" s="24">
        <v>1000</v>
      </c>
      <c r="AO128" s="24">
        <v>-1</v>
      </c>
      <c r="AP128" s="24">
        <v>-0.1</v>
      </c>
    </row>
    <row r="129" spans="1:42" ht="15" thickBot="1" x14ac:dyDescent="0.35">
      <c r="A129" s="23" t="s">
        <v>110</v>
      </c>
      <c r="B129" s="24">
        <v>0</v>
      </c>
      <c r="C129" s="24">
        <v>0</v>
      </c>
      <c r="D129" s="24">
        <v>0</v>
      </c>
      <c r="E129" s="24">
        <v>0</v>
      </c>
      <c r="F129" s="24">
        <v>0</v>
      </c>
      <c r="G129" s="24">
        <v>3246.4</v>
      </c>
      <c r="H129" s="24">
        <v>0</v>
      </c>
      <c r="I129" s="24">
        <v>4010.5</v>
      </c>
      <c r="J129" s="24">
        <v>3655.9</v>
      </c>
      <c r="K129" s="24">
        <v>682.1</v>
      </c>
      <c r="L129" s="24">
        <v>845.9</v>
      </c>
      <c r="M129" s="24">
        <v>0</v>
      </c>
      <c r="N129" s="24">
        <v>12440.9</v>
      </c>
      <c r="O129" s="24">
        <v>15000</v>
      </c>
      <c r="P129" s="24">
        <v>2559.1</v>
      </c>
      <c r="Q129" s="24">
        <v>17.059999999999999</v>
      </c>
      <c r="Z129" s="23" t="s">
        <v>109</v>
      </c>
      <c r="AA129" s="24">
        <v>242</v>
      </c>
      <c r="AB129" s="24">
        <v>7</v>
      </c>
      <c r="AC129" s="24">
        <v>3</v>
      </c>
      <c r="AD129" s="24">
        <v>1</v>
      </c>
      <c r="AE129" s="24">
        <v>12</v>
      </c>
      <c r="AF129" s="24">
        <v>155</v>
      </c>
      <c r="AG129" s="24">
        <v>181</v>
      </c>
      <c r="AH129" s="24">
        <v>15</v>
      </c>
      <c r="AI129" s="24">
        <v>19</v>
      </c>
      <c r="AJ129" s="24">
        <v>288</v>
      </c>
      <c r="AK129" s="24">
        <v>77</v>
      </c>
      <c r="AL129" s="24">
        <v>1</v>
      </c>
      <c r="AM129" s="24">
        <v>1001</v>
      </c>
      <c r="AN129" s="24">
        <v>1000</v>
      </c>
      <c r="AO129" s="24">
        <v>-1</v>
      </c>
      <c r="AP129" s="24">
        <v>-0.1</v>
      </c>
    </row>
    <row r="130" spans="1:42" ht="15" thickBot="1" x14ac:dyDescent="0.35">
      <c r="A130" s="23" t="s">
        <v>111</v>
      </c>
      <c r="B130" s="24">
        <v>0</v>
      </c>
      <c r="C130" s="24">
        <v>0</v>
      </c>
      <c r="D130" s="24">
        <v>1582.5</v>
      </c>
      <c r="E130" s="24">
        <v>518.29999999999995</v>
      </c>
      <c r="F130" s="24">
        <v>0</v>
      </c>
      <c r="G130" s="24">
        <v>3246.4</v>
      </c>
      <c r="H130" s="24">
        <v>0</v>
      </c>
      <c r="I130" s="24">
        <v>5047.2</v>
      </c>
      <c r="J130" s="24">
        <v>0</v>
      </c>
      <c r="K130" s="24">
        <v>682.1</v>
      </c>
      <c r="L130" s="24">
        <v>845.9</v>
      </c>
      <c r="M130" s="24">
        <v>0</v>
      </c>
      <c r="N130" s="24">
        <v>11922.6</v>
      </c>
      <c r="O130" s="24">
        <v>16000</v>
      </c>
      <c r="P130" s="24">
        <v>4077.4</v>
      </c>
      <c r="Q130" s="24">
        <v>25.48</v>
      </c>
      <c r="Z130" s="23" t="s">
        <v>110</v>
      </c>
      <c r="AA130" s="24">
        <v>246</v>
      </c>
      <c r="AB130" s="24">
        <v>2</v>
      </c>
      <c r="AC130" s="24">
        <v>590</v>
      </c>
      <c r="AD130" s="24">
        <v>13</v>
      </c>
      <c r="AE130" s="24">
        <v>9</v>
      </c>
      <c r="AF130" s="24">
        <v>4</v>
      </c>
      <c r="AG130" s="24">
        <v>10</v>
      </c>
      <c r="AH130" s="24">
        <v>20</v>
      </c>
      <c r="AI130" s="24">
        <v>0</v>
      </c>
      <c r="AJ130" s="24">
        <v>9</v>
      </c>
      <c r="AK130" s="24">
        <v>80</v>
      </c>
      <c r="AL130" s="24">
        <v>18</v>
      </c>
      <c r="AM130" s="24">
        <v>1001</v>
      </c>
      <c r="AN130" s="24">
        <v>1000</v>
      </c>
      <c r="AO130" s="24">
        <v>-1</v>
      </c>
      <c r="AP130" s="24">
        <v>-0.1</v>
      </c>
    </row>
    <row r="131" spans="1:42" ht="15" thickBot="1" x14ac:dyDescent="0.35">
      <c r="A131" s="23" t="s">
        <v>112</v>
      </c>
      <c r="B131" s="24">
        <v>0</v>
      </c>
      <c r="C131" s="24">
        <v>0</v>
      </c>
      <c r="D131" s="24">
        <v>1036.7</v>
      </c>
      <c r="E131" s="24">
        <v>518.29999999999995</v>
      </c>
      <c r="F131" s="24">
        <v>0</v>
      </c>
      <c r="G131" s="24">
        <v>3246.4</v>
      </c>
      <c r="H131" s="24">
        <v>0</v>
      </c>
      <c r="I131" s="24">
        <v>5047.2</v>
      </c>
      <c r="J131" s="24">
        <v>2619.1999999999998</v>
      </c>
      <c r="K131" s="24">
        <v>682.1</v>
      </c>
      <c r="L131" s="24">
        <v>327.60000000000002</v>
      </c>
      <c r="M131" s="24">
        <v>0</v>
      </c>
      <c r="N131" s="24">
        <v>13477.6</v>
      </c>
      <c r="O131" s="24">
        <v>17000</v>
      </c>
      <c r="P131" s="24">
        <v>3522.4</v>
      </c>
      <c r="Q131" s="24">
        <v>20.72</v>
      </c>
      <c r="Z131" s="23" t="s">
        <v>111</v>
      </c>
      <c r="AA131" s="24">
        <v>3</v>
      </c>
      <c r="AB131" s="24">
        <v>15</v>
      </c>
      <c r="AC131" s="24">
        <v>2</v>
      </c>
      <c r="AD131" s="24">
        <v>16</v>
      </c>
      <c r="AE131" s="24">
        <v>418</v>
      </c>
      <c r="AF131" s="24">
        <v>16</v>
      </c>
      <c r="AG131" s="24">
        <v>420</v>
      </c>
      <c r="AH131" s="24">
        <v>7</v>
      </c>
      <c r="AI131" s="24">
        <v>20</v>
      </c>
      <c r="AJ131" s="24">
        <v>6</v>
      </c>
      <c r="AK131" s="24">
        <v>72</v>
      </c>
      <c r="AL131" s="24">
        <v>6</v>
      </c>
      <c r="AM131" s="24">
        <v>1001</v>
      </c>
      <c r="AN131" s="24">
        <v>1000</v>
      </c>
      <c r="AO131" s="24">
        <v>-1</v>
      </c>
      <c r="AP131" s="24">
        <v>-0.1</v>
      </c>
    </row>
    <row r="132" spans="1:42" ht="15" thickBot="1" x14ac:dyDescent="0.35">
      <c r="A132" s="23" t="s">
        <v>113</v>
      </c>
      <c r="B132" s="24">
        <v>0</v>
      </c>
      <c r="C132" s="24">
        <v>0</v>
      </c>
      <c r="D132" s="24">
        <v>0</v>
      </c>
      <c r="E132" s="24">
        <v>518.29999999999995</v>
      </c>
      <c r="F132" s="24">
        <v>0</v>
      </c>
      <c r="G132" s="24">
        <v>0</v>
      </c>
      <c r="H132" s="24">
        <v>9439.7000000000007</v>
      </c>
      <c r="I132" s="24">
        <v>5047.2</v>
      </c>
      <c r="J132" s="24">
        <v>3655.9</v>
      </c>
      <c r="K132" s="24">
        <v>0</v>
      </c>
      <c r="L132" s="24">
        <v>0</v>
      </c>
      <c r="M132" s="24">
        <v>0</v>
      </c>
      <c r="N132" s="24">
        <v>18661.099999999999</v>
      </c>
      <c r="O132" s="24">
        <v>18000</v>
      </c>
      <c r="P132" s="24">
        <v>-661.1</v>
      </c>
      <c r="Q132" s="24">
        <v>-3.67</v>
      </c>
      <c r="Z132" s="23" t="s">
        <v>112</v>
      </c>
      <c r="AA132" s="24">
        <v>242</v>
      </c>
      <c r="AB132" s="24">
        <v>8</v>
      </c>
      <c r="AC132" s="24">
        <v>10</v>
      </c>
      <c r="AD132" s="24">
        <v>13</v>
      </c>
      <c r="AE132" s="24">
        <v>416</v>
      </c>
      <c r="AF132" s="24">
        <v>3</v>
      </c>
      <c r="AG132" s="24">
        <v>181</v>
      </c>
      <c r="AH132" s="24">
        <v>14</v>
      </c>
      <c r="AI132" s="24">
        <v>12</v>
      </c>
      <c r="AJ132" s="24">
        <v>9</v>
      </c>
      <c r="AK132" s="24">
        <v>74</v>
      </c>
      <c r="AL132" s="24">
        <v>19</v>
      </c>
      <c r="AM132" s="24">
        <v>1001</v>
      </c>
      <c r="AN132" s="24">
        <v>1000</v>
      </c>
      <c r="AO132" s="24">
        <v>-1</v>
      </c>
      <c r="AP132" s="24">
        <v>-0.1</v>
      </c>
    </row>
    <row r="133" spans="1:42" ht="15" thickBot="1" x14ac:dyDescent="0.35">
      <c r="A133" s="23" t="s">
        <v>262</v>
      </c>
      <c r="B133" s="24">
        <v>0</v>
      </c>
      <c r="C133" s="24">
        <v>0</v>
      </c>
      <c r="D133" s="24">
        <v>0</v>
      </c>
      <c r="E133" s="24">
        <v>518.29999999999995</v>
      </c>
      <c r="F133" s="24">
        <v>0</v>
      </c>
      <c r="G133" s="24">
        <v>0</v>
      </c>
      <c r="H133" s="24">
        <v>0</v>
      </c>
      <c r="I133" s="24">
        <v>4010.5</v>
      </c>
      <c r="J133" s="24">
        <v>3655.9</v>
      </c>
      <c r="K133" s="24">
        <v>682.1</v>
      </c>
      <c r="L133" s="24">
        <v>845.9</v>
      </c>
      <c r="M133" s="24">
        <v>9985</v>
      </c>
      <c r="N133" s="24">
        <v>19697.8</v>
      </c>
      <c r="O133" s="24">
        <v>19000</v>
      </c>
      <c r="P133" s="24">
        <v>-697.8</v>
      </c>
      <c r="Q133" s="24">
        <v>-3.67</v>
      </c>
      <c r="Z133" s="23" t="s">
        <v>113</v>
      </c>
      <c r="AA133" s="24">
        <v>247</v>
      </c>
      <c r="AB133" s="24">
        <v>88</v>
      </c>
      <c r="AC133" s="24">
        <v>12</v>
      </c>
      <c r="AD133" s="24">
        <v>8</v>
      </c>
      <c r="AE133" s="24">
        <v>3</v>
      </c>
      <c r="AF133" s="24">
        <v>9</v>
      </c>
      <c r="AG133" s="24">
        <v>9</v>
      </c>
      <c r="AH133" s="24">
        <v>1</v>
      </c>
      <c r="AI133" s="24">
        <v>10</v>
      </c>
      <c r="AJ133" s="24">
        <v>47</v>
      </c>
      <c r="AK133" s="24">
        <v>553</v>
      </c>
      <c r="AL133" s="24">
        <v>13</v>
      </c>
      <c r="AM133" s="24">
        <v>1000</v>
      </c>
      <c r="AN133" s="24">
        <v>1000</v>
      </c>
      <c r="AO133" s="24">
        <v>0</v>
      </c>
      <c r="AP133" s="24">
        <v>0</v>
      </c>
    </row>
    <row r="134" spans="1:42" ht="15" thickBot="1" x14ac:dyDescent="0.35">
      <c r="A134" s="23" t="s">
        <v>263</v>
      </c>
      <c r="B134" s="24">
        <v>0</v>
      </c>
      <c r="C134" s="24">
        <v>0</v>
      </c>
      <c r="D134" s="24">
        <v>1582.5</v>
      </c>
      <c r="E134" s="24">
        <v>518.29999999999995</v>
      </c>
      <c r="F134" s="24">
        <v>0</v>
      </c>
      <c r="G134" s="24">
        <v>0</v>
      </c>
      <c r="H134" s="24">
        <v>9439.7000000000007</v>
      </c>
      <c r="I134" s="24">
        <v>0</v>
      </c>
      <c r="J134" s="24">
        <v>2619.1999999999998</v>
      </c>
      <c r="K134" s="24">
        <v>682.1</v>
      </c>
      <c r="L134" s="24">
        <v>845.9</v>
      </c>
      <c r="M134" s="24">
        <v>1418.7</v>
      </c>
      <c r="N134" s="24">
        <v>17106.599999999999</v>
      </c>
      <c r="O134" s="24">
        <v>20000</v>
      </c>
      <c r="P134" s="24">
        <v>2893.4</v>
      </c>
      <c r="Q134" s="24">
        <v>14.47</v>
      </c>
      <c r="Z134" s="23" t="s">
        <v>262</v>
      </c>
      <c r="AA134" s="24">
        <v>244</v>
      </c>
      <c r="AB134" s="24">
        <v>84</v>
      </c>
      <c r="AC134" s="24">
        <v>15</v>
      </c>
      <c r="AD134" s="24">
        <v>7</v>
      </c>
      <c r="AE134" s="24">
        <v>7</v>
      </c>
      <c r="AF134" s="24">
        <v>11</v>
      </c>
      <c r="AG134" s="24">
        <v>179</v>
      </c>
      <c r="AH134" s="24">
        <v>5</v>
      </c>
      <c r="AI134" s="24">
        <v>7</v>
      </c>
      <c r="AJ134" s="24">
        <v>48</v>
      </c>
      <c r="AK134" s="24">
        <v>382</v>
      </c>
      <c r="AL134" s="24">
        <v>11</v>
      </c>
      <c r="AM134" s="24">
        <v>1000</v>
      </c>
      <c r="AN134" s="24">
        <v>1000</v>
      </c>
      <c r="AO134" s="24">
        <v>0</v>
      </c>
      <c r="AP134" s="24">
        <v>0</v>
      </c>
    </row>
    <row r="135" spans="1:42" ht="15" thickBot="1" x14ac:dyDescent="0.35">
      <c r="A135" s="23" t="s">
        <v>264</v>
      </c>
      <c r="B135" s="24">
        <v>0</v>
      </c>
      <c r="C135" s="24">
        <v>0</v>
      </c>
      <c r="D135" s="24">
        <v>0</v>
      </c>
      <c r="E135" s="24">
        <v>2509.8000000000002</v>
      </c>
      <c r="F135" s="24">
        <v>0</v>
      </c>
      <c r="G135" s="24">
        <v>3246.4</v>
      </c>
      <c r="H135" s="24">
        <v>9439.7000000000007</v>
      </c>
      <c r="I135" s="24">
        <v>0</v>
      </c>
      <c r="J135" s="24">
        <v>3655.9</v>
      </c>
      <c r="K135" s="24">
        <v>0</v>
      </c>
      <c r="L135" s="24">
        <v>845.9</v>
      </c>
      <c r="M135" s="24">
        <v>0</v>
      </c>
      <c r="N135" s="24">
        <v>19697.8</v>
      </c>
      <c r="O135" s="24">
        <v>21000</v>
      </c>
      <c r="P135" s="24">
        <v>1302.2</v>
      </c>
      <c r="Q135" s="24">
        <v>6.2</v>
      </c>
      <c r="Z135" s="23" t="s">
        <v>263</v>
      </c>
      <c r="AA135" s="24">
        <v>245</v>
      </c>
      <c r="AB135" s="24">
        <v>14</v>
      </c>
      <c r="AC135" s="24">
        <v>6</v>
      </c>
      <c r="AD135" s="24">
        <v>20</v>
      </c>
      <c r="AE135" s="24">
        <v>10</v>
      </c>
      <c r="AF135" s="24">
        <v>590</v>
      </c>
      <c r="AG135" s="24">
        <v>11</v>
      </c>
      <c r="AH135" s="24">
        <v>8</v>
      </c>
      <c r="AI135" s="24">
        <v>16</v>
      </c>
      <c r="AJ135" s="24">
        <v>2</v>
      </c>
      <c r="AK135" s="24">
        <v>79</v>
      </c>
      <c r="AL135" s="24">
        <v>0</v>
      </c>
      <c r="AM135" s="24">
        <v>1001</v>
      </c>
      <c r="AN135" s="24">
        <v>1000</v>
      </c>
      <c r="AO135" s="24">
        <v>-1</v>
      </c>
      <c r="AP135" s="24">
        <v>-0.1</v>
      </c>
    </row>
    <row r="136" spans="1:42" ht="15" thickBot="1" x14ac:dyDescent="0.35">
      <c r="A136" s="23" t="s">
        <v>265</v>
      </c>
      <c r="B136" s="24">
        <v>0</v>
      </c>
      <c r="C136" s="24">
        <v>0</v>
      </c>
      <c r="D136" s="24">
        <v>1582.5</v>
      </c>
      <c r="E136" s="24">
        <v>518.29999999999995</v>
      </c>
      <c r="F136" s="24">
        <v>0</v>
      </c>
      <c r="G136" s="24">
        <v>14431.9</v>
      </c>
      <c r="H136" s="24">
        <v>0</v>
      </c>
      <c r="I136" s="24">
        <v>5047.2</v>
      </c>
      <c r="J136" s="24">
        <v>900.4</v>
      </c>
      <c r="K136" s="24">
        <v>0</v>
      </c>
      <c r="L136" s="24">
        <v>327.60000000000002</v>
      </c>
      <c r="M136" s="24">
        <v>0</v>
      </c>
      <c r="N136" s="24">
        <v>22807.9</v>
      </c>
      <c r="O136" s="24">
        <v>22000</v>
      </c>
      <c r="P136" s="24">
        <v>-807.9</v>
      </c>
      <c r="Q136" s="24">
        <v>-3.67</v>
      </c>
      <c r="Z136" s="23" t="s">
        <v>264</v>
      </c>
      <c r="AA136" s="24">
        <v>251</v>
      </c>
      <c r="AB136" s="24">
        <v>1</v>
      </c>
      <c r="AC136" s="24">
        <v>118</v>
      </c>
      <c r="AD136" s="24">
        <v>4</v>
      </c>
      <c r="AE136" s="24">
        <v>522</v>
      </c>
      <c r="AF136" s="24">
        <v>15</v>
      </c>
      <c r="AG136" s="24">
        <v>5</v>
      </c>
      <c r="AH136" s="24">
        <v>21</v>
      </c>
      <c r="AI136" s="24">
        <v>4</v>
      </c>
      <c r="AJ136" s="24">
        <v>51</v>
      </c>
      <c r="AK136" s="24">
        <v>1</v>
      </c>
      <c r="AL136" s="24">
        <v>7</v>
      </c>
      <c r="AM136" s="24">
        <v>1000</v>
      </c>
      <c r="AN136" s="24">
        <v>1000</v>
      </c>
      <c r="AO136" s="24">
        <v>0</v>
      </c>
      <c r="AP136" s="24">
        <v>0</v>
      </c>
    </row>
    <row r="137" spans="1:42" ht="15" thickBot="1" x14ac:dyDescent="0.35">
      <c r="A137" s="23" t="s">
        <v>266</v>
      </c>
      <c r="B137" s="24">
        <v>0</v>
      </c>
      <c r="C137" s="24">
        <v>0</v>
      </c>
      <c r="D137" s="24">
        <v>1582.5</v>
      </c>
      <c r="E137" s="24">
        <v>518.29999999999995</v>
      </c>
      <c r="F137" s="24">
        <v>0</v>
      </c>
      <c r="G137" s="24">
        <v>14431.9</v>
      </c>
      <c r="H137" s="24">
        <v>0</v>
      </c>
      <c r="I137" s="24">
        <v>4010.5</v>
      </c>
      <c r="J137" s="24">
        <v>2619.1999999999998</v>
      </c>
      <c r="K137" s="24">
        <v>682.1</v>
      </c>
      <c r="L137" s="24">
        <v>0</v>
      </c>
      <c r="M137" s="24">
        <v>0</v>
      </c>
      <c r="N137" s="24">
        <v>23844.6</v>
      </c>
      <c r="O137" s="24">
        <v>23000</v>
      </c>
      <c r="P137" s="24">
        <v>-844.6</v>
      </c>
      <c r="Q137" s="24">
        <v>-3.67</v>
      </c>
      <c r="Z137" s="23" t="s">
        <v>265</v>
      </c>
      <c r="AA137" s="24">
        <v>248</v>
      </c>
      <c r="AB137" s="24">
        <v>88</v>
      </c>
      <c r="AC137" s="24">
        <v>10</v>
      </c>
      <c r="AD137" s="24">
        <v>9</v>
      </c>
      <c r="AE137" s="24">
        <v>520</v>
      </c>
      <c r="AF137" s="24">
        <v>11</v>
      </c>
      <c r="AG137" s="24">
        <v>8</v>
      </c>
      <c r="AH137" s="24">
        <v>1</v>
      </c>
      <c r="AI137" s="24">
        <v>12</v>
      </c>
      <c r="AJ137" s="24">
        <v>13</v>
      </c>
      <c r="AK137" s="24">
        <v>70</v>
      </c>
      <c r="AL137" s="24">
        <v>11</v>
      </c>
      <c r="AM137" s="24">
        <v>1001</v>
      </c>
      <c r="AN137" s="24">
        <v>1000</v>
      </c>
      <c r="AO137" s="24">
        <v>-1</v>
      </c>
      <c r="AP137" s="24">
        <v>-0.1</v>
      </c>
    </row>
    <row r="138" spans="1:42" ht="15" thickBot="1" x14ac:dyDescent="0.35">
      <c r="A138" s="23" t="s">
        <v>267</v>
      </c>
      <c r="B138" s="24">
        <v>1937.1</v>
      </c>
      <c r="C138" s="24">
        <v>0</v>
      </c>
      <c r="D138" s="24">
        <v>4392.5</v>
      </c>
      <c r="E138" s="24">
        <v>2509.8000000000002</v>
      </c>
      <c r="F138" s="24">
        <v>0</v>
      </c>
      <c r="G138" s="24">
        <v>2891.9</v>
      </c>
      <c r="H138" s="24">
        <v>0</v>
      </c>
      <c r="I138" s="24">
        <v>4010.5</v>
      </c>
      <c r="J138" s="24">
        <v>0</v>
      </c>
      <c r="K138" s="24">
        <v>0</v>
      </c>
      <c r="L138" s="24">
        <v>845.9</v>
      </c>
      <c r="M138" s="24">
        <v>0</v>
      </c>
      <c r="N138" s="24">
        <v>16587.7</v>
      </c>
      <c r="O138" s="24">
        <v>24000</v>
      </c>
      <c r="P138" s="24">
        <v>7412.3</v>
      </c>
      <c r="Q138" s="24">
        <v>30.88</v>
      </c>
      <c r="Z138" s="23" t="s">
        <v>266</v>
      </c>
      <c r="AA138" s="24">
        <v>250</v>
      </c>
      <c r="AB138" s="24">
        <v>10</v>
      </c>
      <c r="AC138" s="24">
        <v>117</v>
      </c>
      <c r="AD138" s="24">
        <v>18</v>
      </c>
      <c r="AE138" s="24">
        <v>1</v>
      </c>
      <c r="AF138" s="24">
        <v>1</v>
      </c>
      <c r="AG138" s="24">
        <v>6</v>
      </c>
      <c r="AH138" s="24">
        <v>12</v>
      </c>
      <c r="AI138" s="24">
        <v>5</v>
      </c>
      <c r="AJ138" s="24">
        <v>4</v>
      </c>
      <c r="AK138" s="24">
        <v>555</v>
      </c>
      <c r="AL138" s="24">
        <v>21</v>
      </c>
      <c r="AM138" s="24">
        <v>1000</v>
      </c>
      <c r="AN138" s="24">
        <v>1000</v>
      </c>
      <c r="AO138" s="24">
        <v>0</v>
      </c>
      <c r="AP138" s="24">
        <v>0</v>
      </c>
    </row>
    <row r="139" spans="1:42" ht="15" thickBot="1" x14ac:dyDescent="0.35"/>
    <row r="140" spans="1:42" ht="15" thickBot="1" x14ac:dyDescent="0.35">
      <c r="A140" s="25" t="s">
        <v>168</v>
      </c>
      <c r="B140" s="26">
        <v>57073.9</v>
      </c>
      <c r="Z140" s="25" t="s">
        <v>168</v>
      </c>
      <c r="AA140" s="26">
        <v>4138</v>
      </c>
    </row>
    <row r="141" spans="1:42" ht="15" thickBot="1" x14ac:dyDescent="0.35">
      <c r="A141" s="25" t="s">
        <v>297</v>
      </c>
      <c r="B141" s="26">
        <v>0</v>
      </c>
      <c r="Z141" s="25" t="s">
        <v>460</v>
      </c>
      <c r="AA141" s="26">
        <v>0</v>
      </c>
    </row>
    <row r="142" spans="1:42" ht="15" thickBot="1" x14ac:dyDescent="0.35">
      <c r="A142" s="25" t="s">
        <v>170</v>
      </c>
      <c r="B142" s="26">
        <v>300000</v>
      </c>
      <c r="Z142" s="25" t="s">
        <v>170</v>
      </c>
      <c r="AA142" s="26">
        <v>23011</v>
      </c>
    </row>
    <row r="143" spans="1:42" ht="15" thickBot="1" x14ac:dyDescent="0.35">
      <c r="A143" s="25" t="s">
        <v>171</v>
      </c>
      <c r="B143" s="26">
        <v>300000</v>
      </c>
      <c r="Z143" s="25" t="s">
        <v>171</v>
      </c>
      <c r="AA143" s="26">
        <v>23000</v>
      </c>
    </row>
    <row r="144" spans="1:42" ht="15" thickBot="1" x14ac:dyDescent="0.35">
      <c r="A144" s="25" t="s">
        <v>172</v>
      </c>
      <c r="B144" s="26">
        <v>0</v>
      </c>
      <c r="Z144" s="25" t="s">
        <v>172</v>
      </c>
      <c r="AA144" s="26">
        <v>11</v>
      </c>
    </row>
    <row r="145" spans="1:27" ht="20.399999999999999" thickBot="1" x14ac:dyDescent="0.35">
      <c r="A145" s="25" t="s">
        <v>173</v>
      </c>
      <c r="B145" s="26"/>
      <c r="Z145" s="25" t="s">
        <v>173</v>
      </c>
      <c r="AA145" s="26"/>
    </row>
    <row r="146" spans="1:27" ht="20.399999999999999" thickBot="1" x14ac:dyDescent="0.35">
      <c r="A146" s="25" t="s">
        <v>174</v>
      </c>
      <c r="B146" s="26"/>
      <c r="Z146" s="25" t="s">
        <v>174</v>
      </c>
      <c r="AA146" s="26"/>
    </row>
    <row r="147" spans="1:27" ht="15" thickBot="1" x14ac:dyDescent="0.35">
      <c r="A147" s="25" t="s">
        <v>175</v>
      </c>
      <c r="B147" s="26">
        <v>0</v>
      </c>
      <c r="Z147" s="25" t="s">
        <v>175</v>
      </c>
      <c r="AA147" s="26">
        <v>0</v>
      </c>
    </row>
    <row r="149" spans="1:27" x14ac:dyDescent="0.3">
      <c r="A149" s="27" t="s">
        <v>176</v>
      </c>
      <c r="Z149" s="27" t="s">
        <v>176</v>
      </c>
    </row>
    <row r="151" spans="1:27" x14ac:dyDescent="0.3">
      <c r="A151" s="28" t="s">
        <v>298</v>
      </c>
      <c r="Z151" s="28" t="s">
        <v>298</v>
      </c>
    </row>
    <row r="152" spans="1:27" x14ac:dyDescent="0.3">
      <c r="A152" s="28" t="s">
        <v>299</v>
      </c>
      <c r="Z152" s="28" t="s">
        <v>461</v>
      </c>
    </row>
  </sheetData>
  <phoneticPr fontId="1" type="noConversion"/>
  <hyperlinks>
    <hyperlink ref="A149" r:id="rId1" display="https://miau.my-x.hu/myx-free/coco/test/641102320230517175110.html" xr:uid="{C9738C01-31E4-412E-92F3-4C5CA04439BE}"/>
    <hyperlink ref="Z149" r:id="rId2" display="https://miau.my-x.hu/myx-free/coco/test/927003420230517185154.html" xr:uid="{BAADFE25-5DE8-494B-9822-E973B09A2B14}"/>
  </hyperlinks>
  <pageMargins left="0.7" right="0.7" top="0.78740157499999996" bottom="0.78740157499999996" header="0.3" footer="0.3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E9E11-6930-43CF-AC17-05A04233588D}">
  <dimension ref="A1:AR180"/>
  <sheetViews>
    <sheetView topLeftCell="E27" zoomScale="92" workbookViewId="0">
      <selection activeCell="I32" sqref="I32:I37"/>
    </sheetView>
  </sheetViews>
  <sheetFormatPr baseColWidth="10" defaultRowHeight="14.4" x14ac:dyDescent="0.3"/>
  <cols>
    <col min="1" max="1" width="11.109375" bestFit="1" customWidth="1"/>
    <col min="2" max="2" width="17.44140625" bestFit="1" customWidth="1"/>
    <col min="3" max="3" width="17.33203125" bestFit="1" customWidth="1"/>
    <col min="4" max="4" width="16.21875" bestFit="1" customWidth="1"/>
    <col min="5" max="5" width="16" bestFit="1" customWidth="1"/>
    <col min="6" max="6" width="15.77734375" bestFit="1" customWidth="1"/>
    <col min="7" max="7" width="16.5546875" bestFit="1" customWidth="1"/>
    <col min="8" max="8" width="15.77734375" bestFit="1" customWidth="1"/>
    <col min="9" max="9" width="15.6640625" bestFit="1" customWidth="1"/>
    <col min="10" max="10" width="16.21875" bestFit="1" customWidth="1"/>
    <col min="11" max="11" width="14.88671875" bestFit="1" customWidth="1"/>
  </cols>
  <sheetData>
    <row r="1" spans="1:11" x14ac:dyDescent="0.3">
      <c r="A1" s="36" t="s">
        <v>304</v>
      </c>
      <c r="B1" s="36" t="s">
        <v>305</v>
      </c>
      <c r="C1" s="36"/>
      <c r="D1" s="36"/>
      <c r="E1" s="36"/>
      <c r="F1" s="36"/>
      <c r="G1" s="36"/>
      <c r="H1" s="36"/>
      <c r="I1" s="36"/>
      <c r="J1" s="36"/>
      <c r="K1" s="36"/>
    </row>
    <row r="2" spans="1:11" x14ac:dyDescent="0.3">
      <c r="A2" s="36"/>
      <c r="B2" s="33" t="s">
        <v>306</v>
      </c>
      <c r="C2" s="33" t="s">
        <v>307</v>
      </c>
      <c r="D2" s="33" t="s">
        <v>308</v>
      </c>
      <c r="E2" s="34" t="s">
        <v>309</v>
      </c>
      <c r="F2" s="33" t="s">
        <v>310</v>
      </c>
      <c r="G2" s="33" t="s">
        <v>311</v>
      </c>
      <c r="H2" s="33" t="s">
        <v>312</v>
      </c>
      <c r="I2" s="33" t="s">
        <v>313</v>
      </c>
      <c r="J2" s="33" t="s">
        <v>314</v>
      </c>
      <c r="K2" s="33" t="s">
        <v>315</v>
      </c>
    </row>
    <row r="3" spans="1:11" x14ac:dyDescent="0.3">
      <c r="A3" s="35" t="s">
        <v>316</v>
      </c>
      <c r="B3" s="35">
        <v>532766516007</v>
      </c>
      <c r="C3" s="35">
        <v>221884640081</v>
      </c>
      <c r="D3" s="35">
        <v>81461699759</v>
      </c>
      <c r="E3" s="35">
        <v>51629335908</v>
      </c>
      <c r="F3" s="35">
        <v>30748671676</v>
      </c>
      <c r="G3" s="35">
        <v>23871250036</v>
      </c>
      <c r="H3" s="35">
        <v>13360205920</v>
      </c>
      <c r="I3" s="35">
        <v>10956884703</v>
      </c>
      <c r="J3" s="35">
        <v>9156238757</v>
      </c>
      <c r="K3" s="35">
        <v>8401747227</v>
      </c>
    </row>
    <row r="4" spans="1:11" x14ac:dyDescent="0.3">
      <c r="A4" s="35" t="s">
        <v>317</v>
      </c>
      <c r="B4" s="35">
        <v>534020212997</v>
      </c>
      <c r="C4" s="35">
        <v>224214876354</v>
      </c>
      <c r="D4" s="35">
        <v>81443741281</v>
      </c>
      <c r="E4" s="35">
        <v>51531648823</v>
      </c>
      <c r="F4" s="35">
        <v>30803812540</v>
      </c>
      <c r="G4" s="35">
        <v>24064973701</v>
      </c>
      <c r="H4" s="35">
        <v>13534508992</v>
      </c>
      <c r="I4" s="35">
        <v>10960839719</v>
      </c>
      <c r="J4" s="35">
        <v>9253357893</v>
      </c>
      <c r="K4" s="35">
        <v>8436749411</v>
      </c>
    </row>
    <row r="5" spans="1:11" x14ac:dyDescent="0.3">
      <c r="A5" s="35" t="s">
        <v>318</v>
      </c>
      <c r="B5" s="35">
        <v>538371205878</v>
      </c>
      <c r="C5" s="35">
        <v>225683705623</v>
      </c>
      <c r="D5" s="35">
        <v>81436930422</v>
      </c>
      <c r="E5" s="35">
        <v>51746215675</v>
      </c>
      <c r="F5" s="35">
        <v>30782268647</v>
      </c>
      <c r="G5" s="35">
        <v>24460574338</v>
      </c>
      <c r="H5" s="35">
        <v>13781636264</v>
      </c>
      <c r="I5" s="35">
        <v>11176029136</v>
      </c>
      <c r="J5" s="35">
        <v>9453129954</v>
      </c>
      <c r="K5" s="35">
        <v>8565902640</v>
      </c>
    </row>
    <row r="6" spans="1:11" x14ac:dyDescent="0.3">
      <c r="A6" s="35" t="s">
        <v>319</v>
      </c>
      <c r="B6" s="35">
        <v>527883377618</v>
      </c>
      <c r="C6" s="35">
        <v>222770468531</v>
      </c>
      <c r="D6" s="35">
        <v>81417332932</v>
      </c>
      <c r="E6" s="35">
        <v>50137693951</v>
      </c>
      <c r="F6" s="35">
        <v>30789472390</v>
      </c>
      <c r="G6" s="35">
        <v>23256583202</v>
      </c>
      <c r="H6" s="35">
        <v>13321961569</v>
      </c>
      <c r="I6" s="35">
        <v>10911369756</v>
      </c>
      <c r="J6" s="35">
        <v>9336331121</v>
      </c>
      <c r="K6" s="35">
        <v>8354361124</v>
      </c>
    </row>
    <row r="7" spans="1:11" x14ac:dyDescent="0.3">
      <c r="A7" s="35" t="s">
        <v>320</v>
      </c>
      <c r="B7" s="35">
        <v>546611911813</v>
      </c>
      <c r="C7" s="35">
        <v>234005095167</v>
      </c>
      <c r="D7" s="35">
        <v>81317221249</v>
      </c>
      <c r="E7" s="35">
        <v>49547838247</v>
      </c>
      <c r="F7" s="35">
        <v>31001284592</v>
      </c>
      <c r="G7" s="35">
        <v>24574282983</v>
      </c>
      <c r="H7" s="35">
        <v>13940927914</v>
      </c>
      <c r="I7" s="35">
        <v>11669039185</v>
      </c>
      <c r="J7" s="35">
        <v>9654170783</v>
      </c>
      <c r="K7" s="35">
        <v>8706109175</v>
      </c>
    </row>
    <row r="8" spans="1:11" x14ac:dyDescent="0.3">
      <c r="A8" s="35" t="s">
        <v>321</v>
      </c>
      <c r="B8" s="35">
        <v>557748035703</v>
      </c>
      <c r="C8" s="35">
        <v>231098233851</v>
      </c>
      <c r="D8" s="35">
        <v>81231393889</v>
      </c>
      <c r="E8" s="35">
        <v>50298806445</v>
      </c>
      <c r="F8" s="35">
        <v>31250960379</v>
      </c>
      <c r="G8" s="35">
        <v>25440636298</v>
      </c>
      <c r="H8" s="35">
        <v>14464923077</v>
      </c>
      <c r="I8" s="35">
        <v>12214345593</v>
      </c>
      <c r="J8" s="35">
        <v>10008223932</v>
      </c>
      <c r="K8" s="35">
        <v>8914699148</v>
      </c>
    </row>
    <row r="9" spans="1:11" x14ac:dyDescent="0.3">
      <c r="A9" s="35" t="s">
        <v>322</v>
      </c>
      <c r="B9" s="35">
        <v>588197752221</v>
      </c>
      <c r="C9" s="35">
        <v>251214922677</v>
      </c>
      <c r="D9" s="35">
        <v>81094385070</v>
      </c>
      <c r="E9" s="35">
        <v>53491920586</v>
      </c>
      <c r="F9" s="35">
        <v>31379769324</v>
      </c>
      <c r="G9" s="35">
        <v>27545102529</v>
      </c>
      <c r="H9" s="35">
        <v>15434546658</v>
      </c>
      <c r="I9" s="35">
        <v>13063917997</v>
      </c>
      <c r="J9" s="35">
        <v>10804267815</v>
      </c>
      <c r="K9" s="35">
        <v>9750379900</v>
      </c>
    </row>
    <row r="10" spans="1:11" x14ac:dyDescent="0.3">
      <c r="A10" s="35" t="s">
        <v>323</v>
      </c>
      <c r="B10" s="35">
        <v>569735854497</v>
      </c>
      <c r="C10" s="35">
        <v>247975491589</v>
      </c>
      <c r="D10" s="35">
        <v>80974676249</v>
      </c>
      <c r="E10" s="35">
        <v>52993350054</v>
      </c>
      <c r="F10" s="35">
        <v>31634987991</v>
      </c>
      <c r="G10" s="35">
        <v>26451231195</v>
      </c>
      <c r="H10" s="35">
        <v>15099209627</v>
      </c>
      <c r="I10" s="35">
        <v>12709739903</v>
      </c>
      <c r="J10" s="35">
        <v>10629619782</v>
      </c>
      <c r="K10" s="35">
        <v>9635416805</v>
      </c>
    </row>
    <row r="11" spans="1:11" x14ac:dyDescent="0.3">
      <c r="A11" s="35" t="s">
        <v>324</v>
      </c>
      <c r="B11" s="35">
        <v>586546802552</v>
      </c>
      <c r="C11" s="35">
        <v>253800479048</v>
      </c>
      <c r="D11" s="35">
        <v>80965191182</v>
      </c>
      <c r="E11" s="35">
        <v>54275690980</v>
      </c>
      <c r="F11" s="35">
        <v>31822883103</v>
      </c>
      <c r="G11" s="35">
        <v>26982441054</v>
      </c>
      <c r="H11" s="35">
        <v>15710899753</v>
      </c>
      <c r="I11" s="35">
        <v>12572717972</v>
      </c>
      <c r="J11" s="35">
        <v>10914575666</v>
      </c>
      <c r="K11" s="35">
        <v>9950761126</v>
      </c>
    </row>
    <row r="12" spans="1:11" x14ac:dyDescent="0.3">
      <c r="A12" s="35" t="s">
        <v>325</v>
      </c>
      <c r="B12" s="35">
        <v>586582359795</v>
      </c>
      <c r="C12" s="35">
        <v>251325536962</v>
      </c>
      <c r="D12" s="35">
        <v>80974942538</v>
      </c>
      <c r="E12" s="35">
        <v>51966811410</v>
      </c>
      <c r="F12" s="35">
        <v>31828477164</v>
      </c>
      <c r="G12" s="35">
        <v>26933378690</v>
      </c>
      <c r="H12" s="35">
        <v>15763932024</v>
      </c>
      <c r="I12" s="35">
        <v>12363343259</v>
      </c>
      <c r="J12" s="35">
        <v>10813456408</v>
      </c>
      <c r="K12" s="35">
        <v>9436092839</v>
      </c>
    </row>
    <row r="13" spans="1:11" x14ac:dyDescent="0.3">
      <c r="A13" s="35" t="s">
        <v>326</v>
      </c>
      <c r="B13" s="35">
        <v>589786626447</v>
      </c>
      <c r="C13" s="35">
        <v>252646950003</v>
      </c>
      <c r="D13" s="35">
        <v>80823595399</v>
      </c>
      <c r="E13" s="35">
        <v>51307022507</v>
      </c>
      <c r="F13" s="35">
        <v>31812535826</v>
      </c>
      <c r="G13" s="35">
        <v>27117062181</v>
      </c>
      <c r="H13" s="35">
        <v>15244034259</v>
      </c>
      <c r="I13" s="35">
        <v>12335793357</v>
      </c>
      <c r="J13" s="35">
        <v>10713392862</v>
      </c>
      <c r="K13" s="35">
        <v>9705211459</v>
      </c>
    </row>
    <row r="14" spans="1:11" x14ac:dyDescent="0.3">
      <c r="A14" s="35" t="s">
        <v>327</v>
      </c>
      <c r="B14" s="35">
        <v>588084165990</v>
      </c>
      <c r="C14" s="35">
        <v>242437493117</v>
      </c>
      <c r="D14" s="35">
        <v>80657543260</v>
      </c>
      <c r="E14" s="35">
        <v>51299960754</v>
      </c>
      <c r="F14" s="35">
        <v>31943753026</v>
      </c>
      <c r="G14" s="35">
        <v>26563293568</v>
      </c>
      <c r="H14" s="35">
        <v>14803904455</v>
      </c>
      <c r="I14" s="35">
        <v>12153884078</v>
      </c>
      <c r="J14" s="35">
        <v>10461135804</v>
      </c>
      <c r="K14" s="35">
        <v>9568658412</v>
      </c>
    </row>
    <row r="15" spans="1:11" x14ac:dyDescent="0.3">
      <c r="A15" s="35" t="s">
        <v>328</v>
      </c>
      <c r="B15" s="35">
        <v>583034311649</v>
      </c>
      <c r="C15" s="35">
        <v>231361104948</v>
      </c>
      <c r="D15" s="35">
        <v>80636864903</v>
      </c>
      <c r="E15" s="35">
        <v>50353689277</v>
      </c>
      <c r="F15" s="35">
        <v>32045551078</v>
      </c>
      <c r="G15" s="35">
        <v>26191853778</v>
      </c>
      <c r="H15" s="35">
        <v>14075611644</v>
      </c>
      <c r="I15" s="35">
        <v>11590290297</v>
      </c>
      <c r="J15" s="35">
        <v>10175682650</v>
      </c>
      <c r="K15" s="35">
        <v>9325753236</v>
      </c>
    </row>
    <row r="16" spans="1:11" x14ac:dyDescent="0.3">
      <c r="A16" s="35" t="s">
        <v>329</v>
      </c>
      <c r="B16" s="35">
        <v>584854674446</v>
      </c>
      <c r="C16" s="35">
        <v>227928964949</v>
      </c>
      <c r="D16" s="35">
        <v>80519001546</v>
      </c>
      <c r="E16" s="35">
        <v>50959054973</v>
      </c>
      <c r="F16" s="35">
        <v>32397025037</v>
      </c>
      <c r="G16" s="35">
        <v>26749708886</v>
      </c>
      <c r="H16" s="35">
        <v>13957025977</v>
      </c>
      <c r="I16" s="35">
        <v>11700496196</v>
      </c>
      <c r="J16" s="35">
        <v>10269456045</v>
      </c>
      <c r="K16" s="35">
        <v>9010703872</v>
      </c>
    </row>
    <row r="17" spans="1:44" x14ac:dyDescent="0.3">
      <c r="A17" s="35" t="s">
        <v>330</v>
      </c>
      <c r="B17" s="35">
        <v>573568312635</v>
      </c>
      <c r="C17" s="35">
        <v>230219806238</v>
      </c>
      <c r="D17" s="35">
        <v>80368189247</v>
      </c>
      <c r="E17" s="35">
        <v>50267708515</v>
      </c>
      <c r="F17" s="35">
        <v>32374996357</v>
      </c>
      <c r="G17" s="35">
        <v>26791069408</v>
      </c>
      <c r="H17" s="35">
        <v>13801756697</v>
      </c>
      <c r="I17" s="35">
        <v>11784713831</v>
      </c>
      <c r="J17" s="35">
        <v>10309908034</v>
      </c>
      <c r="K17" s="35">
        <v>8104132829</v>
      </c>
    </row>
    <row r="18" spans="1:44" x14ac:dyDescent="0.3">
      <c r="A18" s="35" t="s">
        <v>331</v>
      </c>
      <c r="B18" s="35">
        <v>548015190714</v>
      </c>
      <c r="C18" s="35">
        <v>223977715591</v>
      </c>
      <c r="D18" s="35">
        <v>80247267379</v>
      </c>
      <c r="E18" s="35">
        <v>49398327195</v>
      </c>
      <c r="F18" s="35">
        <v>32592157074</v>
      </c>
      <c r="G18" s="35">
        <v>26145783969</v>
      </c>
      <c r="H18" s="35">
        <v>13548103031</v>
      </c>
      <c r="I18" s="35">
        <v>11566660084</v>
      </c>
      <c r="J18" s="35">
        <v>10098527207</v>
      </c>
      <c r="K18" s="35">
        <v>7877620348</v>
      </c>
    </row>
    <row r="19" spans="1:44" x14ac:dyDescent="0.3">
      <c r="A19" s="35" t="s">
        <v>332</v>
      </c>
      <c r="B19" s="35">
        <v>540536533675</v>
      </c>
      <c r="C19" s="35">
        <v>222786437114</v>
      </c>
      <c r="D19" s="35">
        <v>80229366937</v>
      </c>
      <c r="E19" s="35">
        <v>49045109219</v>
      </c>
      <c r="F19" s="35">
        <v>32594591022</v>
      </c>
      <c r="G19" s="35">
        <v>26139670730</v>
      </c>
      <c r="H19" s="35">
        <v>13404282454</v>
      </c>
      <c r="I19" s="35">
        <v>11303822549</v>
      </c>
      <c r="J19" s="35">
        <v>10103663296</v>
      </c>
      <c r="K19" s="35">
        <v>7772940908</v>
      </c>
    </row>
    <row r="20" spans="1:44" x14ac:dyDescent="0.3">
      <c r="A20" s="35" t="s">
        <v>333</v>
      </c>
      <c r="B20" s="35">
        <v>540086456069</v>
      </c>
      <c r="C20" s="35">
        <v>224730370764</v>
      </c>
      <c r="D20" s="35">
        <v>80246186916</v>
      </c>
      <c r="E20" s="35">
        <v>49055397082</v>
      </c>
      <c r="F20" s="35">
        <v>32602240818</v>
      </c>
      <c r="G20" s="35">
        <v>26554250786</v>
      </c>
      <c r="H20" s="35">
        <v>13333347054</v>
      </c>
      <c r="I20" s="35">
        <v>11448591065</v>
      </c>
      <c r="J20" s="35">
        <v>10057330535</v>
      </c>
      <c r="K20" s="35">
        <v>7941127596</v>
      </c>
    </row>
    <row r="21" spans="1:44" x14ac:dyDescent="0.3">
      <c r="A21" s="35" t="s">
        <v>334</v>
      </c>
      <c r="B21" s="35">
        <v>542349825342</v>
      </c>
      <c r="C21" s="35">
        <v>225608098485</v>
      </c>
      <c r="D21" s="35">
        <v>80152190396</v>
      </c>
      <c r="E21" s="35">
        <v>49332583159</v>
      </c>
      <c r="F21" s="35">
        <v>32755947278</v>
      </c>
      <c r="G21" s="35">
        <v>26014728556</v>
      </c>
      <c r="H21" s="35">
        <v>13318277764</v>
      </c>
      <c r="I21" s="35">
        <v>11857921068</v>
      </c>
      <c r="J21" s="35">
        <v>10112357453</v>
      </c>
      <c r="K21" s="35">
        <v>7979840112</v>
      </c>
    </row>
    <row r="22" spans="1:44" x14ac:dyDescent="0.3">
      <c r="A22" s="35" t="s">
        <v>335</v>
      </c>
      <c r="B22" s="35">
        <v>544910072722</v>
      </c>
      <c r="C22" s="35">
        <v>229967634147</v>
      </c>
      <c r="D22" s="35">
        <v>80014930164</v>
      </c>
      <c r="E22" s="35">
        <v>49586621148</v>
      </c>
      <c r="F22" s="35">
        <v>32616092871</v>
      </c>
      <c r="G22" s="35">
        <v>26146735514</v>
      </c>
      <c r="H22" s="35">
        <v>13636420142</v>
      </c>
      <c r="I22" s="35">
        <v>12884660001</v>
      </c>
      <c r="J22" s="35">
        <v>10356414071</v>
      </c>
      <c r="K22" s="35">
        <v>8117656148</v>
      </c>
    </row>
    <row r="23" spans="1:44" x14ac:dyDescent="0.3">
      <c r="A23" s="35" t="s">
        <v>336</v>
      </c>
      <c r="B23" s="35">
        <v>544693901828</v>
      </c>
      <c r="C23" s="35">
        <v>225377122390</v>
      </c>
      <c r="D23" s="35">
        <v>79925744083</v>
      </c>
      <c r="E23" s="35">
        <v>49102236623</v>
      </c>
      <c r="F23" s="35">
        <v>32697344114</v>
      </c>
      <c r="G23" s="35">
        <v>26004383762</v>
      </c>
      <c r="H23" s="35">
        <v>13543249833</v>
      </c>
      <c r="I23" s="35">
        <v>13208604269</v>
      </c>
      <c r="J23" s="35">
        <v>10343465410</v>
      </c>
      <c r="K23" s="35">
        <v>8098499393</v>
      </c>
    </row>
    <row r="24" spans="1:44" x14ac:dyDescent="0.3">
      <c r="A24" s="35" t="s">
        <v>337</v>
      </c>
      <c r="B24" s="35">
        <v>537360742270</v>
      </c>
      <c r="C24" s="35">
        <v>218064367255</v>
      </c>
      <c r="D24" s="35">
        <v>79817448014</v>
      </c>
      <c r="E24" s="35">
        <v>48718247160</v>
      </c>
      <c r="F24" s="35">
        <v>32639286970</v>
      </c>
      <c r="G24" s="35">
        <v>25667659150</v>
      </c>
      <c r="H24" s="35">
        <v>13452060842</v>
      </c>
      <c r="I24" s="35">
        <v>13334922678</v>
      </c>
      <c r="J24" s="35">
        <v>9961453665</v>
      </c>
      <c r="K24" s="35">
        <v>7890447207</v>
      </c>
    </row>
    <row r="25" spans="1:44" x14ac:dyDescent="0.3">
      <c r="A25" s="35" t="s">
        <v>338</v>
      </c>
      <c r="B25" s="35">
        <v>545245950698</v>
      </c>
      <c r="C25" s="35">
        <v>216307003101</v>
      </c>
      <c r="D25" s="35">
        <v>79712741575</v>
      </c>
      <c r="E25" s="35">
        <v>49565588033</v>
      </c>
      <c r="F25" s="35">
        <v>32531061019</v>
      </c>
      <c r="G25" s="35">
        <v>26803620003</v>
      </c>
      <c r="H25" s="35">
        <v>13263150756</v>
      </c>
      <c r="I25" s="35">
        <v>10975862483</v>
      </c>
      <c r="J25" s="35">
        <v>9956789009</v>
      </c>
      <c r="K25" s="35">
        <v>7920489152</v>
      </c>
    </row>
    <row r="26" spans="1:44" x14ac:dyDescent="0.3">
      <c r="A26" s="35" t="s">
        <v>339</v>
      </c>
      <c r="B26" s="35">
        <v>549318113504</v>
      </c>
      <c r="C26" s="35">
        <v>218493608915</v>
      </c>
      <c r="D26" s="35">
        <v>79717859040</v>
      </c>
      <c r="E26" s="35">
        <v>49769112959</v>
      </c>
      <c r="F26" s="35">
        <v>32524692937</v>
      </c>
      <c r="G26" s="35">
        <v>26600884290</v>
      </c>
      <c r="H26" s="35">
        <v>13660549392</v>
      </c>
      <c r="I26" s="35">
        <v>11663497828</v>
      </c>
      <c r="J26" s="35">
        <v>10099097844</v>
      </c>
      <c r="K26" s="35">
        <v>8132653146</v>
      </c>
    </row>
    <row r="27" spans="1:44" x14ac:dyDescent="0.3">
      <c r="A27" s="35" t="s">
        <v>340</v>
      </c>
      <c r="B27" s="35">
        <v>550593053897</v>
      </c>
      <c r="C27" s="35">
        <v>219476732220</v>
      </c>
      <c r="D27" s="35">
        <v>79682243497</v>
      </c>
      <c r="E27" s="35">
        <v>50056964246</v>
      </c>
      <c r="F27" s="35">
        <v>32525339347</v>
      </c>
      <c r="G27" s="35">
        <v>27828271565</v>
      </c>
      <c r="H27" s="35">
        <v>13859662621</v>
      </c>
      <c r="I27" s="35">
        <v>10688721915</v>
      </c>
      <c r="J27" s="35">
        <v>10162513886</v>
      </c>
      <c r="K27" s="35">
        <v>8163409987</v>
      </c>
    </row>
    <row r="29" spans="1:44" x14ac:dyDescent="0.3">
      <c r="J29" t="s">
        <v>71</v>
      </c>
      <c r="K29" t="s">
        <v>71</v>
      </c>
      <c r="L29" t="s">
        <v>71</v>
      </c>
      <c r="M29" t="s">
        <v>71</v>
      </c>
      <c r="N29" t="s">
        <v>71</v>
      </c>
      <c r="O29" t="s">
        <v>71</v>
      </c>
      <c r="P29" t="s">
        <v>72</v>
      </c>
      <c r="Q29" t="s">
        <v>72</v>
      </c>
      <c r="R29" t="s">
        <v>72</v>
      </c>
      <c r="S29" t="s">
        <v>72</v>
      </c>
      <c r="T29" t="s">
        <v>72</v>
      </c>
      <c r="U29" t="s">
        <v>72</v>
      </c>
      <c r="AF29" t="s">
        <v>71</v>
      </c>
      <c r="AG29" t="s">
        <v>71</v>
      </c>
      <c r="AH29" t="s">
        <v>71</v>
      </c>
      <c r="AI29" t="s">
        <v>71</v>
      </c>
      <c r="AJ29" t="s">
        <v>71</v>
      </c>
      <c r="AK29" t="s">
        <v>71</v>
      </c>
      <c r="AL29" t="s">
        <v>72</v>
      </c>
      <c r="AM29" t="s">
        <v>72</v>
      </c>
      <c r="AN29" t="s">
        <v>72</v>
      </c>
      <c r="AO29" t="s">
        <v>72</v>
      </c>
      <c r="AP29" t="s">
        <v>72</v>
      </c>
      <c r="AQ29" t="s">
        <v>72</v>
      </c>
    </row>
    <row r="30" spans="1:44" x14ac:dyDescent="0.3">
      <c r="B30" t="str">
        <f>B2</f>
        <v>Bitcoin  BTC</v>
      </c>
      <c r="C30" t="str">
        <f t="shared" ref="C30:K30" si="0">C2</f>
        <v>Ethereum  ETH</v>
      </c>
      <c r="D30" t="str">
        <f t="shared" si="0"/>
        <v>Tether  USDT</v>
      </c>
      <c r="E30" t="str">
        <f t="shared" si="0"/>
        <v>BNB  BNB</v>
      </c>
      <c r="F30" t="str">
        <f t="shared" si="0"/>
        <v>USD Coin  USDC</v>
      </c>
      <c r="G30" t="str">
        <f t="shared" si="0"/>
        <v>XRP  XRP</v>
      </c>
      <c r="H30" t="s">
        <v>251</v>
      </c>
      <c r="J30" t="str">
        <f>B30</f>
        <v>Bitcoin  BTC</v>
      </c>
      <c r="K30" t="str">
        <f t="shared" ref="K30:O30" si="1">C30</f>
        <v>Ethereum  ETH</v>
      </c>
      <c r="L30" t="str">
        <f t="shared" si="1"/>
        <v>Tether  USDT</v>
      </c>
      <c r="M30" t="str">
        <f t="shared" si="1"/>
        <v>BNB  BNB</v>
      </c>
      <c r="N30" t="str">
        <f t="shared" si="1"/>
        <v>USD Coin  USDC</v>
      </c>
      <c r="O30" t="str">
        <f t="shared" si="1"/>
        <v>XRP  XRP</v>
      </c>
      <c r="P30" t="str">
        <f>B30</f>
        <v>Bitcoin  BTC</v>
      </c>
      <c r="Q30" t="str">
        <f t="shared" ref="Q30:U30" si="2">C30</f>
        <v>Ethereum  ETH</v>
      </c>
      <c r="R30" t="str">
        <f t="shared" si="2"/>
        <v>Tether  USDT</v>
      </c>
      <c r="S30" t="str">
        <f t="shared" si="2"/>
        <v>BNB  BNB</v>
      </c>
      <c r="T30" t="str">
        <f t="shared" si="2"/>
        <v>USD Coin  USDC</v>
      </c>
      <c r="U30" t="str">
        <f t="shared" si="2"/>
        <v>XRP  XRP</v>
      </c>
      <c r="V30" t="str">
        <f>H30</f>
        <v>ZEIT</v>
      </c>
      <c r="X30" t="str">
        <f>B30</f>
        <v>Bitcoin  BTC</v>
      </c>
      <c r="Y30" t="str">
        <f t="shared" ref="Y30:AC30" si="3">C30</f>
        <v>Ethereum  ETH</v>
      </c>
      <c r="Z30" t="str">
        <f t="shared" si="3"/>
        <v>Tether  USDT</v>
      </c>
      <c r="AA30" t="str">
        <f t="shared" si="3"/>
        <v>BNB  BNB</v>
      </c>
      <c r="AB30" t="str">
        <f t="shared" si="3"/>
        <v>USD Coin  USDC</v>
      </c>
      <c r="AC30" t="str">
        <f t="shared" si="3"/>
        <v>XRP  XRP</v>
      </c>
      <c r="AF30" t="str">
        <f t="shared" ref="AF30" si="4">X30</f>
        <v>Bitcoin  BTC</v>
      </c>
      <c r="AG30" t="str">
        <f t="shared" ref="AG30" si="5">Y30</f>
        <v>Ethereum  ETH</v>
      </c>
      <c r="AH30" t="str">
        <f t="shared" ref="AH30" si="6">Z30</f>
        <v>Tether  USDT</v>
      </c>
      <c r="AI30" t="str">
        <f t="shared" ref="AI30" si="7">AA30</f>
        <v>BNB  BNB</v>
      </c>
      <c r="AJ30" t="str">
        <f t="shared" ref="AJ30" si="8">AB30</f>
        <v>USD Coin  USDC</v>
      </c>
      <c r="AK30" t="str">
        <f>AC30</f>
        <v>XRP  XRP</v>
      </c>
      <c r="AL30" t="str">
        <f>X30</f>
        <v>Bitcoin  BTC</v>
      </c>
      <c r="AM30" t="str">
        <f>Y30</f>
        <v>Ethereum  ETH</v>
      </c>
      <c r="AN30" t="str">
        <f>Z30</f>
        <v>Tether  USDT</v>
      </c>
      <c r="AO30" t="str">
        <f>AA30</f>
        <v>BNB  BNB</v>
      </c>
      <c r="AP30" t="str">
        <f>AB30</f>
        <v>USD Coin  USDC</v>
      </c>
      <c r="AQ30" t="str">
        <f>AC30</f>
        <v>XRP  XRP</v>
      </c>
      <c r="AR30" t="s">
        <v>251</v>
      </c>
    </row>
    <row r="31" spans="1:44" x14ac:dyDescent="0.3">
      <c r="A31" t="str">
        <f>A3</f>
        <v>24.04.2023</v>
      </c>
      <c r="B31" s="38">
        <f>INT(B3/1000000)</f>
        <v>532766</v>
      </c>
      <c r="C31" s="38">
        <f t="shared" ref="C31:K31" si="9">INT(C3/1000000)</f>
        <v>221884</v>
      </c>
      <c r="D31" s="38">
        <f t="shared" si="9"/>
        <v>81461</v>
      </c>
      <c r="E31" s="38">
        <f t="shared" si="9"/>
        <v>51629</v>
      </c>
      <c r="F31" s="38">
        <f t="shared" si="9"/>
        <v>30748</v>
      </c>
      <c r="G31" s="38">
        <f t="shared" si="9"/>
        <v>23871</v>
      </c>
      <c r="H31">
        <v>25</v>
      </c>
      <c r="J31">
        <f>RANK(B31,B$31:B$54,0)</f>
        <v>23</v>
      </c>
      <c r="K31">
        <f t="shared" ref="K31:K54" si="10">RANK(C31,C$31:C$54,0)</f>
        <v>21</v>
      </c>
      <c r="L31">
        <f t="shared" ref="L31:L54" si="11">RANK(D31,D$31:D$54,0)</f>
        <v>1</v>
      </c>
      <c r="M31">
        <f t="shared" ref="M31:M54" si="12">RANK(E31,E$31:E$54,0)</f>
        <v>6</v>
      </c>
      <c r="N31">
        <f t="shared" ref="N31:N54" si="13">RANK(F31,F$31:F$54,0)</f>
        <v>24</v>
      </c>
      <c r="O31">
        <f t="shared" ref="O31:O54" si="14">RANK(G31,G$31:G$54,0)</f>
        <v>23</v>
      </c>
      <c r="P31">
        <f>25-J31</f>
        <v>2</v>
      </c>
      <c r="Q31">
        <f t="shared" ref="Q31:Q54" si="15">25-K31</f>
        <v>4</v>
      </c>
      <c r="R31">
        <f t="shared" ref="R31:R54" si="16">25-L31</f>
        <v>24</v>
      </c>
      <c r="S31">
        <f t="shared" ref="S31:S54" si="17">25-M31</f>
        <v>19</v>
      </c>
      <c r="T31">
        <f t="shared" ref="T31:T54" si="18">25-N31</f>
        <v>1</v>
      </c>
      <c r="U31">
        <f t="shared" ref="U31:U54" si="19">25-O31</f>
        <v>2</v>
      </c>
      <c r="V31">
        <f>H31*1000</f>
        <v>25000</v>
      </c>
    </row>
    <row r="32" spans="1:44" x14ac:dyDescent="0.3">
      <c r="A32" t="str">
        <f t="shared" ref="A32:A55" si="20">A4</f>
        <v>23.04.2023</v>
      </c>
      <c r="B32" s="38">
        <f t="shared" ref="B32:K32" si="21">INT(B4/1000000)</f>
        <v>534020</v>
      </c>
      <c r="C32" s="38">
        <f t="shared" si="21"/>
        <v>224214</v>
      </c>
      <c r="D32" s="38">
        <f t="shared" si="21"/>
        <v>81443</v>
      </c>
      <c r="E32" s="38">
        <f t="shared" si="21"/>
        <v>51531</v>
      </c>
      <c r="F32" s="38">
        <f t="shared" si="21"/>
        <v>30803</v>
      </c>
      <c r="G32" s="38">
        <f t="shared" si="21"/>
        <v>24064</v>
      </c>
      <c r="H32">
        <v>24</v>
      </c>
      <c r="I32" s="38">
        <f>H31-H32</f>
        <v>1</v>
      </c>
      <c r="J32">
        <f t="shared" ref="J32:J54" si="22">RANK(B32,B$31:B$54,0)</f>
        <v>22</v>
      </c>
      <c r="K32">
        <f t="shared" si="10"/>
        <v>17</v>
      </c>
      <c r="L32">
        <f t="shared" si="11"/>
        <v>2</v>
      </c>
      <c r="M32">
        <f t="shared" si="12"/>
        <v>7</v>
      </c>
      <c r="N32">
        <f t="shared" si="13"/>
        <v>21</v>
      </c>
      <c r="O32">
        <f t="shared" si="14"/>
        <v>22</v>
      </c>
      <c r="P32">
        <f t="shared" ref="P32:P54" si="23">25-J32</f>
        <v>3</v>
      </c>
      <c r="Q32">
        <f t="shared" si="15"/>
        <v>8</v>
      </c>
      <c r="R32">
        <f t="shared" si="16"/>
        <v>23</v>
      </c>
      <c r="S32">
        <f t="shared" si="17"/>
        <v>18</v>
      </c>
      <c r="T32">
        <f t="shared" si="18"/>
        <v>4</v>
      </c>
      <c r="U32">
        <f t="shared" si="19"/>
        <v>3</v>
      </c>
      <c r="V32">
        <f t="shared" ref="V32:V54" si="24">H32*1000</f>
        <v>24000</v>
      </c>
      <c r="X32">
        <f>B32-B31</f>
        <v>1254</v>
      </c>
      <c r="Y32">
        <f t="shared" ref="Y32:Y54" si="25">C32-C31</f>
        <v>2330</v>
      </c>
      <c r="Z32">
        <f t="shared" ref="Z32:Z54" si="26">D32-D31</f>
        <v>-18</v>
      </c>
      <c r="AA32">
        <f t="shared" ref="AA32:AA54" si="27">E32-E31</f>
        <v>-98</v>
      </c>
      <c r="AB32">
        <f t="shared" ref="AB32:AB54" si="28">F32-F31</f>
        <v>55</v>
      </c>
      <c r="AC32">
        <f t="shared" ref="AC32:AC54" si="29">G32-G31</f>
        <v>193</v>
      </c>
      <c r="AF32">
        <f>RANK(X32,X$31:X$54,0)</f>
        <v>12</v>
      </c>
      <c r="AG32">
        <f t="shared" ref="AG31:AG54" si="30">RANK(Y32,Y$31:Y$54,0)</f>
        <v>5</v>
      </c>
      <c r="AH32">
        <f t="shared" ref="AH31:AH54" si="31">RANK(Z32,Z$31:Z$54,0)</f>
        <v>6</v>
      </c>
      <c r="AI32">
        <f t="shared" ref="AI31:AI54" si="32">RANK(AA32,AA$31:AA$54,0)</f>
        <v>12</v>
      </c>
      <c r="AJ32">
        <f t="shared" ref="AJ31:AJ54" si="33">RANK(AB32,AB$31:AB$54,0)</f>
        <v>12</v>
      </c>
      <c r="AK32">
        <f>RANK(AC32,AC$31:AC$54,0)</f>
        <v>9</v>
      </c>
      <c r="AL32">
        <f>24-AF32</f>
        <v>12</v>
      </c>
      <c r="AM32">
        <f>24-AG32</f>
        <v>19</v>
      </c>
      <c r="AN32">
        <f>24-AH32</f>
        <v>18</v>
      </c>
      <c r="AO32">
        <f>24-AI32</f>
        <v>12</v>
      </c>
      <c r="AP32">
        <f>24-AJ32</f>
        <v>12</v>
      </c>
      <c r="AQ32">
        <f t="shared" ref="AQ32:AQ54" si="34">24-AK32</f>
        <v>15</v>
      </c>
      <c r="AR32">
        <f>I32*1000</f>
        <v>1000</v>
      </c>
    </row>
    <row r="33" spans="1:44" x14ac:dyDescent="0.3">
      <c r="A33" t="str">
        <f t="shared" si="20"/>
        <v>22.04.2023</v>
      </c>
      <c r="B33" s="38">
        <f t="shared" ref="B33:K33" si="35">INT(B5/1000000)</f>
        <v>538371</v>
      </c>
      <c r="C33" s="38">
        <f t="shared" si="35"/>
        <v>225683</v>
      </c>
      <c r="D33" s="38">
        <f t="shared" si="35"/>
        <v>81436</v>
      </c>
      <c r="E33" s="38">
        <f t="shared" si="35"/>
        <v>51746</v>
      </c>
      <c r="F33" s="38">
        <f t="shared" si="35"/>
        <v>30782</v>
      </c>
      <c r="G33" s="38">
        <f t="shared" si="35"/>
        <v>24460</v>
      </c>
      <c r="H33">
        <v>23</v>
      </c>
      <c r="I33" s="38">
        <f t="shared" ref="I33:I54" si="36">H32-H33</f>
        <v>1</v>
      </c>
      <c r="J33">
        <f t="shared" si="22"/>
        <v>20</v>
      </c>
      <c r="K33">
        <f t="shared" si="10"/>
        <v>13</v>
      </c>
      <c r="L33">
        <f t="shared" si="11"/>
        <v>3</v>
      </c>
      <c r="M33">
        <f t="shared" si="12"/>
        <v>5</v>
      </c>
      <c r="N33">
        <f t="shared" si="13"/>
        <v>23</v>
      </c>
      <c r="O33">
        <f t="shared" si="14"/>
        <v>21</v>
      </c>
      <c r="P33">
        <f t="shared" si="23"/>
        <v>5</v>
      </c>
      <c r="Q33">
        <f t="shared" si="15"/>
        <v>12</v>
      </c>
      <c r="R33">
        <f t="shared" si="16"/>
        <v>22</v>
      </c>
      <c r="S33">
        <f t="shared" si="17"/>
        <v>20</v>
      </c>
      <c r="T33">
        <f t="shared" si="18"/>
        <v>2</v>
      </c>
      <c r="U33">
        <f t="shared" si="19"/>
        <v>4</v>
      </c>
      <c r="V33">
        <f t="shared" si="24"/>
        <v>23000</v>
      </c>
      <c r="X33">
        <f t="shared" ref="X33:X54" si="37">B33-B32</f>
        <v>4351</v>
      </c>
      <c r="Y33">
        <f t="shared" si="25"/>
        <v>1469</v>
      </c>
      <c r="Z33">
        <f t="shared" si="26"/>
        <v>-7</v>
      </c>
      <c r="AA33">
        <f t="shared" si="27"/>
        <v>215</v>
      </c>
      <c r="AB33">
        <f t="shared" si="28"/>
        <v>-21</v>
      </c>
      <c r="AC33">
        <f t="shared" si="29"/>
        <v>396</v>
      </c>
      <c r="AF33">
        <f t="shared" ref="AF31:AF54" si="38">RANK(X33,X$31:X$54,0)</f>
        <v>6</v>
      </c>
      <c r="AG33">
        <f t="shared" si="30"/>
        <v>9</v>
      </c>
      <c r="AH33">
        <f t="shared" si="31"/>
        <v>4</v>
      </c>
      <c r="AI33">
        <f t="shared" si="32"/>
        <v>8</v>
      </c>
      <c r="AJ33">
        <f t="shared" si="33"/>
        <v>19</v>
      </c>
      <c r="AK33">
        <f t="shared" ref="AK32:AK54" si="39">RANK(AC33,AC$31:AC$54,0)</f>
        <v>8</v>
      </c>
      <c r="AL33">
        <f>24-AF33</f>
        <v>18</v>
      </c>
      <c r="AM33">
        <f>24-AG33</f>
        <v>15</v>
      </c>
      <c r="AN33">
        <f>24-AH33</f>
        <v>20</v>
      </c>
      <c r="AO33">
        <f>24-AI33</f>
        <v>16</v>
      </c>
      <c r="AP33">
        <f>24-AJ33</f>
        <v>5</v>
      </c>
      <c r="AQ33">
        <f t="shared" si="34"/>
        <v>16</v>
      </c>
      <c r="AR33">
        <f t="shared" ref="AR33:AR54" si="40">I33*1000</f>
        <v>1000</v>
      </c>
    </row>
    <row r="34" spans="1:44" x14ac:dyDescent="0.3">
      <c r="A34" t="str">
        <f t="shared" si="20"/>
        <v>21.04.2023</v>
      </c>
      <c r="B34" s="38">
        <f t="shared" ref="B34:K34" si="41">INT(B6/1000000)</f>
        <v>527883</v>
      </c>
      <c r="C34" s="38">
        <f t="shared" si="41"/>
        <v>222770</v>
      </c>
      <c r="D34" s="38">
        <f t="shared" si="41"/>
        <v>81417</v>
      </c>
      <c r="E34" s="38">
        <f t="shared" si="41"/>
        <v>50137</v>
      </c>
      <c r="F34" s="38">
        <f t="shared" si="41"/>
        <v>30789</v>
      </c>
      <c r="G34" s="38">
        <f t="shared" si="41"/>
        <v>23256</v>
      </c>
      <c r="H34">
        <v>22</v>
      </c>
      <c r="I34" s="38">
        <f t="shared" si="36"/>
        <v>1</v>
      </c>
      <c r="J34">
        <f t="shared" si="22"/>
        <v>24</v>
      </c>
      <c r="K34">
        <f t="shared" si="10"/>
        <v>20</v>
      </c>
      <c r="L34">
        <f t="shared" si="11"/>
        <v>4</v>
      </c>
      <c r="M34">
        <f t="shared" si="12"/>
        <v>14</v>
      </c>
      <c r="N34">
        <f t="shared" si="13"/>
        <v>22</v>
      </c>
      <c r="O34">
        <f t="shared" si="14"/>
        <v>24</v>
      </c>
      <c r="P34">
        <f t="shared" si="23"/>
        <v>1</v>
      </c>
      <c r="Q34">
        <f t="shared" si="15"/>
        <v>5</v>
      </c>
      <c r="R34">
        <f t="shared" si="16"/>
        <v>21</v>
      </c>
      <c r="S34">
        <f t="shared" si="17"/>
        <v>11</v>
      </c>
      <c r="T34">
        <f t="shared" si="18"/>
        <v>3</v>
      </c>
      <c r="U34">
        <f t="shared" si="19"/>
        <v>1</v>
      </c>
      <c r="V34">
        <f t="shared" si="24"/>
        <v>22000</v>
      </c>
      <c r="X34">
        <f t="shared" si="37"/>
        <v>-10488</v>
      </c>
      <c r="Y34">
        <f t="shared" si="25"/>
        <v>-2913</v>
      </c>
      <c r="Z34">
        <f t="shared" si="26"/>
        <v>-19</v>
      </c>
      <c r="AA34">
        <f t="shared" si="27"/>
        <v>-1609</v>
      </c>
      <c r="AB34">
        <f t="shared" si="28"/>
        <v>7</v>
      </c>
      <c r="AC34">
        <f t="shared" si="29"/>
        <v>-1204</v>
      </c>
      <c r="AF34">
        <f t="shared" si="38"/>
        <v>20</v>
      </c>
      <c r="AG34">
        <f t="shared" si="30"/>
        <v>16</v>
      </c>
      <c r="AH34">
        <f t="shared" si="31"/>
        <v>8</v>
      </c>
      <c r="AI34">
        <f t="shared" si="32"/>
        <v>22</v>
      </c>
      <c r="AJ34">
        <f t="shared" si="33"/>
        <v>14</v>
      </c>
      <c r="AK34">
        <f t="shared" si="39"/>
        <v>23</v>
      </c>
      <c r="AL34">
        <f>24-AF34</f>
        <v>4</v>
      </c>
      <c r="AM34">
        <f>24-AG34</f>
        <v>8</v>
      </c>
      <c r="AN34">
        <f>24-AH34</f>
        <v>16</v>
      </c>
      <c r="AO34">
        <f>24-AI34</f>
        <v>2</v>
      </c>
      <c r="AP34">
        <f>24-AJ34</f>
        <v>10</v>
      </c>
      <c r="AQ34">
        <f t="shared" si="34"/>
        <v>1</v>
      </c>
      <c r="AR34">
        <f t="shared" si="40"/>
        <v>1000</v>
      </c>
    </row>
    <row r="35" spans="1:44" x14ac:dyDescent="0.3">
      <c r="A35" t="str">
        <f t="shared" si="20"/>
        <v>20.04.2023</v>
      </c>
      <c r="B35" s="38">
        <f t="shared" ref="B35:K35" si="42">INT(B7/1000000)</f>
        <v>546611</v>
      </c>
      <c r="C35" s="38">
        <f t="shared" si="42"/>
        <v>234005</v>
      </c>
      <c r="D35" s="38">
        <f t="shared" si="42"/>
        <v>81317</v>
      </c>
      <c r="E35" s="38">
        <f t="shared" si="42"/>
        <v>49547</v>
      </c>
      <c r="F35" s="38">
        <f t="shared" si="42"/>
        <v>31001</v>
      </c>
      <c r="G35" s="38">
        <f t="shared" si="42"/>
        <v>24574</v>
      </c>
      <c r="H35">
        <v>21</v>
      </c>
      <c r="I35" s="38">
        <f t="shared" si="36"/>
        <v>1</v>
      </c>
      <c r="J35">
        <f t="shared" si="22"/>
        <v>13</v>
      </c>
      <c r="K35">
        <f t="shared" si="10"/>
        <v>7</v>
      </c>
      <c r="L35">
        <f t="shared" si="11"/>
        <v>5</v>
      </c>
      <c r="M35">
        <f t="shared" si="12"/>
        <v>18</v>
      </c>
      <c r="N35">
        <f t="shared" si="13"/>
        <v>20</v>
      </c>
      <c r="O35">
        <f t="shared" si="14"/>
        <v>20</v>
      </c>
      <c r="P35">
        <f t="shared" si="23"/>
        <v>12</v>
      </c>
      <c r="Q35">
        <f t="shared" si="15"/>
        <v>18</v>
      </c>
      <c r="R35">
        <f t="shared" si="16"/>
        <v>20</v>
      </c>
      <c r="S35">
        <f t="shared" si="17"/>
        <v>7</v>
      </c>
      <c r="T35">
        <f t="shared" si="18"/>
        <v>5</v>
      </c>
      <c r="U35">
        <f t="shared" si="19"/>
        <v>5</v>
      </c>
      <c r="V35">
        <f t="shared" si="24"/>
        <v>21000</v>
      </c>
      <c r="X35">
        <f t="shared" si="37"/>
        <v>18728</v>
      </c>
      <c r="Y35">
        <f t="shared" si="25"/>
        <v>11235</v>
      </c>
      <c r="Z35">
        <f t="shared" si="26"/>
        <v>-100</v>
      </c>
      <c r="AA35">
        <f t="shared" si="27"/>
        <v>-590</v>
      </c>
      <c r="AB35">
        <f t="shared" si="28"/>
        <v>212</v>
      </c>
      <c r="AC35">
        <f t="shared" si="29"/>
        <v>1318</v>
      </c>
      <c r="AF35">
        <f t="shared" si="38"/>
        <v>2</v>
      </c>
      <c r="AG35">
        <f t="shared" si="30"/>
        <v>2</v>
      </c>
      <c r="AH35">
        <f t="shared" si="31"/>
        <v>13</v>
      </c>
      <c r="AI35">
        <f t="shared" si="32"/>
        <v>17</v>
      </c>
      <c r="AJ35">
        <f t="shared" si="33"/>
        <v>5</v>
      </c>
      <c r="AK35">
        <f t="shared" si="39"/>
        <v>2</v>
      </c>
      <c r="AL35">
        <f>24-AF35</f>
        <v>22</v>
      </c>
      <c r="AM35">
        <f>24-AG35</f>
        <v>22</v>
      </c>
      <c r="AN35">
        <f>24-AH35</f>
        <v>11</v>
      </c>
      <c r="AO35">
        <f>24-AI35</f>
        <v>7</v>
      </c>
      <c r="AP35">
        <f>24-AJ35</f>
        <v>19</v>
      </c>
      <c r="AQ35">
        <f t="shared" si="34"/>
        <v>22</v>
      </c>
      <c r="AR35">
        <f t="shared" si="40"/>
        <v>1000</v>
      </c>
    </row>
    <row r="36" spans="1:44" x14ac:dyDescent="0.3">
      <c r="A36" t="str">
        <f t="shared" si="20"/>
        <v>19.04.2023</v>
      </c>
      <c r="B36" s="38">
        <f t="shared" ref="B36:K36" si="43">INT(B8/1000000)</f>
        <v>557748</v>
      </c>
      <c r="C36" s="38">
        <f t="shared" si="43"/>
        <v>231098</v>
      </c>
      <c r="D36" s="38">
        <f t="shared" si="43"/>
        <v>81231</v>
      </c>
      <c r="E36" s="38">
        <f t="shared" si="43"/>
        <v>50298</v>
      </c>
      <c r="F36" s="38">
        <f t="shared" si="43"/>
        <v>31250</v>
      </c>
      <c r="G36" s="38">
        <f t="shared" si="43"/>
        <v>25440</v>
      </c>
      <c r="H36">
        <v>20</v>
      </c>
      <c r="I36" s="38">
        <f t="shared" si="36"/>
        <v>1</v>
      </c>
      <c r="J36">
        <f t="shared" si="22"/>
        <v>10</v>
      </c>
      <c r="K36">
        <f t="shared" si="10"/>
        <v>9</v>
      </c>
      <c r="L36">
        <f t="shared" si="11"/>
        <v>6</v>
      </c>
      <c r="M36">
        <f t="shared" si="12"/>
        <v>12</v>
      </c>
      <c r="N36">
        <f t="shared" si="13"/>
        <v>19</v>
      </c>
      <c r="O36">
        <f t="shared" si="14"/>
        <v>19</v>
      </c>
      <c r="P36">
        <f t="shared" si="23"/>
        <v>15</v>
      </c>
      <c r="Q36">
        <f t="shared" si="15"/>
        <v>16</v>
      </c>
      <c r="R36">
        <f t="shared" si="16"/>
        <v>19</v>
      </c>
      <c r="S36">
        <f t="shared" si="17"/>
        <v>13</v>
      </c>
      <c r="T36">
        <f t="shared" si="18"/>
        <v>6</v>
      </c>
      <c r="U36">
        <f t="shared" si="19"/>
        <v>6</v>
      </c>
      <c r="V36">
        <f t="shared" si="24"/>
        <v>20000</v>
      </c>
      <c r="X36">
        <f t="shared" si="37"/>
        <v>11137</v>
      </c>
      <c r="Y36">
        <f t="shared" si="25"/>
        <v>-2907</v>
      </c>
      <c r="Z36">
        <f t="shared" si="26"/>
        <v>-86</v>
      </c>
      <c r="AA36">
        <f t="shared" si="27"/>
        <v>751</v>
      </c>
      <c r="AB36">
        <f t="shared" si="28"/>
        <v>249</v>
      </c>
      <c r="AC36">
        <f t="shared" si="29"/>
        <v>866</v>
      </c>
      <c r="AF36">
        <f t="shared" si="38"/>
        <v>4</v>
      </c>
      <c r="AG36">
        <f t="shared" si="30"/>
        <v>15</v>
      </c>
      <c r="AH36">
        <f t="shared" si="31"/>
        <v>10</v>
      </c>
      <c r="AI36">
        <f t="shared" si="32"/>
        <v>4</v>
      </c>
      <c r="AJ36">
        <f t="shared" si="33"/>
        <v>3</v>
      </c>
      <c r="AK36">
        <f t="shared" si="39"/>
        <v>4</v>
      </c>
      <c r="AL36">
        <f>24-AF36</f>
        <v>20</v>
      </c>
      <c r="AM36">
        <f>24-AG36</f>
        <v>9</v>
      </c>
      <c r="AN36">
        <f>24-AH36</f>
        <v>14</v>
      </c>
      <c r="AO36">
        <f>24-AI36</f>
        <v>20</v>
      </c>
      <c r="AP36">
        <f>24-AJ36</f>
        <v>21</v>
      </c>
      <c r="AQ36">
        <f t="shared" si="34"/>
        <v>20</v>
      </c>
      <c r="AR36">
        <f t="shared" si="40"/>
        <v>1000</v>
      </c>
    </row>
    <row r="37" spans="1:44" x14ac:dyDescent="0.3">
      <c r="A37" t="str">
        <f t="shared" si="20"/>
        <v>18.04.2023</v>
      </c>
      <c r="B37" s="38">
        <f t="shared" ref="B37:K37" si="44">INT(B9/1000000)</f>
        <v>588197</v>
      </c>
      <c r="C37" s="38">
        <f t="shared" si="44"/>
        <v>251214</v>
      </c>
      <c r="D37" s="38">
        <f t="shared" si="44"/>
        <v>81094</v>
      </c>
      <c r="E37" s="38">
        <f t="shared" si="44"/>
        <v>53491</v>
      </c>
      <c r="F37" s="38">
        <f t="shared" si="44"/>
        <v>31379</v>
      </c>
      <c r="G37" s="38">
        <f t="shared" si="44"/>
        <v>27545</v>
      </c>
      <c r="H37">
        <v>19</v>
      </c>
      <c r="I37" s="38">
        <f t="shared" si="36"/>
        <v>1</v>
      </c>
      <c r="J37">
        <f t="shared" si="22"/>
        <v>2</v>
      </c>
      <c r="K37">
        <f t="shared" si="10"/>
        <v>4</v>
      </c>
      <c r="L37">
        <f t="shared" si="11"/>
        <v>7</v>
      </c>
      <c r="M37">
        <f t="shared" si="12"/>
        <v>2</v>
      </c>
      <c r="N37">
        <f t="shared" si="13"/>
        <v>18</v>
      </c>
      <c r="O37">
        <f t="shared" si="14"/>
        <v>1</v>
      </c>
      <c r="P37">
        <f t="shared" si="23"/>
        <v>23</v>
      </c>
      <c r="Q37">
        <f t="shared" si="15"/>
        <v>21</v>
      </c>
      <c r="R37">
        <f t="shared" si="16"/>
        <v>18</v>
      </c>
      <c r="S37">
        <f t="shared" si="17"/>
        <v>23</v>
      </c>
      <c r="T37">
        <f t="shared" si="18"/>
        <v>7</v>
      </c>
      <c r="U37">
        <f t="shared" si="19"/>
        <v>24</v>
      </c>
      <c r="V37">
        <f t="shared" si="24"/>
        <v>19000</v>
      </c>
      <c r="X37">
        <f t="shared" si="37"/>
        <v>30449</v>
      </c>
      <c r="Y37">
        <f t="shared" si="25"/>
        <v>20116</v>
      </c>
      <c r="Z37">
        <f t="shared" si="26"/>
        <v>-137</v>
      </c>
      <c r="AA37">
        <f t="shared" si="27"/>
        <v>3193</v>
      </c>
      <c r="AB37">
        <f t="shared" si="28"/>
        <v>129</v>
      </c>
      <c r="AC37">
        <f t="shared" si="29"/>
        <v>2105</v>
      </c>
      <c r="AF37">
        <f t="shared" si="38"/>
        <v>1</v>
      </c>
      <c r="AG37">
        <f t="shared" si="30"/>
        <v>1</v>
      </c>
      <c r="AH37">
        <f t="shared" si="31"/>
        <v>19</v>
      </c>
      <c r="AI37">
        <f t="shared" si="32"/>
        <v>1</v>
      </c>
      <c r="AJ37">
        <f t="shared" si="33"/>
        <v>9</v>
      </c>
      <c r="AK37">
        <f t="shared" si="39"/>
        <v>1</v>
      </c>
      <c r="AL37">
        <f>24-AF37</f>
        <v>23</v>
      </c>
      <c r="AM37">
        <f>24-AG37</f>
        <v>23</v>
      </c>
      <c r="AN37">
        <f>24-AH37</f>
        <v>5</v>
      </c>
      <c r="AO37">
        <f>24-AI37</f>
        <v>23</v>
      </c>
      <c r="AP37">
        <f>24-AJ37</f>
        <v>15</v>
      </c>
      <c r="AQ37">
        <f t="shared" si="34"/>
        <v>23</v>
      </c>
      <c r="AR37">
        <f t="shared" si="40"/>
        <v>1000</v>
      </c>
    </row>
    <row r="38" spans="1:44" x14ac:dyDescent="0.3">
      <c r="A38" t="str">
        <f t="shared" si="20"/>
        <v>17.04.2023</v>
      </c>
      <c r="B38" s="38">
        <f t="shared" ref="B38:K38" si="45">INT(B10/1000000)</f>
        <v>569735</v>
      </c>
      <c r="C38" s="38">
        <f t="shared" si="45"/>
        <v>247975</v>
      </c>
      <c r="D38" s="38">
        <f t="shared" si="45"/>
        <v>80974</v>
      </c>
      <c r="E38" s="38">
        <f t="shared" si="45"/>
        <v>52993</v>
      </c>
      <c r="F38" s="38">
        <f t="shared" si="45"/>
        <v>31634</v>
      </c>
      <c r="G38" s="38">
        <f t="shared" si="45"/>
        <v>26451</v>
      </c>
      <c r="H38">
        <v>18</v>
      </c>
      <c r="I38" s="38">
        <f t="shared" si="36"/>
        <v>1</v>
      </c>
      <c r="J38">
        <f t="shared" si="22"/>
        <v>9</v>
      </c>
      <c r="K38">
        <f t="shared" si="10"/>
        <v>5</v>
      </c>
      <c r="L38">
        <f t="shared" si="11"/>
        <v>8</v>
      </c>
      <c r="M38">
        <f t="shared" si="12"/>
        <v>3</v>
      </c>
      <c r="N38">
        <f t="shared" si="13"/>
        <v>17</v>
      </c>
      <c r="O38">
        <f t="shared" si="14"/>
        <v>11</v>
      </c>
      <c r="P38">
        <f t="shared" si="23"/>
        <v>16</v>
      </c>
      <c r="Q38">
        <f t="shared" si="15"/>
        <v>20</v>
      </c>
      <c r="R38">
        <f t="shared" si="16"/>
        <v>17</v>
      </c>
      <c r="S38">
        <f t="shared" si="17"/>
        <v>22</v>
      </c>
      <c r="T38">
        <f t="shared" si="18"/>
        <v>8</v>
      </c>
      <c r="U38">
        <f t="shared" si="19"/>
        <v>14</v>
      </c>
      <c r="V38">
        <f t="shared" si="24"/>
        <v>18000</v>
      </c>
      <c r="X38">
        <f t="shared" si="37"/>
        <v>-18462</v>
      </c>
      <c r="Y38">
        <f t="shared" si="25"/>
        <v>-3239</v>
      </c>
      <c r="Z38">
        <f t="shared" si="26"/>
        <v>-120</v>
      </c>
      <c r="AA38">
        <f t="shared" si="27"/>
        <v>-498</v>
      </c>
      <c r="AB38">
        <f t="shared" si="28"/>
        <v>255</v>
      </c>
      <c r="AC38">
        <f t="shared" si="29"/>
        <v>-1094</v>
      </c>
      <c r="AF38">
        <f t="shared" si="38"/>
        <v>22</v>
      </c>
      <c r="AG38">
        <f t="shared" si="30"/>
        <v>17</v>
      </c>
      <c r="AH38">
        <f t="shared" si="31"/>
        <v>17</v>
      </c>
      <c r="AI38">
        <f t="shared" si="32"/>
        <v>16</v>
      </c>
      <c r="AJ38">
        <f t="shared" si="33"/>
        <v>2</v>
      </c>
      <c r="AK38">
        <f t="shared" si="39"/>
        <v>22</v>
      </c>
      <c r="AL38">
        <f>24-AF38</f>
        <v>2</v>
      </c>
      <c r="AM38">
        <f>24-AG38</f>
        <v>7</v>
      </c>
      <c r="AN38">
        <f>24-AH38</f>
        <v>7</v>
      </c>
      <c r="AO38">
        <f>24-AI38</f>
        <v>8</v>
      </c>
      <c r="AP38">
        <f>24-AJ38</f>
        <v>22</v>
      </c>
      <c r="AQ38">
        <f t="shared" si="34"/>
        <v>2</v>
      </c>
      <c r="AR38">
        <f t="shared" si="40"/>
        <v>1000</v>
      </c>
    </row>
    <row r="39" spans="1:44" x14ac:dyDescent="0.3">
      <c r="A39" t="str">
        <f t="shared" si="20"/>
        <v>16.04.2023</v>
      </c>
      <c r="B39" s="38">
        <f t="shared" ref="B39:K39" si="46">INT(B11/1000000)</f>
        <v>586546</v>
      </c>
      <c r="C39" s="38">
        <f t="shared" si="46"/>
        <v>253800</v>
      </c>
      <c r="D39" s="38">
        <f t="shared" si="46"/>
        <v>80965</v>
      </c>
      <c r="E39" s="38">
        <f t="shared" si="46"/>
        <v>54275</v>
      </c>
      <c r="F39" s="38">
        <f t="shared" si="46"/>
        <v>31822</v>
      </c>
      <c r="G39" s="38">
        <f t="shared" si="46"/>
        <v>26982</v>
      </c>
      <c r="H39">
        <v>17</v>
      </c>
      <c r="I39" s="38">
        <f t="shared" si="36"/>
        <v>1</v>
      </c>
      <c r="J39">
        <f t="shared" si="22"/>
        <v>5</v>
      </c>
      <c r="K39">
        <f t="shared" si="10"/>
        <v>1</v>
      </c>
      <c r="L39">
        <f t="shared" si="11"/>
        <v>10</v>
      </c>
      <c r="M39">
        <f t="shared" si="12"/>
        <v>1</v>
      </c>
      <c r="N39">
        <f t="shared" si="13"/>
        <v>15</v>
      </c>
      <c r="O39">
        <f t="shared" si="14"/>
        <v>3</v>
      </c>
      <c r="P39">
        <f t="shared" si="23"/>
        <v>20</v>
      </c>
      <c r="Q39">
        <f t="shared" si="15"/>
        <v>24</v>
      </c>
      <c r="R39">
        <f t="shared" si="16"/>
        <v>15</v>
      </c>
      <c r="S39">
        <f t="shared" si="17"/>
        <v>24</v>
      </c>
      <c r="T39">
        <f t="shared" si="18"/>
        <v>10</v>
      </c>
      <c r="U39">
        <f t="shared" si="19"/>
        <v>22</v>
      </c>
      <c r="V39">
        <f t="shared" si="24"/>
        <v>17000</v>
      </c>
      <c r="X39">
        <f t="shared" si="37"/>
        <v>16811</v>
      </c>
      <c r="Y39">
        <f t="shared" si="25"/>
        <v>5825</v>
      </c>
      <c r="Z39">
        <f t="shared" si="26"/>
        <v>-9</v>
      </c>
      <c r="AA39">
        <f t="shared" si="27"/>
        <v>1282</v>
      </c>
      <c r="AB39">
        <f t="shared" si="28"/>
        <v>188</v>
      </c>
      <c r="AC39">
        <f t="shared" si="29"/>
        <v>531</v>
      </c>
      <c r="AF39">
        <f t="shared" si="38"/>
        <v>3</v>
      </c>
      <c r="AG39">
        <f t="shared" si="30"/>
        <v>3</v>
      </c>
      <c r="AH39">
        <f t="shared" si="31"/>
        <v>5</v>
      </c>
      <c r="AI39">
        <f t="shared" si="32"/>
        <v>2</v>
      </c>
      <c r="AJ39">
        <f t="shared" si="33"/>
        <v>6</v>
      </c>
      <c r="AK39">
        <f t="shared" si="39"/>
        <v>6</v>
      </c>
      <c r="AL39">
        <f>24-AF39</f>
        <v>21</v>
      </c>
      <c r="AM39">
        <f>24-AG39</f>
        <v>21</v>
      </c>
      <c r="AN39">
        <f>24-AH39</f>
        <v>19</v>
      </c>
      <c r="AO39">
        <f>24-AI39</f>
        <v>22</v>
      </c>
      <c r="AP39">
        <f>24-AJ39</f>
        <v>18</v>
      </c>
      <c r="AQ39">
        <f t="shared" si="34"/>
        <v>18</v>
      </c>
      <c r="AR39">
        <f t="shared" si="40"/>
        <v>1000</v>
      </c>
    </row>
    <row r="40" spans="1:44" x14ac:dyDescent="0.3">
      <c r="A40" t="str">
        <f t="shared" si="20"/>
        <v>15.04.2023</v>
      </c>
      <c r="B40" s="38">
        <f t="shared" ref="B40:K40" si="47">INT(B12/1000000)</f>
        <v>586582</v>
      </c>
      <c r="C40" s="38">
        <f t="shared" si="47"/>
        <v>251325</v>
      </c>
      <c r="D40" s="38">
        <f t="shared" si="47"/>
        <v>80974</v>
      </c>
      <c r="E40" s="38">
        <f t="shared" si="47"/>
        <v>51966</v>
      </c>
      <c r="F40" s="38">
        <f t="shared" si="47"/>
        <v>31828</v>
      </c>
      <c r="G40" s="38">
        <f t="shared" si="47"/>
        <v>26933</v>
      </c>
      <c r="H40">
        <v>16</v>
      </c>
      <c r="I40" s="38">
        <f t="shared" si="36"/>
        <v>1</v>
      </c>
      <c r="J40">
        <f t="shared" si="22"/>
        <v>4</v>
      </c>
      <c r="K40">
        <f t="shared" si="10"/>
        <v>3</v>
      </c>
      <c r="L40">
        <f t="shared" si="11"/>
        <v>8</v>
      </c>
      <c r="M40">
        <f t="shared" si="12"/>
        <v>4</v>
      </c>
      <c r="N40">
        <f t="shared" si="13"/>
        <v>14</v>
      </c>
      <c r="O40">
        <f t="shared" si="14"/>
        <v>4</v>
      </c>
      <c r="P40">
        <f t="shared" si="23"/>
        <v>21</v>
      </c>
      <c r="Q40">
        <f t="shared" si="15"/>
        <v>22</v>
      </c>
      <c r="R40">
        <f t="shared" si="16"/>
        <v>17</v>
      </c>
      <c r="S40">
        <f t="shared" si="17"/>
        <v>21</v>
      </c>
      <c r="T40">
        <f t="shared" si="18"/>
        <v>11</v>
      </c>
      <c r="U40">
        <f t="shared" si="19"/>
        <v>21</v>
      </c>
      <c r="V40">
        <f t="shared" si="24"/>
        <v>16000</v>
      </c>
      <c r="X40">
        <f t="shared" si="37"/>
        <v>36</v>
      </c>
      <c r="Y40">
        <f t="shared" si="25"/>
        <v>-2475</v>
      </c>
      <c r="Z40">
        <f t="shared" si="26"/>
        <v>9</v>
      </c>
      <c r="AA40">
        <f t="shared" si="27"/>
        <v>-2309</v>
      </c>
      <c r="AB40">
        <f t="shared" si="28"/>
        <v>6</v>
      </c>
      <c r="AC40">
        <f t="shared" si="29"/>
        <v>-49</v>
      </c>
      <c r="AF40">
        <f t="shared" si="38"/>
        <v>13</v>
      </c>
      <c r="AG40">
        <f t="shared" si="30"/>
        <v>14</v>
      </c>
      <c r="AH40">
        <f t="shared" si="31"/>
        <v>2</v>
      </c>
      <c r="AI40">
        <f t="shared" si="32"/>
        <v>23</v>
      </c>
      <c r="AJ40">
        <f t="shared" si="33"/>
        <v>15</v>
      </c>
      <c r="AK40">
        <f t="shared" si="39"/>
        <v>14</v>
      </c>
      <c r="AL40">
        <f>24-AF40</f>
        <v>11</v>
      </c>
      <c r="AM40">
        <f>24-AG40</f>
        <v>10</v>
      </c>
      <c r="AN40">
        <f>24-AH40</f>
        <v>22</v>
      </c>
      <c r="AO40">
        <f>24-AI40</f>
        <v>1</v>
      </c>
      <c r="AP40">
        <f>24-AJ40</f>
        <v>9</v>
      </c>
      <c r="AQ40">
        <f t="shared" si="34"/>
        <v>10</v>
      </c>
      <c r="AR40">
        <f t="shared" si="40"/>
        <v>1000</v>
      </c>
    </row>
    <row r="41" spans="1:44" x14ac:dyDescent="0.3">
      <c r="A41" t="str">
        <f t="shared" si="20"/>
        <v>14.04.2023</v>
      </c>
      <c r="B41" s="38">
        <f t="shared" ref="B41:K41" si="48">INT(B13/1000000)</f>
        <v>589786</v>
      </c>
      <c r="C41" s="38">
        <f t="shared" si="48"/>
        <v>252646</v>
      </c>
      <c r="D41" s="38">
        <f t="shared" si="48"/>
        <v>80823</v>
      </c>
      <c r="E41" s="38">
        <f t="shared" si="48"/>
        <v>51307</v>
      </c>
      <c r="F41" s="38">
        <f t="shared" si="48"/>
        <v>31812</v>
      </c>
      <c r="G41" s="38">
        <f t="shared" si="48"/>
        <v>27117</v>
      </c>
      <c r="H41">
        <v>15</v>
      </c>
      <c r="I41" s="38">
        <f t="shared" si="36"/>
        <v>1</v>
      </c>
      <c r="J41">
        <f t="shared" si="22"/>
        <v>1</v>
      </c>
      <c r="K41">
        <f t="shared" si="10"/>
        <v>2</v>
      </c>
      <c r="L41">
        <f t="shared" si="11"/>
        <v>11</v>
      </c>
      <c r="M41">
        <f t="shared" si="12"/>
        <v>8</v>
      </c>
      <c r="N41">
        <f t="shared" si="13"/>
        <v>16</v>
      </c>
      <c r="O41">
        <f t="shared" si="14"/>
        <v>2</v>
      </c>
      <c r="P41">
        <f t="shared" si="23"/>
        <v>24</v>
      </c>
      <c r="Q41">
        <f t="shared" si="15"/>
        <v>23</v>
      </c>
      <c r="R41">
        <f t="shared" si="16"/>
        <v>14</v>
      </c>
      <c r="S41">
        <f t="shared" si="17"/>
        <v>17</v>
      </c>
      <c r="T41">
        <f t="shared" si="18"/>
        <v>9</v>
      </c>
      <c r="U41">
        <f t="shared" si="19"/>
        <v>23</v>
      </c>
      <c r="V41">
        <f t="shared" si="24"/>
        <v>15000</v>
      </c>
      <c r="X41">
        <f t="shared" si="37"/>
        <v>3204</v>
      </c>
      <c r="Y41">
        <f t="shared" si="25"/>
        <v>1321</v>
      </c>
      <c r="Z41">
        <f t="shared" si="26"/>
        <v>-151</v>
      </c>
      <c r="AA41">
        <f t="shared" si="27"/>
        <v>-659</v>
      </c>
      <c r="AB41">
        <f t="shared" si="28"/>
        <v>-16</v>
      </c>
      <c r="AC41">
        <f t="shared" si="29"/>
        <v>184</v>
      </c>
      <c r="AF41">
        <f t="shared" si="38"/>
        <v>8</v>
      </c>
      <c r="AG41">
        <f t="shared" si="30"/>
        <v>10</v>
      </c>
      <c r="AH41">
        <f t="shared" si="31"/>
        <v>21</v>
      </c>
      <c r="AI41">
        <f t="shared" si="32"/>
        <v>18</v>
      </c>
      <c r="AJ41">
        <f t="shared" si="33"/>
        <v>18</v>
      </c>
      <c r="AK41">
        <f t="shared" si="39"/>
        <v>10</v>
      </c>
      <c r="AL41">
        <f>24-AF41</f>
        <v>16</v>
      </c>
      <c r="AM41">
        <f>24-AG41</f>
        <v>14</v>
      </c>
      <c r="AN41">
        <f>24-AH41</f>
        <v>3</v>
      </c>
      <c r="AO41">
        <f>24-AI41</f>
        <v>6</v>
      </c>
      <c r="AP41">
        <f>24-AJ41</f>
        <v>6</v>
      </c>
      <c r="AQ41">
        <f t="shared" si="34"/>
        <v>14</v>
      </c>
      <c r="AR41">
        <f t="shared" si="40"/>
        <v>1000</v>
      </c>
    </row>
    <row r="42" spans="1:44" x14ac:dyDescent="0.3">
      <c r="A42" t="str">
        <f t="shared" si="20"/>
        <v>13.04.2023</v>
      </c>
      <c r="B42" s="38">
        <f t="shared" ref="B42:K42" si="49">INT(B14/1000000)</f>
        <v>588084</v>
      </c>
      <c r="C42" s="38">
        <f t="shared" si="49"/>
        <v>242437</v>
      </c>
      <c r="D42" s="38">
        <f t="shared" si="49"/>
        <v>80657</v>
      </c>
      <c r="E42" s="38">
        <f t="shared" si="49"/>
        <v>51299</v>
      </c>
      <c r="F42" s="38">
        <f t="shared" si="49"/>
        <v>31943</v>
      </c>
      <c r="G42" s="38">
        <f t="shared" si="49"/>
        <v>26563</v>
      </c>
      <c r="H42">
        <v>14</v>
      </c>
      <c r="I42" s="38">
        <f t="shared" si="36"/>
        <v>1</v>
      </c>
      <c r="J42">
        <f t="shared" si="22"/>
        <v>3</v>
      </c>
      <c r="K42">
        <f t="shared" si="10"/>
        <v>6</v>
      </c>
      <c r="L42">
        <f t="shared" si="11"/>
        <v>12</v>
      </c>
      <c r="M42">
        <f t="shared" si="12"/>
        <v>9</v>
      </c>
      <c r="N42">
        <f t="shared" si="13"/>
        <v>13</v>
      </c>
      <c r="O42">
        <f t="shared" si="14"/>
        <v>9</v>
      </c>
      <c r="P42">
        <f t="shared" si="23"/>
        <v>22</v>
      </c>
      <c r="Q42">
        <f t="shared" si="15"/>
        <v>19</v>
      </c>
      <c r="R42">
        <f t="shared" si="16"/>
        <v>13</v>
      </c>
      <c r="S42">
        <f t="shared" si="17"/>
        <v>16</v>
      </c>
      <c r="T42">
        <f t="shared" si="18"/>
        <v>12</v>
      </c>
      <c r="U42">
        <f t="shared" si="19"/>
        <v>16</v>
      </c>
      <c r="V42">
        <f t="shared" si="24"/>
        <v>14000</v>
      </c>
      <c r="X42">
        <f t="shared" si="37"/>
        <v>-1702</v>
      </c>
      <c r="Y42">
        <f t="shared" si="25"/>
        <v>-10209</v>
      </c>
      <c r="Z42">
        <f t="shared" si="26"/>
        <v>-166</v>
      </c>
      <c r="AA42">
        <f t="shared" si="27"/>
        <v>-8</v>
      </c>
      <c r="AB42">
        <f t="shared" si="28"/>
        <v>131</v>
      </c>
      <c r="AC42">
        <f t="shared" si="29"/>
        <v>-554</v>
      </c>
      <c r="AF42">
        <f t="shared" si="38"/>
        <v>16</v>
      </c>
      <c r="AG42">
        <f t="shared" si="30"/>
        <v>22</v>
      </c>
      <c r="AH42">
        <f t="shared" si="31"/>
        <v>23</v>
      </c>
      <c r="AI42">
        <f t="shared" si="32"/>
        <v>11</v>
      </c>
      <c r="AJ42">
        <f t="shared" si="33"/>
        <v>8</v>
      </c>
      <c r="AK42">
        <f t="shared" si="39"/>
        <v>20</v>
      </c>
      <c r="AL42">
        <f>24-AF42</f>
        <v>8</v>
      </c>
      <c r="AM42">
        <f>24-AG42</f>
        <v>2</v>
      </c>
      <c r="AN42">
        <f>24-AH42</f>
        <v>1</v>
      </c>
      <c r="AO42">
        <f>24-AI42</f>
        <v>13</v>
      </c>
      <c r="AP42">
        <f>24-AJ42</f>
        <v>16</v>
      </c>
      <c r="AQ42">
        <f t="shared" si="34"/>
        <v>4</v>
      </c>
      <c r="AR42">
        <f t="shared" si="40"/>
        <v>1000</v>
      </c>
    </row>
    <row r="43" spans="1:44" x14ac:dyDescent="0.3">
      <c r="A43" t="str">
        <f t="shared" si="20"/>
        <v>12.04.2023</v>
      </c>
      <c r="B43" s="38">
        <f t="shared" ref="B43:K43" si="50">INT(B15/1000000)</f>
        <v>583034</v>
      </c>
      <c r="C43" s="38">
        <f t="shared" si="50"/>
        <v>231361</v>
      </c>
      <c r="D43" s="38">
        <f t="shared" si="50"/>
        <v>80636</v>
      </c>
      <c r="E43" s="38">
        <f t="shared" si="50"/>
        <v>50353</v>
      </c>
      <c r="F43" s="38">
        <f t="shared" si="50"/>
        <v>32045</v>
      </c>
      <c r="G43" s="38">
        <f t="shared" si="50"/>
        <v>26191</v>
      </c>
      <c r="H43">
        <v>13</v>
      </c>
      <c r="I43" s="38">
        <f t="shared" si="36"/>
        <v>1</v>
      </c>
      <c r="J43">
        <f t="shared" si="22"/>
        <v>7</v>
      </c>
      <c r="K43">
        <f t="shared" si="10"/>
        <v>8</v>
      </c>
      <c r="L43">
        <f t="shared" si="11"/>
        <v>13</v>
      </c>
      <c r="M43">
        <f t="shared" si="12"/>
        <v>11</v>
      </c>
      <c r="N43">
        <f t="shared" si="13"/>
        <v>12</v>
      </c>
      <c r="O43">
        <f t="shared" si="14"/>
        <v>12</v>
      </c>
      <c r="P43">
        <f t="shared" si="23"/>
        <v>18</v>
      </c>
      <c r="Q43">
        <f t="shared" si="15"/>
        <v>17</v>
      </c>
      <c r="R43">
        <f t="shared" si="16"/>
        <v>12</v>
      </c>
      <c r="S43">
        <f t="shared" si="17"/>
        <v>14</v>
      </c>
      <c r="T43">
        <f t="shared" si="18"/>
        <v>13</v>
      </c>
      <c r="U43">
        <f t="shared" si="19"/>
        <v>13</v>
      </c>
      <c r="V43">
        <f t="shared" si="24"/>
        <v>13000</v>
      </c>
      <c r="X43">
        <f t="shared" si="37"/>
        <v>-5050</v>
      </c>
      <c r="Y43">
        <f t="shared" si="25"/>
        <v>-11076</v>
      </c>
      <c r="Z43">
        <f t="shared" si="26"/>
        <v>-21</v>
      </c>
      <c r="AA43">
        <f t="shared" si="27"/>
        <v>-946</v>
      </c>
      <c r="AB43">
        <f t="shared" si="28"/>
        <v>102</v>
      </c>
      <c r="AC43">
        <f t="shared" si="29"/>
        <v>-372</v>
      </c>
      <c r="AF43">
        <f t="shared" si="38"/>
        <v>17</v>
      </c>
      <c r="AG43">
        <f t="shared" si="30"/>
        <v>23</v>
      </c>
      <c r="AH43">
        <f t="shared" si="31"/>
        <v>9</v>
      </c>
      <c r="AI43">
        <f t="shared" si="32"/>
        <v>21</v>
      </c>
      <c r="AJ43">
        <f t="shared" si="33"/>
        <v>10</v>
      </c>
      <c r="AK43">
        <f t="shared" si="39"/>
        <v>18</v>
      </c>
      <c r="AL43">
        <f>24-AF43</f>
        <v>7</v>
      </c>
      <c r="AM43">
        <f>24-AG43</f>
        <v>1</v>
      </c>
      <c r="AN43">
        <f>24-AH43</f>
        <v>15</v>
      </c>
      <c r="AO43">
        <f>24-AI43</f>
        <v>3</v>
      </c>
      <c r="AP43">
        <f>24-AJ43</f>
        <v>14</v>
      </c>
      <c r="AQ43">
        <f t="shared" si="34"/>
        <v>6</v>
      </c>
      <c r="AR43">
        <f t="shared" si="40"/>
        <v>1000</v>
      </c>
    </row>
    <row r="44" spans="1:44" x14ac:dyDescent="0.3">
      <c r="A44" t="str">
        <f t="shared" si="20"/>
        <v>11.04.2023</v>
      </c>
      <c r="B44" s="38">
        <f t="shared" ref="B44:K44" si="51">INT(B16/1000000)</f>
        <v>584854</v>
      </c>
      <c r="C44" s="38">
        <f t="shared" si="51"/>
        <v>227928</v>
      </c>
      <c r="D44" s="38">
        <f t="shared" si="51"/>
        <v>80519</v>
      </c>
      <c r="E44" s="38">
        <f t="shared" si="51"/>
        <v>50959</v>
      </c>
      <c r="F44" s="38">
        <f t="shared" si="51"/>
        <v>32397</v>
      </c>
      <c r="G44" s="38">
        <f t="shared" si="51"/>
        <v>26749</v>
      </c>
      <c r="H44">
        <v>12</v>
      </c>
      <c r="I44" s="38">
        <f t="shared" si="36"/>
        <v>1</v>
      </c>
      <c r="J44">
        <f t="shared" si="22"/>
        <v>6</v>
      </c>
      <c r="K44">
        <f t="shared" si="10"/>
        <v>12</v>
      </c>
      <c r="L44">
        <f t="shared" si="11"/>
        <v>14</v>
      </c>
      <c r="M44">
        <f t="shared" si="12"/>
        <v>10</v>
      </c>
      <c r="N44">
        <f t="shared" si="13"/>
        <v>10</v>
      </c>
      <c r="O44">
        <f t="shared" si="14"/>
        <v>7</v>
      </c>
      <c r="P44">
        <f t="shared" si="23"/>
        <v>19</v>
      </c>
      <c r="Q44">
        <f t="shared" si="15"/>
        <v>13</v>
      </c>
      <c r="R44">
        <f t="shared" si="16"/>
        <v>11</v>
      </c>
      <c r="S44">
        <f t="shared" si="17"/>
        <v>15</v>
      </c>
      <c r="T44">
        <f t="shared" si="18"/>
        <v>15</v>
      </c>
      <c r="U44">
        <f t="shared" si="19"/>
        <v>18</v>
      </c>
      <c r="V44">
        <f t="shared" si="24"/>
        <v>12000</v>
      </c>
      <c r="X44">
        <f t="shared" si="37"/>
        <v>1820</v>
      </c>
      <c r="Y44">
        <f t="shared" si="25"/>
        <v>-3433</v>
      </c>
      <c r="Z44">
        <f t="shared" si="26"/>
        <v>-117</v>
      </c>
      <c r="AA44">
        <f t="shared" si="27"/>
        <v>606</v>
      </c>
      <c r="AB44">
        <f t="shared" si="28"/>
        <v>352</v>
      </c>
      <c r="AC44">
        <f t="shared" si="29"/>
        <v>558</v>
      </c>
      <c r="AF44">
        <f t="shared" si="38"/>
        <v>11</v>
      </c>
      <c r="AG44">
        <f t="shared" si="30"/>
        <v>18</v>
      </c>
      <c r="AH44">
        <f t="shared" si="31"/>
        <v>16</v>
      </c>
      <c r="AI44">
        <f t="shared" si="32"/>
        <v>5</v>
      </c>
      <c r="AJ44">
        <f t="shared" si="33"/>
        <v>1</v>
      </c>
      <c r="AK44">
        <f t="shared" si="39"/>
        <v>5</v>
      </c>
      <c r="AL44">
        <f>24-AF44</f>
        <v>13</v>
      </c>
      <c r="AM44">
        <f>24-AG44</f>
        <v>6</v>
      </c>
      <c r="AN44">
        <f>24-AH44</f>
        <v>8</v>
      </c>
      <c r="AO44">
        <f>24-AI44</f>
        <v>19</v>
      </c>
      <c r="AP44">
        <f>24-AJ44</f>
        <v>23</v>
      </c>
      <c r="AQ44">
        <f t="shared" si="34"/>
        <v>19</v>
      </c>
      <c r="AR44">
        <f t="shared" si="40"/>
        <v>1000</v>
      </c>
    </row>
    <row r="45" spans="1:44" x14ac:dyDescent="0.3">
      <c r="A45" t="str">
        <f t="shared" si="20"/>
        <v>10.04.2023</v>
      </c>
      <c r="B45" s="38">
        <f t="shared" ref="B45:K45" si="52">INT(B17/1000000)</f>
        <v>573568</v>
      </c>
      <c r="C45" s="38">
        <f t="shared" si="52"/>
        <v>230219</v>
      </c>
      <c r="D45" s="38">
        <f t="shared" si="52"/>
        <v>80368</v>
      </c>
      <c r="E45" s="38">
        <f t="shared" si="52"/>
        <v>50267</v>
      </c>
      <c r="F45" s="38">
        <f t="shared" si="52"/>
        <v>32374</v>
      </c>
      <c r="G45" s="38">
        <f t="shared" si="52"/>
        <v>26791</v>
      </c>
      <c r="H45">
        <v>11</v>
      </c>
      <c r="I45" s="38">
        <f t="shared" si="36"/>
        <v>1</v>
      </c>
      <c r="J45">
        <f t="shared" si="22"/>
        <v>8</v>
      </c>
      <c r="K45">
        <f t="shared" si="10"/>
        <v>10</v>
      </c>
      <c r="L45">
        <f t="shared" si="11"/>
        <v>15</v>
      </c>
      <c r="M45">
        <f t="shared" si="12"/>
        <v>13</v>
      </c>
      <c r="N45">
        <f t="shared" si="13"/>
        <v>11</v>
      </c>
      <c r="O45">
        <f t="shared" si="14"/>
        <v>6</v>
      </c>
      <c r="P45">
        <f t="shared" si="23"/>
        <v>17</v>
      </c>
      <c r="Q45">
        <f t="shared" si="15"/>
        <v>15</v>
      </c>
      <c r="R45">
        <f t="shared" si="16"/>
        <v>10</v>
      </c>
      <c r="S45">
        <f t="shared" si="17"/>
        <v>12</v>
      </c>
      <c r="T45">
        <f t="shared" si="18"/>
        <v>14</v>
      </c>
      <c r="U45">
        <f t="shared" si="19"/>
        <v>19</v>
      </c>
      <c r="V45">
        <f t="shared" si="24"/>
        <v>11000</v>
      </c>
      <c r="X45">
        <f t="shared" si="37"/>
        <v>-11286</v>
      </c>
      <c r="Y45">
        <f t="shared" si="25"/>
        <v>2291</v>
      </c>
      <c r="Z45">
        <f t="shared" si="26"/>
        <v>-151</v>
      </c>
      <c r="AA45">
        <f t="shared" si="27"/>
        <v>-692</v>
      </c>
      <c r="AB45">
        <f t="shared" si="28"/>
        <v>-23</v>
      </c>
      <c r="AC45">
        <f t="shared" si="29"/>
        <v>42</v>
      </c>
      <c r="AF45">
        <f t="shared" si="38"/>
        <v>21</v>
      </c>
      <c r="AG45">
        <f t="shared" si="30"/>
        <v>6</v>
      </c>
      <c r="AH45">
        <f t="shared" si="31"/>
        <v>21</v>
      </c>
      <c r="AI45">
        <f t="shared" si="32"/>
        <v>19</v>
      </c>
      <c r="AJ45">
        <f t="shared" si="33"/>
        <v>20</v>
      </c>
      <c r="AK45">
        <f t="shared" si="39"/>
        <v>12</v>
      </c>
      <c r="AL45">
        <f>24-AF45</f>
        <v>3</v>
      </c>
      <c r="AM45">
        <f>24-AG45</f>
        <v>18</v>
      </c>
      <c r="AN45">
        <f>24-AH45</f>
        <v>3</v>
      </c>
      <c r="AO45">
        <f>24-AI45</f>
        <v>5</v>
      </c>
      <c r="AP45">
        <f>24-AJ45</f>
        <v>4</v>
      </c>
      <c r="AQ45">
        <f t="shared" si="34"/>
        <v>12</v>
      </c>
      <c r="AR45">
        <f t="shared" si="40"/>
        <v>1000</v>
      </c>
    </row>
    <row r="46" spans="1:44" x14ac:dyDescent="0.3">
      <c r="A46" t="str">
        <f t="shared" si="20"/>
        <v>09.04.2023</v>
      </c>
      <c r="B46" s="38">
        <f t="shared" ref="B46:K46" si="53">INT(B18/1000000)</f>
        <v>548015</v>
      </c>
      <c r="C46" s="38">
        <f t="shared" si="53"/>
        <v>223977</v>
      </c>
      <c r="D46" s="38">
        <f t="shared" si="53"/>
        <v>80247</v>
      </c>
      <c r="E46" s="38">
        <f t="shared" si="53"/>
        <v>49398</v>
      </c>
      <c r="F46" s="38">
        <f t="shared" si="53"/>
        <v>32592</v>
      </c>
      <c r="G46" s="38">
        <f t="shared" si="53"/>
        <v>26145</v>
      </c>
      <c r="H46">
        <v>10</v>
      </c>
      <c r="I46" s="38">
        <f t="shared" si="36"/>
        <v>1</v>
      </c>
      <c r="J46">
        <f t="shared" si="22"/>
        <v>12</v>
      </c>
      <c r="K46">
        <f t="shared" si="10"/>
        <v>18</v>
      </c>
      <c r="L46">
        <f t="shared" si="11"/>
        <v>16</v>
      </c>
      <c r="M46">
        <f t="shared" si="12"/>
        <v>19</v>
      </c>
      <c r="N46">
        <f t="shared" si="13"/>
        <v>7</v>
      </c>
      <c r="O46">
        <f t="shared" si="14"/>
        <v>14</v>
      </c>
      <c r="P46">
        <f t="shared" si="23"/>
        <v>13</v>
      </c>
      <c r="Q46">
        <f t="shared" si="15"/>
        <v>7</v>
      </c>
      <c r="R46">
        <f t="shared" si="16"/>
        <v>9</v>
      </c>
      <c r="S46">
        <f t="shared" si="17"/>
        <v>6</v>
      </c>
      <c r="T46">
        <f t="shared" si="18"/>
        <v>18</v>
      </c>
      <c r="U46">
        <f t="shared" si="19"/>
        <v>11</v>
      </c>
      <c r="V46">
        <f t="shared" si="24"/>
        <v>10000</v>
      </c>
      <c r="X46">
        <f t="shared" si="37"/>
        <v>-25553</v>
      </c>
      <c r="Y46">
        <f t="shared" si="25"/>
        <v>-6242</v>
      </c>
      <c r="Z46">
        <f t="shared" si="26"/>
        <v>-121</v>
      </c>
      <c r="AA46">
        <f t="shared" si="27"/>
        <v>-869</v>
      </c>
      <c r="AB46">
        <f t="shared" si="28"/>
        <v>218</v>
      </c>
      <c r="AC46">
        <f t="shared" si="29"/>
        <v>-646</v>
      </c>
      <c r="AF46">
        <f t="shared" si="38"/>
        <v>23</v>
      </c>
      <c r="AG46">
        <f t="shared" si="30"/>
        <v>20</v>
      </c>
      <c r="AH46">
        <f t="shared" si="31"/>
        <v>18</v>
      </c>
      <c r="AI46">
        <f t="shared" si="32"/>
        <v>20</v>
      </c>
      <c r="AJ46">
        <f t="shared" si="33"/>
        <v>4</v>
      </c>
      <c r="AK46">
        <f t="shared" si="39"/>
        <v>21</v>
      </c>
      <c r="AL46">
        <f>24-AF46</f>
        <v>1</v>
      </c>
      <c r="AM46">
        <f>24-AG46</f>
        <v>4</v>
      </c>
      <c r="AN46">
        <f>24-AH46</f>
        <v>6</v>
      </c>
      <c r="AO46">
        <f>24-AI46</f>
        <v>4</v>
      </c>
      <c r="AP46">
        <f>24-AJ46</f>
        <v>20</v>
      </c>
      <c r="AQ46">
        <f t="shared" si="34"/>
        <v>3</v>
      </c>
      <c r="AR46">
        <f t="shared" si="40"/>
        <v>1000</v>
      </c>
    </row>
    <row r="47" spans="1:44" x14ac:dyDescent="0.3">
      <c r="A47" t="str">
        <f t="shared" si="20"/>
        <v>08.04.2023</v>
      </c>
      <c r="B47" s="38">
        <f t="shared" ref="B47:K47" si="54">INT(B19/1000000)</f>
        <v>540536</v>
      </c>
      <c r="C47" s="38">
        <f t="shared" si="54"/>
        <v>222786</v>
      </c>
      <c r="D47" s="38">
        <f t="shared" si="54"/>
        <v>80229</v>
      </c>
      <c r="E47" s="38">
        <f t="shared" si="54"/>
        <v>49045</v>
      </c>
      <c r="F47" s="38">
        <f t="shared" si="54"/>
        <v>32594</v>
      </c>
      <c r="G47" s="38">
        <f t="shared" si="54"/>
        <v>26139</v>
      </c>
      <c r="H47">
        <v>9</v>
      </c>
      <c r="I47" s="38">
        <f t="shared" si="36"/>
        <v>1</v>
      </c>
      <c r="J47">
        <f t="shared" si="22"/>
        <v>18</v>
      </c>
      <c r="K47">
        <f t="shared" si="10"/>
        <v>19</v>
      </c>
      <c r="L47">
        <f t="shared" si="11"/>
        <v>18</v>
      </c>
      <c r="M47">
        <f t="shared" si="12"/>
        <v>23</v>
      </c>
      <c r="N47">
        <f t="shared" si="13"/>
        <v>6</v>
      </c>
      <c r="O47">
        <f t="shared" si="14"/>
        <v>15</v>
      </c>
      <c r="P47">
        <f t="shared" si="23"/>
        <v>7</v>
      </c>
      <c r="Q47">
        <f t="shared" si="15"/>
        <v>6</v>
      </c>
      <c r="R47">
        <f t="shared" si="16"/>
        <v>7</v>
      </c>
      <c r="S47">
        <f t="shared" si="17"/>
        <v>2</v>
      </c>
      <c r="T47">
        <f t="shared" si="18"/>
        <v>19</v>
      </c>
      <c r="U47">
        <f t="shared" si="19"/>
        <v>10</v>
      </c>
      <c r="V47">
        <f t="shared" si="24"/>
        <v>9000</v>
      </c>
      <c r="X47">
        <f t="shared" si="37"/>
        <v>-7479</v>
      </c>
      <c r="Y47">
        <f t="shared" si="25"/>
        <v>-1191</v>
      </c>
      <c r="Z47">
        <f t="shared" si="26"/>
        <v>-18</v>
      </c>
      <c r="AA47">
        <f t="shared" si="27"/>
        <v>-353</v>
      </c>
      <c r="AB47">
        <f t="shared" si="28"/>
        <v>2</v>
      </c>
      <c r="AC47">
        <f t="shared" si="29"/>
        <v>-6</v>
      </c>
      <c r="AF47">
        <f t="shared" si="38"/>
        <v>19</v>
      </c>
      <c r="AG47">
        <f t="shared" si="30"/>
        <v>12</v>
      </c>
      <c r="AH47">
        <f t="shared" si="31"/>
        <v>6</v>
      </c>
      <c r="AI47">
        <f t="shared" si="32"/>
        <v>13</v>
      </c>
      <c r="AJ47">
        <f t="shared" si="33"/>
        <v>16</v>
      </c>
      <c r="AK47">
        <f t="shared" si="39"/>
        <v>13</v>
      </c>
      <c r="AL47">
        <f>24-AF47</f>
        <v>5</v>
      </c>
      <c r="AM47">
        <f>24-AG47</f>
        <v>12</v>
      </c>
      <c r="AN47">
        <f>24-AH47</f>
        <v>18</v>
      </c>
      <c r="AO47">
        <f>24-AI47</f>
        <v>11</v>
      </c>
      <c r="AP47">
        <f>24-AJ47</f>
        <v>8</v>
      </c>
      <c r="AQ47">
        <f t="shared" si="34"/>
        <v>11</v>
      </c>
      <c r="AR47">
        <f t="shared" si="40"/>
        <v>1000</v>
      </c>
    </row>
    <row r="48" spans="1:44" x14ac:dyDescent="0.3">
      <c r="A48" t="str">
        <f t="shared" si="20"/>
        <v>07.04.2023</v>
      </c>
      <c r="B48" s="38">
        <f t="shared" ref="B48:K48" si="55">INT(B20/1000000)</f>
        <v>540086</v>
      </c>
      <c r="C48" s="38">
        <f t="shared" si="55"/>
        <v>224730</v>
      </c>
      <c r="D48" s="38">
        <f t="shared" si="55"/>
        <v>80246</v>
      </c>
      <c r="E48" s="38">
        <f t="shared" si="55"/>
        <v>49055</v>
      </c>
      <c r="F48" s="38">
        <f t="shared" si="55"/>
        <v>32602</v>
      </c>
      <c r="G48" s="38">
        <f t="shared" si="55"/>
        <v>26554</v>
      </c>
      <c r="H48">
        <v>8</v>
      </c>
      <c r="I48" s="38">
        <f t="shared" si="36"/>
        <v>1</v>
      </c>
      <c r="J48">
        <f t="shared" si="22"/>
        <v>19</v>
      </c>
      <c r="K48">
        <f t="shared" si="10"/>
        <v>16</v>
      </c>
      <c r="L48">
        <f t="shared" si="11"/>
        <v>17</v>
      </c>
      <c r="M48">
        <f t="shared" si="12"/>
        <v>22</v>
      </c>
      <c r="N48">
        <f t="shared" si="13"/>
        <v>5</v>
      </c>
      <c r="O48">
        <f t="shared" si="14"/>
        <v>10</v>
      </c>
      <c r="P48">
        <f t="shared" si="23"/>
        <v>6</v>
      </c>
      <c r="Q48">
        <f t="shared" si="15"/>
        <v>9</v>
      </c>
      <c r="R48">
        <f t="shared" si="16"/>
        <v>8</v>
      </c>
      <c r="S48">
        <f t="shared" si="17"/>
        <v>3</v>
      </c>
      <c r="T48">
        <f t="shared" si="18"/>
        <v>20</v>
      </c>
      <c r="U48">
        <f t="shared" si="19"/>
        <v>15</v>
      </c>
      <c r="V48">
        <f t="shared" si="24"/>
        <v>8000</v>
      </c>
      <c r="X48">
        <f t="shared" si="37"/>
        <v>-450</v>
      </c>
      <c r="Y48">
        <f t="shared" si="25"/>
        <v>1944</v>
      </c>
      <c r="Z48">
        <f t="shared" si="26"/>
        <v>17</v>
      </c>
      <c r="AA48">
        <f t="shared" si="27"/>
        <v>10</v>
      </c>
      <c r="AB48">
        <f t="shared" si="28"/>
        <v>8</v>
      </c>
      <c r="AC48">
        <f t="shared" si="29"/>
        <v>415</v>
      </c>
      <c r="AF48">
        <f t="shared" si="38"/>
        <v>15</v>
      </c>
      <c r="AG48">
        <f t="shared" si="30"/>
        <v>8</v>
      </c>
      <c r="AH48">
        <f t="shared" si="31"/>
        <v>1</v>
      </c>
      <c r="AI48">
        <f t="shared" si="32"/>
        <v>10</v>
      </c>
      <c r="AJ48">
        <f t="shared" si="33"/>
        <v>13</v>
      </c>
      <c r="AK48">
        <f t="shared" si="39"/>
        <v>7</v>
      </c>
      <c r="AL48">
        <f>24-AF48</f>
        <v>9</v>
      </c>
      <c r="AM48">
        <f>24-AG48</f>
        <v>16</v>
      </c>
      <c r="AN48">
        <f>24-AH48</f>
        <v>23</v>
      </c>
      <c r="AO48">
        <f>24-AI48</f>
        <v>14</v>
      </c>
      <c r="AP48">
        <f>24-AJ48</f>
        <v>11</v>
      </c>
      <c r="AQ48">
        <f t="shared" si="34"/>
        <v>17</v>
      </c>
      <c r="AR48">
        <f t="shared" si="40"/>
        <v>1000</v>
      </c>
    </row>
    <row r="49" spans="1:44" x14ac:dyDescent="0.3">
      <c r="A49" t="str">
        <f t="shared" si="20"/>
        <v>06.04.2023</v>
      </c>
      <c r="B49" s="38">
        <f t="shared" ref="B49:K49" si="56">INT(B21/1000000)</f>
        <v>542349</v>
      </c>
      <c r="C49" s="38">
        <f t="shared" si="56"/>
        <v>225608</v>
      </c>
      <c r="D49" s="38">
        <f t="shared" si="56"/>
        <v>80152</v>
      </c>
      <c r="E49" s="38">
        <f t="shared" si="56"/>
        <v>49332</v>
      </c>
      <c r="F49" s="38">
        <f t="shared" si="56"/>
        <v>32755</v>
      </c>
      <c r="G49" s="38">
        <f t="shared" si="56"/>
        <v>26014</v>
      </c>
      <c r="H49">
        <v>7</v>
      </c>
      <c r="I49" s="38">
        <f t="shared" si="36"/>
        <v>1</v>
      </c>
      <c r="J49">
        <f t="shared" si="22"/>
        <v>17</v>
      </c>
      <c r="K49">
        <f t="shared" si="10"/>
        <v>14</v>
      </c>
      <c r="L49">
        <f t="shared" si="11"/>
        <v>19</v>
      </c>
      <c r="M49">
        <f t="shared" si="12"/>
        <v>20</v>
      </c>
      <c r="N49">
        <f t="shared" si="13"/>
        <v>1</v>
      </c>
      <c r="O49">
        <f t="shared" si="14"/>
        <v>16</v>
      </c>
      <c r="P49">
        <f t="shared" si="23"/>
        <v>8</v>
      </c>
      <c r="Q49">
        <f t="shared" si="15"/>
        <v>11</v>
      </c>
      <c r="R49">
        <f t="shared" si="16"/>
        <v>6</v>
      </c>
      <c r="S49">
        <f t="shared" si="17"/>
        <v>5</v>
      </c>
      <c r="T49">
        <f t="shared" si="18"/>
        <v>24</v>
      </c>
      <c r="U49">
        <f t="shared" si="19"/>
        <v>9</v>
      </c>
      <c r="V49">
        <f t="shared" si="24"/>
        <v>7000</v>
      </c>
      <c r="X49">
        <f t="shared" si="37"/>
        <v>2263</v>
      </c>
      <c r="Y49">
        <f t="shared" si="25"/>
        <v>878</v>
      </c>
      <c r="Z49">
        <f t="shared" si="26"/>
        <v>-94</v>
      </c>
      <c r="AA49">
        <f t="shared" si="27"/>
        <v>277</v>
      </c>
      <c r="AB49">
        <f t="shared" si="28"/>
        <v>153</v>
      </c>
      <c r="AC49">
        <f t="shared" si="29"/>
        <v>-540</v>
      </c>
      <c r="AF49">
        <f t="shared" si="38"/>
        <v>10</v>
      </c>
      <c r="AG49">
        <f t="shared" si="30"/>
        <v>11</v>
      </c>
      <c r="AH49">
        <f t="shared" si="31"/>
        <v>12</v>
      </c>
      <c r="AI49">
        <f t="shared" si="32"/>
        <v>6</v>
      </c>
      <c r="AJ49">
        <f t="shared" si="33"/>
        <v>7</v>
      </c>
      <c r="AK49">
        <f t="shared" si="39"/>
        <v>19</v>
      </c>
      <c r="AL49">
        <f>24-AF49</f>
        <v>14</v>
      </c>
      <c r="AM49">
        <f>24-AG49</f>
        <v>13</v>
      </c>
      <c r="AN49">
        <f>24-AH49</f>
        <v>12</v>
      </c>
      <c r="AO49">
        <f>24-AI49</f>
        <v>18</v>
      </c>
      <c r="AP49">
        <f>24-AJ49</f>
        <v>17</v>
      </c>
      <c r="AQ49">
        <f t="shared" si="34"/>
        <v>5</v>
      </c>
      <c r="AR49">
        <f t="shared" si="40"/>
        <v>1000</v>
      </c>
    </row>
    <row r="50" spans="1:44" x14ac:dyDescent="0.3">
      <c r="A50" t="str">
        <f t="shared" si="20"/>
        <v>05.04.2023</v>
      </c>
      <c r="B50" s="38">
        <f t="shared" ref="B50:K50" si="57">INT(B22/1000000)</f>
        <v>544910</v>
      </c>
      <c r="C50" s="38">
        <f t="shared" si="57"/>
        <v>229967</v>
      </c>
      <c r="D50" s="38">
        <f t="shared" si="57"/>
        <v>80014</v>
      </c>
      <c r="E50" s="38">
        <f t="shared" si="57"/>
        <v>49586</v>
      </c>
      <c r="F50" s="38">
        <f t="shared" si="57"/>
        <v>32616</v>
      </c>
      <c r="G50" s="38">
        <f t="shared" si="57"/>
        <v>26146</v>
      </c>
      <c r="H50">
        <v>6</v>
      </c>
      <c r="I50" s="38">
        <f t="shared" si="36"/>
        <v>1</v>
      </c>
      <c r="J50">
        <f t="shared" si="22"/>
        <v>15</v>
      </c>
      <c r="K50">
        <f t="shared" si="10"/>
        <v>11</v>
      </c>
      <c r="L50">
        <f t="shared" si="11"/>
        <v>20</v>
      </c>
      <c r="M50">
        <f t="shared" si="12"/>
        <v>16</v>
      </c>
      <c r="N50">
        <f t="shared" si="13"/>
        <v>4</v>
      </c>
      <c r="O50">
        <f t="shared" si="14"/>
        <v>13</v>
      </c>
      <c r="P50">
        <f t="shared" si="23"/>
        <v>10</v>
      </c>
      <c r="Q50">
        <f t="shared" si="15"/>
        <v>14</v>
      </c>
      <c r="R50">
        <f t="shared" si="16"/>
        <v>5</v>
      </c>
      <c r="S50">
        <f t="shared" si="17"/>
        <v>9</v>
      </c>
      <c r="T50">
        <f t="shared" si="18"/>
        <v>21</v>
      </c>
      <c r="U50">
        <f t="shared" si="19"/>
        <v>12</v>
      </c>
      <c r="V50">
        <f t="shared" si="24"/>
        <v>6000</v>
      </c>
      <c r="X50">
        <f t="shared" si="37"/>
        <v>2561</v>
      </c>
      <c r="Y50">
        <f t="shared" si="25"/>
        <v>4359</v>
      </c>
      <c r="Z50">
        <f t="shared" si="26"/>
        <v>-138</v>
      </c>
      <c r="AA50">
        <f t="shared" si="27"/>
        <v>254</v>
      </c>
      <c r="AB50">
        <f t="shared" si="28"/>
        <v>-139</v>
      </c>
      <c r="AC50">
        <f t="shared" si="29"/>
        <v>132</v>
      </c>
      <c r="AF50">
        <f t="shared" si="38"/>
        <v>9</v>
      </c>
      <c r="AG50">
        <f t="shared" si="30"/>
        <v>4</v>
      </c>
      <c r="AH50">
        <f t="shared" si="31"/>
        <v>20</v>
      </c>
      <c r="AI50">
        <f t="shared" si="32"/>
        <v>7</v>
      </c>
      <c r="AJ50">
        <f t="shared" si="33"/>
        <v>23</v>
      </c>
      <c r="AK50">
        <f t="shared" si="39"/>
        <v>11</v>
      </c>
      <c r="AL50">
        <f>24-AF50</f>
        <v>15</v>
      </c>
      <c r="AM50">
        <f>24-AG50</f>
        <v>20</v>
      </c>
      <c r="AN50">
        <f>24-AH50</f>
        <v>4</v>
      </c>
      <c r="AO50">
        <f>24-AI50</f>
        <v>17</v>
      </c>
      <c r="AP50">
        <f>24-AJ50</f>
        <v>1</v>
      </c>
      <c r="AQ50">
        <f t="shared" si="34"/>
        <v>13</v>
      </c>
      <c r="AR50">
        <f t="shared" si="40"/>
        <v>1000</v>
      </c>
    </row>
    <row r="51" spans="1:44" x14ac:dyDescent="0.3">
      <c r="A51" t="str">
        <f t="shared" si="20"/>
        <v>04.04.2023</v>
      </c>
      <c r="B51" s="38">
        <f t="shared" ref="B51:K51" si="58">INT(B23/1000000)</f>
        <v>544693</v>
      </c>
      <c r="C51" s="38">
        <f t="shared" si="58"/>
        <v>225377</v>
      </c>
      <c r="D51" s="38">
        <f t="shared" si="58"/>
        <v>79925</v>
      </c>
      <c r="E51" s="38">
        <f t="shared" si="58"/>
        <v>49102</v>
      </c>
      <c r="F51" s="38">
        <f t="shared" si="58"/>
        <v>32697</v>
      </c>
      <c r="G51" s="38">
        <f t="shared" si="58"/>
        <v>26004</v>
      </c>
      <c r="H51">
        <v>5</v>
      </c>
      <c r="I51" s="38">
        <f t="shared" si="36"/>
        <v>1</v>
      </c>
      <c r="J51">
        <f t="shared" si="22"/>
        <v>16</v>
      </c>
      <c r="K51">
        <f t="shared" si="10"/>
        <v>15</v>
      </c>
      <c r="L51">
        <f t="shared" si="11"/>
        <v>21</v>
      </c>
      <c r="M51">
        <f t="shared" si="12"/>
        <v>21</v>
      </c>
      <c r="N51">
        <f t="shared" si="13"/>
        <v>2</v>
      </c>
      <c r="O51">
        <f t="shared" si="14"/>
        <v>17</v>
      </c>
      <c r="P51">
        <f t="shared" si="23"/>
        <v>9</v>
      </c>
      <c r="Q51">
        <f t="shared" si="15"/>
        <v>10</v>
      </c>
      <c r="R51">
        <f t="shared" si="16"/>
        <v>4</v>
      </c>
      <c r="S51">
        <f t="shared" si="17"/>
        <v>4</v>
      </c>
      <c r="T51">
        <f t="shared" si="18"/>
        <v>23</v>
      </c>
      <c r="U51">
        <f t="shared" si="19"/>
        <v>8</v>
      </c>
      <c r="V51">
        <f t="shared" si="24"/>
        <v>5000</v>
      </c>
      <c r="X51">
        <f t="shared" si="37"/>
        <v>-217</v>
      </c>
      <c r="Y51">
        <f t="shared" si="25"/>
        <v>-4590</v>
      </c>
      <c r="Z51">
        <f t="shared" si="26"/>
        <v>-89</v>
      </c>
      <c r="AA51">
        <f t="shared" si="27"/>
        <v>-484</v>
      </c>
      <c r="AB51">
        <f t="shared" si="28"/>
        <v>81</v>
      </c>
      <c r="AC51">
        <f t="shared" si="29"/>
        <v>-142</v>
      </c>
      <c r="AF51">
        <f t="shared" si="38"/>
        <v>14</v>
      </c>
      <c r="AG51">
        <f t="shared" si="30"/>
        <v>19</v>
      </c>
      <c r="AH51">
        <f t="shared" si="31"/>
        <v>11</v>
      </c>
      <c r="AI51">
        <f t="shared" si="32"/>
        <v>15</v>
      </c>
      <c r="AJ51">
        <f t="shared" si="33"/>
        <v>11</v>
      </c>
      <c r="AK51">
        <f t="shared" si="39"/>
        <v>15</v>
      </c>
      <c r="AL51">
        <f>24-AF51</f>
        <v>10</v>
      </c>
      <c r="AM51">
        <f>24-AG51</f>
        <v>5</v>
      </c>
      <c r="AN51">
        <f>24-AH51</f>
        <v>13</v>
      </c>
      <c r="AO51">
        <f>24-AI51</f>
        <v>9</v>
      </c>
      <c r="AP51">
        <f>24-AJ51</f>
        <v>13</v>
      </c>
      <c r="AQ51">
        <f t="shared" si="34"/>
        <v>9</v>
      </c>
      <c r="AR51">
        <f t="shared" si="40"/>
        <v>1000</v>
      </c>
    </row>
    <row r="52" spans="1:44" x14ac:dyDescent="0.3">
      <c r="A52" t="str">
        <f t="shared" si="20"/>
        <v>03.04.2023</v>
      </c>
      <c r="B52" s="38">
        <f t="shared" ref="B52:K52" si="59">INT(B24/1000000)</f>
        <v>537360</v>
      </c>
      <c r="C52" s="38">
        <f t="shared" si="59"/>
        <v>218064</v>
      </c>
      <c r="D52" s="38">
        <f t="shared" si="59"/>
        <v>79817</v>
      </c>
      <c r="E52" s="38">
        <f t="shared" si="59"/>
        <v>48718</v>
      </c>
      <c r="F52" s="38">
        <f t="shared" si="59"/>
        <v>32639</v>
      </c>
      <c r="G52" s="38">
        <f t="shared" si="59"/>
        <v>25667</v>
      </c>
      <c r="H52">
        <v>4</v>
      </c>
      <c r="I52" s="38">
        <f t="shared" si="36"/>
        <v>1</v>
      </c>
      <c r="J52">
        <f t="shared" si="22"/>
        <v>21</v>
      </c>
      <c r="K52">
        <f t="shared" si="10"/>
        <v>23</v>
      </c>
      <c r="L52">
        <f t="shared" si="11"/>
        <v>22</v>
      </c>
      <c r="M52">
        <f t="shared" si="12"/>
        <v>24</v>
      </c>
      <c r="N52">
        <f t="shared" si="13"/>
        <v>3</v>
      </c>
      <c r="O52">
        <f t="shared" si="14"/>
        <v>18</v>
      </c>
      <c r="P52">
        <f t="shared" si="23"/>
        <v>4</v>
      </c>
      <c r="Q52">
        <f t="shared" si="15"/>
        <v>2</v>
      </c>
      <c r="R52">
        <f t="shared" si="16"/>
        <v>3</v>
      </c>
      <c r="S52">
        <f t="shared" si="17"/>
        <v>1</v>
      </c>
      <c r="T52">
        <f t="shared" si="18"/>
        <v>22</v>
      </c>
      <c r="U52">
        <f t="shared" si="19"/>
        <v>7</v>
      </c>
      <c r="V52">
        <f t="shared" si="24"/>
        <v>4000</v>
      </c>
      <c r="X52">
        <f t="shared" si="37"/>
        <v>-7333</v>
      </c>
      <c r="Y52">
        <f t="shared" si="25"/>
        <v>-7313</v>
      </c>
      <c r="Z52">
        <f t="shared" si="26"/>
        <v>-108</v>
      </c>
      <c r="AA52">
        <f t="shared" si="27"/>
        <v>-384</v>
      </c>
      <c r="AB52">
        <f t="shared" si="28"/>
        <v>-58</v>
      </c>
      <c r="AC52">
        <f t="shared" si="29"/>
        <v>-337</v>
      </c>
      <c r="AF52">
        <f t="shared" si="38"/>
        <v>18</v>
      </c>
      <c r="AG52">
        <f t="shared" si="30"/>
        <v>21</v>
      </c>
      <c r="AH52">
        <f t="shared" si="31"/>
        <v>15</v>
      </c>
      <c r="AI52">
        <f t="shared" si="32"/>
        <v>14</v>
      </c>
      <c r="AJ52">
        <f t="shared" si="33"/>
        <v>21</v>
      </c>
      <c r="AK52">
        <f t="shared" si="39"/>
        <v>17</v>
      </c>
      <c r="AL52">
        <f>24-AF52</f>
        <v>6</v>
      </c>
      <c r="AM52">
        <f>24-AG52</f>
        <v>3</v>
      </c>
      <c r="AN52">
        <f>24-AH52</f>
        <v>9</v>
      </c>
      <c r="AO52">
        <f>24-AI52</f>
        <v>10</v>
      </c>
      <c r="AP52">
        <f>24-AJ52</f>
        <v>3</v>
      </c>
      <c r="AQ52">
        <f t="shared" si="34"/>
        <v>7</v>
      </c>
      <c r="AR52">
        <f t="shared" si="40"/>
        <v>1000</v>
      </c>
    </row>
    <row r="53" spans="1:44" x14ac:dyDescent="0.3">
      <c r="A53" t="str">
        <f t="shared" si="20"/>
        <v>02.04.2023</v>
      </c>
      <c r="B53" s="38">
        <f t="shared" ref="B53:K53" si="60">INT(B25/1000000)</f>
        <v>545245</v>
      </c>
      <c r="C53" s="38">
        <f t="shared" si="60"/>
        <v>216307</v>
      </c>
      <c r="D53" s="38">
        <f t="shared" si="60"/>
        <v>79712</v>
      </c>
      <c r="E53" s="38">
        <f t="shared" si="60"/>
        <v>49565</v>
      </c>
      <c r="F53" s="38">
        <f t="shared" si="60"/>
        <v>32531</v>
      </c>
      <c r="G53" s="38">
        <f t="shared" si="60"/>
        <v>26803</v>
      </c>
      <c r="H53">
        <v>3</v>
      </c>
      <c r="I53" s="38">
        <f t="shared" si="36"/>
        <v>1</v>
      </c>
      <c r="J53">
        <f t="shared" si="22"/>
        <v>14</v>
      </c>
      <c r="K53">
        <f t="shared" si="10"/>
        <v>24</v>
      </c>
      <c r="L53">
        <f t="shared" si="11"/>
        <v>24</v>
      </c>
      <c r="M53">
        <f t="shared" si="12"/>
        <v>17</v>
      </c>
      <c r="N53">
        <f t="shared" si="13"/>
        <v>8</v>
      </c>
      <c r="O53">
        <f t="shared" si="14"/>
        <v>5</v>
      </c>
      <c r="P53">
        <f t="shared" si="23"/>
        <v>11</v>
      </c>
      <c r="Q53">
        <f t="shared" si="15"/>
        <v>1</v>
      </c>
      <c r="R53">
        <f t="shared" si="16"/>
        <v>1</v>
      </c>
      <c r="S53">
        <f t="shared" si="17"/>
        <v>8</v>
      </c>
      <c r="T53">
        <f t="shared" si="18"/>
        <v>17</v>
      </c>
      <c r="U53">
        <f t="shared" si="19"/>
        <v>20</v>
      </c>
      <c r="V53">
        <f t="shared" si="24"/>
        <v>3000</v>
      </c>
      <c r="X53">
        <f t="shared" si="37"/>
        <v>7885</v>
      </c>
      <c r="Y53">
        <f t="shared" si="25"/>
        <v>-1757</v>
      </c>
      <c r="Z53">
        <f t="shared" si="26"/>
        <v>-105</v>
      </c>
      <c r="AA53">
        <f t="shared" si="27"/>
        <v>847</v>
      </c>
      <c r="AB53">
        <f t="shared" si="28"/>
        <v>-108</v>
      </c>
      <c r="AC53">
        <f t="shared" si="29"/>
        <v>1136</v>
      </c>
      <c r="AF53">
        <f t="shared" si="38"/>
        <v>5</v>
      </c>
      <c r="AG53">
        <f t="shared" si="30"/>
        <v>13</v>
      </c>
      <c r="AH53">
        <f t="shared" si="31"/>
        <v>14</v>
      </c>
      <c r="AI53">
        <f t="shared" si="32"/>
        <v>3</v>
      </c>
      <c r="AJ53">
        <f t="shared" si="33"/>
        <v>22</v>
      </c>
      <c r="AK53">
        <f t="shared" si="39"/>
        <v>3</v>
      </c>
      <c r="AL53">
        <f>24-AF53</f>
        <v>19</v>
      </c>
      <c r="AM53">
        <f>24-AG53</f>
        <v>11</v>
      </c>
      <c r="AN53">
        <f>24-AH53</f>
        <v>10</v>
      </c>
      <c r="AO53">
        <f>24-AI53</f>
        <v>21</v>
      </c>
      <c r="AP53">
        <f>24-AJ53</f>
        <v>2</v>
      </c>
      <c r="AQ53">
        <f t="shared" si="34"/>
        <v>21</v>
      </c>
      <c r="AR53">
        <f t="shared" si="40"/>
        <v>1000</v>
      </c>
    </row>
    <row r="54" spans="1:44" x14ac:dyDescent="0.3">
      <c r="A54" t="str">
        <f t="shared" si="20"/>
        <v>01.04.2023</v>
      </c>
      <c r="B54" s="38">
        <f t="shared" ref="B54:K54" si="61">INT(B26/1000000)</f>
        <v>549318</v>
      </c>
      <c r="C54" s="38">
        <f t="shared" si="61"/>
        <v>218493</v>
      </c>
      <c r="D54" s="38">
        <f t="shared" si="61"/>
        <v>79717</v>
      </c>
      <c r="E54" s="38">
        <f t="shared" si="61"/>
        <v>49769</v>
      </c>
      <c r="F54" s="38">
        <f t="shared" si="61"/>
        <v>32524</v>
      </c>
      <c r="G54" s="38">
        <f t="shared" si="61"/>
        <v>26600</v>
      </c>
      <c r="H54">
        <v>2</v>
      </c>
      <c r="I54" s="38">
        <f t="shared" si="36"/>
        <v>1</v>
      </c>
      <c r="J54">
        <f t="shared" si="22"/>
        <v>11</v>
      </c>
      <c r="K54">
        <f t="shared" si="10"/>
        <v>22</v>
      </c>
      <c r="L54">
        <f t="shared" si="11"/>
        <v>23</v>
      </c>
      <c r="M54">
        <f t="shared" si="12"/>
        <v>15</v>
      </c>
      <c r="N54">
        <f t="shared" si="13"/>
        <v>9</v>
      </c>
      <c r="O54">
        <f t="shared" si="14"/>
        <v>8</v>
      </c>
      <c r="P54">
        <f t="shared" si="23"/>
        <v>14</v>
      </c>
      <c r="Q54">
        <f t="shared" si="15"/>
        <v>3</v>
      </c>
      <c r="R54">
        <f t="shared" si="16"/>
        <v>2</v>
      </c>
      <c r="S54">
        <f t="shared" si="17"/>
        <v>10</v>
      </c>
      <c r="T54">
        <f t="shared" si="18"/>
        <v>16</v>
      </c>
      <c r="U54">
        <f t="shared" si="19"/>
        <v>17</v>
      </c>
      <c r="V54">
        <f t="shared" si="24"/>
        <v>2000</v>
      </c>
      <c r="X54">
        <f t="shared" si="37"/>
        <v>4073</v>
      </c>
      <c r="Y54">
        <f t="shared" si="25"/>
        <v>2186</v>
      </c>
      <c r="Z54">
        <f t="shared" si="26"/>
        <v>5</v>
      </c>
      <c r="AA54">
        <f t="shared" si="27"/>
        <v>204</v>
      </c>
      <c r="AB54">
        <f t="shared" si="28"/>
        <v>-7</v>
      </c>
      <c r="AC54">
        <f t="shared" si="29"/>
        <v>-203</v>
      </c>
      <c r="AF54">
        <f t="shared" si="38"/>
        <v>7</v>
      </c>
      <c r="AG54">
        <f t="shared" si="30"/>
        <v>7</v>
      </c>
      <c r="AH54">
        <f t="shared" si="31"/>
        <v>3</v>
      </c>
      <c r="AI54">
        <f t="shared" si="32"/>
        <v>9</v>
      </c>
      <c r="AJ54">
        <f t="shared" si="33"/>
        <v>17</v>
      </c>
      <c r="AK54">
        <f t="shared" si="39"/>
        <v>16</v>
      </c>
      <c r="AL54">
        <f>24-AF54</f>
        <v>17</v>
      </c>
      <c r="AM54">
        <f>24-AG54</f>
        <v>17</v>
      </c>
      <c r="AN54">
        <f>24-AH54</f>
        <v>21</v>
      </c>
      <c r="AO54">
        <f>24-AI54</f>
        <v>15</v>
      </c>
      <c r="AP54">
        <f>24-AJ54</f>
        <v>7</v>
      </c>
      <c r="AQ54">
        <f t="shared" si="34"/>
        <v>8</v>
      </c>
      <c r="AR54">
        <f t="shared" si="40"/>
        <v>1000</v>
      </c>
    </row>
    <row r="55" spans="1:44" x14ac:dyDescent="0.3">
      <c r="A55" s="18" t="str">
        <f t="shared" si="20"/>
        <v>31.03.2023</v>
      </c>
      <c r="B55" s="18">
        <f t="shared" ref="B55:K55" si="62">INT(B27/1000000)</f>
        <v>550593</v>
      </c>
      <c r="C55" s="18">
        <f t="shared" si="62"/>
        <v>219476</v>
      </c>
      <c r="D55" s="18">
        <f t="shared" si="62"/>
        <v>79682</v>
      </c>
      <c r="E55" s="18">
        <f t="shared" si="62"/>
        <v>50056</v>
      </c>
      <c r="F55" s="18">
        <f t="shared" si="62"/>
        <v>32525</v>
      </c>
      <c r="G55" s="18">
        <f t="shared" si="62"/>
        <v>27828</v>
      </c>
      <c r="H55" s="18">
        <v>1</v>
      </c>
    </row>
    <row r="58" spans="1:44" ht="18" x14ac:dyDescent="0.3">
      <c r="A58" s="19"/>
      <c r="X58" s="19"/>
    </row>
    <row r="59" spans="1:44" x14ac:dyDescent="0.3">
      <c r="A59" s="20"/>
      <c r="X59" s="20"/>
    </row>
    <row r="62" spans="1:44" ht="18" x14ac:dyDescent="0.3">
      <c r="A62" s="21" t="s">
        <v>73</v>
      </c>
      <c r="B62" s="22">
        <v>8232348</v>
      </c>
      <c r="C62" s="21" t="s">
        <v>74</v>
      </c>
      <c r="D62" s="22">
        <v>24</v>
      </c>
      <c r="E62" s="21" t="s">
        <v>75</v>
      </c>
      <c r="F62" s="22">
        <v>12</v>
      </c>
      <c r="G62" s="21" t="s">
        <v>76</v>
      </c>
      <c r="H62" s="22">
        <v>24</v>
      </c>
      <c r="I62" s="21" t="s">
        <v>77</v>
      </c>
      <c r="J62" s="22">
        <v>0</v>
      </c>
      <c r="K62" s="21" t="s">
        <v>78</v>
      </c>
      <c r="L62" s="22" t="s">
        <v>341</v>
      </c>
      <c r="X62" s="21" t="s">
        <v>73</v>
      </c>
      <c r="Y62" s="22">
        <v>4926365</v>
      </c>
      <c r="Z62" s="21" t="s">
        <v>74</v>
      </c>
      <c r="AA62" s="22">
        <v>23</v>
      </c>
      <c r="AB62" s="21" t="s">
        <v>75</v>
      </c>
      <c r="AC62" s="22">
        <v>12</v>
      </c>
      <c r="AD62" s="21" t="s">
        <v>76</v>
      </c>
      <c r="AE62" s="22">
        <v>23</v>
      </c>
      <c r="AF62" s="21" t="s">
        <v>77</v>
      </c>
      <c r="AG62" s="22">
        <v>0</v>
      </c>
      <c r="AH62" s="21" t="s">
        <v>78</v>
      </c>
      <c r="AI62" s="22" t="s">
        <v>462</v>
      </c>
    </row>
    <row r="63" spans="1:44" ht="18.600000000000001" thickBot="1" x14ac:dyDescent="0.35">
      <c r="A63" s="19"/>
      <c r="X63" s="19"/>
    </row>
    <row r="64" spans="1:44" ht="15" thickBot="1" x14ac:dyDescent="0.35">
      <c r="A64" s="23" t="s">
        <v>80</v>
      </c>
      <c r="B64" s="23" t="s">
        <v>81</v>
      </c>
      <c r="C64" s="23" t="s">
        <v>82</v>
      </c>
      <c r="D64" s="23" t="s">
        <v>83</v>
      </c>
      <c r="E64" s="23" t="s">
        <v>84</v>
      </c>
      <c r="F64" s="23" t="s">
        <v>85</v>
      </c>
      <c r="G64" s="23" t="s">
        <v>86</v>
      </c>
      <c r="H64" s="23" t="s">
        <v>87</v>
      </c>
      <c r="I64" s="23" t="s">
        <v>88</v>
      </c>
      <c r="J64" s="23" t="s">
        <v>89</v>
      </c>
      <c r="K64" s="23" t="s">
        <v>90</v>
      </c>
      <c r="L64" s="23" t="s">
        <v>91</v>
      </c>
      <c r="M64" s="23" t="s">
        <v>92</v>
      </c>
      <c r="N64" s="23" t="s">
        <v>261</v>
      </c>
      <c r="X64" s="23" t="s">
        <v>80</v>
      </c>
      <c r="Y64" s="23" t="s">
        <v>81</v>
      </c>
      <c r="Z64" s="23" t="s">
        <v>82</v>
      </c>
      <c r="AA64" s="23" t="s">
        <v>83</v>
      </c>
      <c r="AB64" s="23" t="s">
        <v>84</v>
      </c>
      <c r="AC64" s="23" t="s">
        <v>85</v>
      </c>
      <c r="AD64" s="23" t="s">
        <v>86</v>
      </c>
      <c r="AE64" s="23" t="s">
        <v>87</v>
      </c>
      <c r="AF64" s="23" t="s">
        <v>88</v>
      </c>
      <c r="AG64" s="23" t="s">
        <v>89</v>
      </c>
      <c r="AH64" s="23" t="s">
        <v>90</v>
      </c>
      <c r="AI64" s="23" t="s">
        <v>91</v>
      </c>
      <c r="AJ64" s="23" t="s">
        <v>92</v>
      </c>
      <c r="AK64" s="23" t="s">
        <v>261</v>
      </c>
    </row>
    <row r="65" spans="1:37" ht="15" thickBot="1" x14ac:dyDescent="0.35">
      <c r="A65" s="23" t="s">
        <v>96</v>
      </c>
      <c r="B65" s="24">
        <v>23</v>
      </c>
      <c r="C65" s="24">
        <v>21</v>
      </c>
      <c r="D65" s="24">
        <v>1</v>
      </c>
      <c r="E65" s="24">
        <v>6</v>
      </c>
      <c r="F65" s="24">
        <v>24</v>
      </c>
      <c r="G65" s="24">
        <v>23</v>
      </c>
      <c r="H65" s="24">
        <v>2</v>
      </c>
      <c r="I65" s="24">
        <v>4</v>
      </c>
      <c r="J65" s="24">
        <v>24</v>
      </c>
      <c r="K65" s="24">
        <v>19</v>
      </c>
      <c r="L65" s="24">
        <v>1</v>
      </c>
      <c r="M65" s="24">
        <v>2</v>
      </c>
      <c r="N65" s="24">
        <v>25000</v>
      </c>
      <c r="X65" s="23" t="s">
        <v>96</v>
      </c>
      <c r="Y65" s="24">
        <v>12</v>
      </c>
      <c r="Z65" s="24">
        <v>5</v>
      </c>
      <c r="AA65" s="24">
        <v>6</v>
      </c>
      <c r="AB65" s="24">
        <v>12</v>
      </c>
      <c r="AC65" s="24">
        <v>12</v>
      </c>
      <c r="AD65" s="24">
        <v>9</v>
      </c>
      <c r="AE65" s="24">
        <v>12</v>
      </c>
      <c r="AF65" s="24">
        <v>19</v>
      </c>
      <c r="AG65" s="24">
        <v>18</v>
      </c>
      <c r="AH65" s="24">
        <v>12</v>
      </c>
      <c r="AI65" s="24">
        <v>12</v>
      </c>
      <c r="AJ65" s="24">
        <v>15</v>
      </c>
      <c r="AK65" s="24">
        <v>1000</v>
      </c>
    </row>
    <row r="66" spans="1:37" ht="15" thickBot="1" x14ac:dyDescent="0.35">
      <c r="A66" s="23" t="s">
        <v>97</v>
      </c>
      <c r="B66" s="24">
        <v>22</v>
      </c>
      <c r="C66" s="24">
        <v>17</v>
      </c>
      <c r="D66" s="24">
        <v>2</v>
      </c>
      <c r="E66" s="24">
        <v>7</v>
      </c>
      <c r="F66" s="24">
        <v>21</v>
      </c>
      <c r="G66" s="24">
        <v>22</v>
      </c>
      <c r="H66" s="24">
        <v>3</v>
      </c>
      <c r="I66" s="24">
        <v>8</v>
      </c>
      <c r="J66" s="24">
        <v>23</v>
      </c>
      <c r="K66" s="24">
        <v>18</v>
      </c>
      <c r="L66" s="24">
        <v>4</v>
      </c>
      <c r="M66" s="24">
        <v>3</v>
      </c>
      <c r="N66" s="24">
        <v>24000</v>
      </c>
      <c r="X66" s="23" t="s">
        <v>97</v>
      </c>
      <c r="Y66" s="24">
        <v>6</v>
      </c>
      <c r="Z66" s="24">
        <v>9</v>
      </c>
      <c r="AA66" s="24">
        <v>4</v>
      </c>
      <c r="AB66" s="24">
        <v>8</v>
      </c>
      <c r="AC66" s="24">
        <v>19</v>
      </c>
      <c r="AD66" s="24">
        <v>8</v>
      </c>
      <c r="AE66" s="24">
        <v>18</v>
      </c>
      <c r="AF66" s="24">
        <v>15</v>
      </c>
      <c r="AG66" s="24">
        <v>20</v>
      </c>
      <c r="AH66" s="24">
        <v>16</v>
      </c>
      <c r="AI66" s="24">
        <v>5</v>
      </c>
      <c r="AJ66" s="24">
        <v>16</v>
      </c>
      <c r="AK66" s="24">
        <v>1000</v>
      </c>
    </row>
    <row r="67" spans="1:37" ht="15" thickBot="1" x14ac:dyDescent="0.35">
      <c r="A67" s="23" t="s">
        <v>98</v>
      </c>
      <c r="B67" s="24">
        <v>20</v>
      </c>
      <c r="C67" s="24">
        <v>13</v>
      </c>
      <c r="D67" s="24">
        <v>3</v>
      </c>
      <c r="E67" s="24">
        <v>5</v>
      </c>
      <c r="F67" s="24">
        <v>23</v>
      </c>
      <c r="G67" s="24">
        <v>21</v>
      </c>
      <c r="H67" s="24">
        <v>5</v>
      </c>
      <c r="I67" s="24">
        <v>12</v>
      </c>
      <c r="J67" s="24">
        <v>22</v>
      </c>
      <c r="K67" s="24">
        <v>20</v>
      </c>
      <c r="L67" s="24">
        <v>2</v>
      </c>
      <c r="M67" s="24">
        <v>4</v>
      </c>
      <c r="N67" s="24">
        <v>23000</v>
      </c>
      <c r="X67" s="23" t="s">
        <v>98</v>
      </c>
      <c r="Y67" s="24">
        <v>20</v>
      </c>
      <c r="Z67" s="24">
        <v>16</v>
      </c>
      <c r="AA67" s="24">
        <v>8</v>
      </c>
      <c r="AB67" s="24">
        <v>22</v>
      </c>
      <c r="AC67" s="24">
        <v>14</v>
      </c>
      <c r="AD67" s="24">
        <v>23</v>
      </c>
      <c r="AE67" s="24">
        <v>4</v>
      </c>
      <c r="AF67" s="24">
        <v>8</v>
      </c>
      <c r="AG67" s="24">
        <v>16</v>
      </c>
      <c r="AH67" s="24">
        <v>2</v>
      </c>
      <c r="AI67" s="24">
        <v>10</v>
      </c>
      <c r="AJ67" s="24">
        <v>1</v>
      </c>
      <c r="AK67" s="24">
        <v>1000</v>
      </c>
    </row>
    <row r="68" spans="1:37" ht="15" thickBot="1" x14ac:dyDescent="0.35">
      <c r="A68" s="23" t="s">
        <v>99</v>
      </c>
      <c r="B68" s="24">
        <v>24</v>
      </c>
      <c r="C68" s="24">
        <v>20</v>
      </c>
      <c r="D68" s="24">
        <v>4</v>
      </c>
      <c r="E68" s="24">
        <v>14</v>
      </c>
      <c r="F68" s="24">
        <v>22</v>
      </c>
      <c r="G68" s="24">
        <v>24</v>
      </c>
      <c r="H68" s="24">
        <v>1</v>
      </c>
      <c r="I68" s="24">
        <v>5</v>
      </c>
      <c r="J68" s="24">
        <v>21</v>
      </c>
      <c r="K68" s="24">
        <v>11</v>
      </c>
      <c r="L68" s="24">
        <v>3</v>
      </c>
      <c r="M68" s="24">
        <v>1</v>
      </c>
      <c r="N68" s="24">
        <v>22000</v>
      </c>
      <c r="X68" s="23" t="s">
        <v>99</v>
      </c>
      <c r="Y68" s="24">
        <v>2</v>
      </c>
      <c r="Z68" s="24">
        <v>2</v>
      </c>
      <c r="AA68" s="24">
        <v>13</v>
      </c>
      <c r="AB68" s="24">
        <v>17</v>
      </c>
      <c r="AC68" s="24">
        <v>5</v>
      </c>
      <c r="AD68" s="24">
        <v>2</v>
      </c>
      <c r="AE68" s="24">
        <v>22</v>
      </c>
      <c r="AF68" s="24">
        <v>22</v>
      </c>
      <c r="AG68" s="24">
        <v>11</v>
      </c>
      <c r="AH68" s="24">
        <v>7</v>
      </c>
      <c r="AI68" s="24">
        <v>19</v>
      </c>
      <c r="AJ68" s="24">
        <v>22</v>
      </c>
      <c r="AK68" s="24">
        <v>1000</v>
      </c>
    </row>
    <row r="69" spans="1:37" ht="15" thickBot="1" x14ac:dyDescent="0.35">
      <c r="A69" s="23" t="s">
        <v>100</v>
      </c>
      <c r="B69" s="24">
        <v>13</v>
      </c>
      <c r="C69" s="24">
        <v>7</v>
      </c>
      <c r="D69" s="24">
        <v>5</v>
      </c>
      <c r="E69" s="24">
        <v>18</v>
      </c>
      <c r="F69" s="24">
        <v>20</v>
      </c>
      <c r="G69" s="24">
        <v>20</v>
      </c>
      <c r="H69" s="24">
        <v>12</v>
      </c>
      <c r="I69" s="24">
        <v>18</v>
      </c>
      <c r="J69" s="24">
        <v>20</v>
      </c>
      <c r="K69" s="24">
        <v>7</v>
      </c>
      <c r="L69" s="24">
        <v>5</v>
      </c>
      <c r="M69" s="24">
        <v>5</v>
      </c>
      <c r="N69" s="24">
        <v>21000</v>
      </c>
      <c r="X69" s="23" t="s">
        <v>100</v>
      </c>
      <c r="Y69" s="24">
        <v>4</v>
      </c>
      <c r="Z69" s="24">
        <v>15</v>
      </c>
      <c r="AA69" s="24">
        <v>10</v>
      </c>
      <c r="AB69" s="24">
        <v>4</v>
      </c>
      <c r="AC69" s="24">
        <v>3</v>
      </c>
      <c r="AD69" s="24">
        <v>4</v>
      </c>
      <c r="AE69" s="24">
        <v>20</v>
      </c>
      <c r="AF69" s="24">
        <v>9</v>
      </c>
      <c r="AG69" s="24">
        <v>14</v>
      </c>
      <c r="AH69" s="24">
        <v>20</v>
      </c>
      <c r="AI69" s="24">
        <v>21</v>
      </c>
      <c r="AJ69" s="24">
        <v>20</v>
      </c>
      <c r="AK69" s="24">
        <v>1000</v>
      </c>
    </row>
    <row r="70" spans="1:37" ht="15" thickBot="1" x14ac:dyDescent="0.35">
      <c r="A70" s="23" t="s">
        <v>101</v>
      </c>
      <c r="B70" s="24">
        <v>10</v>
      </c>
      <c r="C70" s="24">
        <v>9</v>
      </c>
      <c r="D70" s="24">
        <v>6</v>
      </c>
      <c r="E70" s="24">
        <v>12</v>
      </c>
      <c r="F70" s="24">
        <v>19</v>
      </c>
      <c r="G70" s="24">
        <v>19</v>
      </c>
      <c r="H70" s="24">
        <v>15</v>
      </c>
      <c r="I70" s="24">
        <v>16</v>
      </c>
      <c r="J70" s="24">
        <v>19</v>
      </c>
      <c r="K70" s="24">
        <v>13</v>
      </c>
      <c r="L70" s="24">
        <v>6</v>
      </c>
      <c r="M70" s="24">
        <v>6</v>
      </c>
      <c r="N70" s="24">
        <v>20000</v>
      </c>
      <c r="X70" s="23" t="s">
        <v>101</v>
      </c>
      <c r="Y70" s="24">
        <v>1</v>
      </c>
      <c r="Z70" s="24">
        <v>1</v>
      </c>
      <c r="AA70" s="24">
        <v>19</v>
      </c>
      <c r="AB70" s="24">
        <v>1</v>
      </c>
      <c r="AC70" s="24">
        <v>9</v>
      </c>
      <c r="AD70" s="24">
        <v>1</v>
      </c>
      <c r="AE70" s="24">
        <v>23</v>
      </c>
      <c r="AF70" s="24">
        <v>23</v>
      </c>
      <c r="AG70" s="24">
        <v>5</v>
      </c>
      <c r="AH70" s="24">
        <v>23</v>
      </c>
      <c r="AI70" s="24">
        <v>15</v>
      </c>
      <c r="AJ70" s="24">
        <v>23</v>
      </c>
      <c r="AK70" s="24">
        <v>1000</v>
      </c>
    </row>
    <row r="71" spans="1:37" ht="15" thickBot="1" x14ac:dyDescent="0.35">
      <c r="A71" s="23" t="s">
        <v>102</v>
      </c>
      <c r="B71" s="24">
        <v>2</v>
      </c>
      <c r="C71" s="24">
        <v>4</v>
      </c>
      <c r="D71" s="24">
        <v>7</v>
      </c>
      <c r="E71" s="24">
        <v>2</v>
      </c>
      <c r="F71" s="24">
        <v>18</v>
      </c>
      <c r="G71" s="24">
        <v>1</v>
      </c>
      <c r="H71" s="24">
        <v>23</v>
      </c>
      <c r="I71" s="24">
        <v>21</v>
      </c>
      <c r="J71" s="24">
        <v>18</v>
      </c>
      <c r="K71" s="24">
        <v>23</v>
      </c>
      <c r="L71" s="24">
        <v>7</v>
      </c>
      <c r="M71" s="24">
        <v>24</v>
      </c>
      <c r="N71" s="24">
        <v>19000</v>
      </c>
      <c r="X71" s="23" t="s">
        <v>102</v>
      </c>
      <c r="Y71" s="24">
        <v>22</v>
      </c>
      <c r="Z71" s="24">
        <v>17</v>
      </c>
      <c r="AA71" s="24">
        <v>17</v>
      </c>
      <c r="AB71" s="24">
        <v>16</v>
      </c>
      <c r="AC71" s="24">
        <v>2</v>
      </c>
      <c r="AD71" s="24">
        <v>22</v>
      </c>
      <c r="AE71" s="24">
        <v>2</v>
      </c>
      <c r="AF71" s="24">
        <v>7</v>
      </c>
      <c r="AG71" s="24">
        <v>7</v>
      </c>
      <c r="AH71" s="24">
        <v>8</v>
      </c>
      <c r="AI71" s="24">
        <v>22</v>
      </c>
      <c r="AJ71" s="24">
        <v>2</v>
      </c>
      <c r="AK71" s="24">
        <v>1000</v>
      </c>
    </row>
    <row r="72" spans="1:37" ht="15" thickBot="1" x14ac:dyDescent="0.35">
      <c r="A72" s="23" t="s">
        <v>103</v>
      </c>
      <c r="B72" s="24">
        <v>9</v>
      </c>
      <c r="C72" s="24">
        <v>5</v>
      </c>
      <c r="D72" s="24">
        <v>8</v>
      </c>
      <c r="E72" s="24">
        <v>3</v>
      </c>
      <c r="F72" s="24">
        <v>17</v>
      </c>
      <c r="G72" s="24">
        <v>11</v>
      </c>
      <c r="H72" s="24">
        <v>16</v>
      </c>
      <c r="I72" s="24">
        <v>20</v>
      </c>
      <c r="J72" s="24">
        <v>17</v>
      </c>
      <c r="K72" s="24">
        <v>22</v>
      </c>
      <c r="L72" s="24">
        <v>8</v>
      </c>
      <c r="M72" s="24">
        <v>14</v>
      </c>
      <c r="N72" s="24">
        <v>18000</v>
      </c>
      <c r="X72" s="23" t="s">
        <v>103</v>
      </c>
      <c r="Y72" s="24">
        <v>3</v>
      </c>
      <c r="Z72" s="24">
        <v>3</v>
      </c>
      <c r="AA72" s="24">
        <v>5</v>
      </c>
      <c r="AB72" s="24">
        <v>2</v>
      </c>
      <c r="AC72" s="24">
        <v>6</v>
      </c>
      <c r="AD72" s="24">
        <v>6</v>
      </c>
      <c r="AE72" s="24">
        <v>21</v>
      </c>
      <c r="AF72" s="24">
        <v>21</v>
      </c>
      <c r="AG72" s="24">
        <v>19</v>
      </c>
      <c r="AH72" s="24">
        <v>22</v>
      </c>
      <c r="AI72" s="24">
        <v>18</v>
      </c>
      <c r="AJ72" s="24">
        <v>18</v>
      </c>
      <c r="AK72" s="24">
        <v>1000</v>
      </c>
    </row>
    <row r="73" spans="1:37" ht="15" thickBot="1" x14ac:dyDescent="0.35">
      <c r="A73" s="23" t="s">
        <v>104</v>
      </c>
      <c r="B73" s="24">
        <v>5</v>
      </c>
      <c r="C73" s="24">
        <v>1</v>
      </c>
      <c r="D73" s="24">
        <v>10</v>
      </c>
      <c r="E73" s="24">
        <v>1</v>
      </c>
      <c r="F73" s="24">
        <v>15</v>
      </c>
      <c r="G73" s="24">
        <v>3</v>
      </c>
      <c r="H73" s="24">
        <v>20</v>
      </c>
      <c r="I73" s="24">
        <v>24</v>
      </c>
      <c r="J73" s="24">
        <v>15</v>
      </c>
      <c r="K73" s="24">
        <v>24</v>
      </c>
      <c r="L73" s="24">
        <v>10</v>
      </c>
      <c r="M73" s="24">
        <v>22</v>
      </c>
      <c r="N73" s="24">
        <v>17000</v>
      </c>
      <c r="X73" s="23" t="s">
        <v>104</v>
      </c>
      <c r="Y73" s="24">
        <v>13</v>
      </c>
      <c r="Z73" s="24">
        <v>14</v>
      </c>
      <c r="AA73" s="24">
        <v>2</v>
      </c>
      <c r="AB73" s="24">
        <v>23</v>
      </c>
      <c r="AC73" s="24">
        <v>15</v>
      </c>
      <c r="AD73" s="24">
        <v>14</v>
      </c>
      <c r="AE73" s="24">
        <v>11</v>
      </c>
      <c r="AF73" s="24">
        <v>10</v>
      </c>
      <c r="AG73" s="24">
        <v>22</v>
      </c>
      <c r="AH73" s="24">
        <v>1</v>
      </c>
      <c r="AI73" s="24">
        <v>9</v>
      </c>
      <c r="AJ73" s="24">
        <v>10</v>
      </c>
      <c r="AK73" s="24">
        <v>1000</v>
      </c>
    </row>
    <row r="74" spans="1:37" ht="15" thickBot="1" x14ac:dyDescent="0.35">
      <c r="A74" s="23" t="s">
        <v>105</v>
      </c>
      <c r="B74" s="24">
        <v>4</v>
      </c>
      <c r="C74" s="24">
        <v>3</v>
      </c>
      <c r="D74" s="24">
        <v>8</v>
      </c>
      <c r="E74" s="24">
        <v>4</v>
      </c>
      <c r="F74" s="24">
        <v>14</v>
      </c>
      <c r="G74" s="24">
        <v>4</v>
      </c>
      <c r="H74" s="24">
        <v>21</v>
      </c>
      <c r="I74" s="24">
        <v>22</v>
      </c>
      <c r="J74" s="24">
        <v>17</v>
      </c>
      <c r="K74" s="24">
        <v>21</v>
      </c>
      <c r="L74" s="24">
        <v>11</v>
      </c>
      <c r="M74" s="24">
        <v>21</v>
      </c>
      <c r="N74" s="24">
        <v>16000</v>
      </c>
      <c r="X74" s="23" t="s">
        <v>105</v>
      </c>
      <c r="Y74" s="24">
        <v>8</v>
      </c>
      <c r="Z74" s="24">
        <v>10</v>
      </c>
      <c r="AA74" s="24">
        <v>21</v>
      </c>
      <c r="AB74" s="24">
        <v>18</v>
      </c>
      <c r="AC74" s="24">
        <v>18</v>
      </c>
      <c r="AD74" s="24">
        <v>10</v>
      </c>
      <c r="AE74" s="24">
        <v>16</v>
      </c>
      <c r="AF74" s="24">
        <v>14</v>
      </c>
      <c r="AG74" s="24">
        <v>3</v>
      </c>
      <c r="AH74" s="24">
        <v>6</v>
      </c>
      <c r="AI74" s="24">
        <v>6</v>
      </c>
      <c r="AJ74" s="24">
        <v>14</v>
      </c>
      <c r="AK74" s="24">
        <v>1000</v>
      </c>
    </row>
    <row r="75" spans="1:37" ht="15" thickBot="1" x14ac:dyDescent="0.35">
      <c r="A75" s="23" t="s">
        <v>106</v>
      </c>
      <c r="B75" s="24">
        <v>1</v>
      </c>
      <c r="C75" s="24">
        <v>2</v>
      </c>
      <c r="D75" s="24">
        <v>11</v>
      </c>
      <c r="E75" s="24">
        <v>8</v>
      </c>
      <c r="F75" s="24">
        <v>16</v>
      </c>
      <c r="G75" s="24">
        <v>2</v>
      </c>
      <c r="H75" s="24">
        <v>24</v>
      </c>
      <c r="I75" s="24">
        <v>23</v>
      </c>
      <c r="J75" s="24">
        <v>14</v>
      </c>
      <c r="K75" s="24">
        <v>17</v>
      </c>
      <c r="L75" s="24">
        <v>9</v>
      </c>
      <c r="M75" s="24">
        <v>23</v>
      </c>
      <c r="N75" s="24">
        <v>15000</v>
      </c>
      <c r="X75" s="23" t="s">
        <v>106</v>
      </c>
      <c r="Y75" s="24">
        <v>16</v>
      </c>
      <c r="Z75" s="24">
        <v>22</v>
      </c>
      <c r="AA75" s="24">
        <v>23</v>
      </c>
      <c r="AB75" s="24">
        <v>11</v>
      </c>
      <c r="AC75" s="24">
        <v>8</v>
      </c>
      <c r="AD75" s="24">
        <v>20</v>
      </c>
      <c r="AE75" s="24">
        <v>8</v>
      </c>
      <c r="AF75" s="24">
        <v>2</v>
      </c>
      <c r="AG75" s="24">
        <v>1</v>
      </c>
      <c r="AH75" s="24">
        <v>13</v>
      </c>
      <c r="AI75" s="24">
        <v>16</v>
      </c>
      <c r="AJ75" s="24">
        <v>4</v>
      </c>
      <c r="AK75" s="24">
        <v>1000</v>
      </c>
    </row>
    <row r="76" spans="1:37" ht="15" thickBot="1" x14ac:dyDescent="0.35">
      <c r="A76" s="23" t="s">
        <v>107</v>
      </c>
      <c r="B76" s="24">
        <v>3</v>
      </c>
      <c r="C76" s="24">
        <v>6</v>
      </c>
      <c r="D76" s="24">
        <v>12</v>
      </c>
      <c r="E76" s="24">
        <v>9</v>
      </c>
      <c r="F76" s="24">
        <v>13</v>
      </c>
      <c r="G76" s="24">
        <v>9</v>
      </c>
      <c r="H76" s="24">
        <v>22</v>
      </c>
      <c r="I76" s="24">
        <v>19</v>
      </c>
      <c r="J76" s="24">
        <v>13</v>
      </c>
      <c r="K76" s="24">
        <v>16</v>
      </c>
      <c r="L76" s="24">
        <v>12</v>
      </c>
      <c r="M76" s="24">
        <v>16</v>
      </c>
      <c r="N76" s="24">
        <v>14000</v>
      </c>
      <c r="X76" s="23" t="s">
        <v>107</v>
      </c>
      <c r="Y76" s="24">
        <v>17</v>
      </c>
      <c r="Z76" s="24">
        <v>23</v>
      </c>
      <c r="AA76" s="24">
        <v>9</v>
      </c>
      <c r="AB76" s="24">
        <v>21</v>
      </c>
      <c r="AC76" s="24">
        <v>10</v>
      </c>
      <c r="AD76" s="24">
        <v>18</v>
      </c>
      <c r="AE76" s="24">
        <v>7</v>
      </c>
      <c r="AF76" s="24">
        <v>1</v>
      </c>
      <c r="AG76" s="24">
        <v>15</v>
      </c>
      <c r="AH76" s="24">
        <v>3</v>
      </c>
      <c r="AI76" s="24">
        <v>14</v>
      </c>
      <c r="AJ76" s="24">
        <v>6</v>
      </c>
      <c r="AK76" s="24">
        <v>1000</v>
      </c>
    </row>
    <row r="77" spans="1:37" ht="15" thickBot="1" x14ac:dyDescent="0.35">
      <c r="A77" s="23" t="s">
        <v>108</v>
      </c>
      <c r="B77" s="24">
        <v>7</v>
      </c>
      <c r="C77" s="24">
        <v>8</v>
      </c>
      <c r="D77" s="24">
        <v>13</v>
      </c>
      <c r="E77" s="24">
        <v>11</v>
      </c>
      <c r="F77" s="24">
        <v>12</v>
      </c>
      <c r="G77" s="24">
        <v>12</v>
      </c>
      <c r="H77" s="24">
        <v>18</v>
      </c>
      <c r="I77" s="24">
        <v>17</v>
      </c>
      <c r="J77" s="24">
        <v>12</v>
      </c>
      <c r="K77" s="24">
        <v>14</v>
      </c>
      <c r="L77" s="24">
        <v>13</v>
      </c>
      <c r="M77" s="24">
        <v>13</v>
      </c>
      <c r="N77" s="24">
        <v>13000</v>
      </c>
      <c r="X77" s="23" t="s">
        <v>108</v>
      </c>
      <c r="Y77" s="24">
        <v>11</v>
      </c>
      <c r="Z77" s="24">
        <v>18</v>
      </c>
      <c r="AA77" s="24">
        <v>16</v>
      </c>
      <c r="AB77" s="24">
        <v>5</v>
      </c>
      <c r="AC77" s="24">
        <v>1</v>
      </c>
      <c r="AD77" s="24">
        <v>5</v>
      </c>
      <c r="AE77" s="24">
        <v>13</v>
      </c>
      <c r="AF77" s="24">
        <v>6</v>
      </c>
      <c r="AG77" s="24">
        <v>8</v>
      </c>
      <c r="AH77" s="24">
        <v>19</v>
      </c>
      <c r="AI77" s="24">
        <v>23</v>
      </c>
      <c r="AJ77" s="24">
        <v>19</v>
      </c>
      <c r="AK77" s="24">
        <v>1000</v>
      </c>
    </row>
    <row r="78" spans="1:37" ht="15" thickBot="1" x14ac:dyDescent="0.35">
      <c r="A78" s="23" t="s">
        <v>109</v>
      </c>
      <c r="B78" s="24">
        <v>6</v>
      </c>
      <c r="C78" s="24">
        <v>12</v>
      </c>
      <c r="D78" s="24">
        <v>14</v>
      </c>
      <c r="E78" s="24">
        <v>10</v>
      </c>
      <c r="F78" s="24">
        <v>10</v>
      </c>
      <c r="G78" s="24">
        <v>7</v>
      </c>
      <c r="H78" s="24">
        <v>19</v>
      </c>
      <c r="I78" s="24">
        <v>13</v>
      </c>
      <c r="J78" s="24">
        <v>11</v>
      </c>
      <c r="K78" s="24">
        <v>15</v>
      </c>
      <c r="L78" s="24">
        <v>15</v>
      </c>
      <c r="M78" s="24">
        <v>18</v>
      </c>
      <c r="N78" s="24">
        <v>12000</v>
      </c>
      <c r="X78" s="23" t="s">
        <v>109</v>
      </c>
      <c r="Y78" s="24">
        <v>21</v>
      </c>
      <c r="Z78" s="24">
        <v>6</v>
      </c>
      <c r="AA78" s="24">
        <v>21</v>
      </c>
      <c r="AB78" s="24">
        <v>19</v>
      </c>
      <c r="AC78" s="24">
        <v>20</v>
      </c>
      <c r="AD78" s="24">
        <v>12</v>
      </c>
      <c r="AE78" s="24">
        <v>3</v>
      </c>
      <c r="AF78" s="24">
        <v>18</v>
      </c>
      <c r="AG78" s="24">
        <v>3</v>
      </c>
      <c r="AH78" s="24">
        <v>5</v>
      </c>
      <c r="AI78" s="24">
        <v>4</v>
      </c>
      <c r="AJ78" s="24">
        <v>12</v>
      </c>
      <c r="AK78" s="24">
        <v>1000</v>
      </c>
    </row>
    <row r="79" spans="1:37" ht="15" thickBot="1" x14ac:dyDescent="0.35">
      <c r="A79" s="23" t="s">
        <v>110</v>
      </c>
      <c r="B79" s="24">
        <v>8</v>
      </c>
      <c r="C79" s="24">
        <v>10</v>
      </c>
      <c r="D79" s="24">
        <v>15</v>
      </c>
      <c r="E79" s="24">
        <v>13</v>
      </c>
      <c r="F79" s="24">
        <v>11</v>
      </c>
      <c r="G79" s="24">
        <v>6</v>
      </c>
      <c r="H79" s="24">
        <v>17</v>
      </c>
      <c r="I79" s="24">
        <v>15</v>
      </c>
      <c r="J79" s="24">
        <v>10</v>
      </c>
      <c r="K79" s="24">
        <v>12</v>
      </c>
      <c r="L79" s="24">
        <v>14</v>
      </c>
      <c r="M79" s="24">
        <v>19</v>
      </c>
      <c r="N79" s="24">
        <v>11000</v>
      </c>
      <c r="X79" s="23" t="s">
        <v>110</v>
      </c>
      <c r="Y79" s="24">
        <v>23</v>
      </c>
      <c r="Z79" s="24">
        <v>20</v>
      </c>
      <c r="AA79" s="24">
        <v>18</v>
      </c>
      <c r="AB79" s="24">
        <v>20</v>
      </c>
      <c r="AC79" s="24">
        <v>4</v>
      </c>
      <c r="AD79" s="24">
        <v>21</v>
      </c>
      <c r="AE79" s="24">
        <v>1</v>
      </c>
      <c r="AF79" s="24">
        <v>4</v>
      </c>
      <c r="AG79" s="24">
        <v>6</v>
      </c>
      <c r="AH79" s="24">
        <v>4</v>
      </c>
      <c r="AI79" s="24">
        <v>20</v>
      </c>
      <c r="AJ79" s="24">
        <v>3</v>
      </c>
      <c r="AK79" s="24">
        <v>1000</v>
      </c>
    </row>
    <row r="80" spans="1:37" ht="15" thickBot="1" x14ac:dyDescent="0.35">
      <c r="A80" s="23" t="s">
        <v>111</v>
      </c>
      <c r="B80" s="24">
        <v>12</v>
      </c>
      <c r="C80" s="24">
        <v>18</v>
      </c>
      <c r="D80" s="24">
        <v>16</v>
      </c>
      <c r="E80" s="24">
        <v>19</v>
      </c>
      <c r="F80" s="24">
        <v>7</v>
      </c>
      <c r="G80" s="24">
        <v>14</v>
      </c>
      <c r="H80" s="24">
        <v>13</v>
      </c>
      <c r="I80" s="24">
        <v>7</v>
      </c>
      <c r="J80" s="24">
        <v>9</v>
      </c>
      <c r="K80" s="24">
        <v>6</v>
      </c>
      <c r="L80" s="24">
        <v>18</v>
      </c>
      <c r="M80" s="24">
        <v>11</v>
      </c>
      <c r="N80" s="24">
        <v>10000</v>
      </c>
      <c r="X80" s="23" t="s">
        <v>111</v>
      </c>
      <c r="Y80" s="24">
        <v>19</v>
      </c>
      <c r="Z80" s="24">
        <v>12</v>
      </c>
      <c r="AA80" s="24">
        <v>6</v>
      </c>
      <c r="AB80" s="24">
        <v>13</v>
      </c>
      <c r="AC80" s="24">
        <v>16</v>
      </c>
      <c r="AD80" s="24">
        <v>13</v>
      </c>
      <c r="AE80" s="24">
        <v>5</v>
      </c>
      <c r="AF80" s="24">
        <v>12</v>
      </c>
      <c r="AG80" s="24">
        <v>18</v>
      </c>
      <c r="AH80" s="24">
        <v>11</v>
      </c>
      <c r="AI80" s="24">
        <v>8</v>
      </c>
      <c r="AJ80" s="24">
        <v>11</v>
      </c>
      <c r="AK80" s="24">
        <v>1000</v>
      </c>
    </row>
    <row r="81" spans="1:37" ht="15" thickBot="1" x14ac:dyDescent="0.35">
      <c r="A81" s="23" t="s">
        <v>112</v>
      </c>
      <c r="B81" s="24">
        <v>18</v>
      </c>
      <c r="C81" s="24">
        <v>19</v>
      </c>
      <c r="D81" s="24">
        <v>18</v>
      </c>
      <c r="E81" s="24">
        <v>23</v>
      </c>
      <c r="F81" s="24">
        <v>6</v>
      </c>
      <c r="G81" s="24">
        <v>15</v>
      </c>
      <c r="H81" s="24">
        <v>7</v>
      </c>
      <c r="I81" s="24">
        <v>6</v>
      </c>
      <c r="J81" s="24">
        <v>7</v>
      </c>
      <c r="K81" s="24">
        <v>2</v>
      </c>
      <c r="L81" s="24">
        <v>19</v>
      </c>
      <c r="M81" s="24">
        <v>10</v>
      </c>
      <c r="N81" s="24">
        <v>9000</v>
      </c>
      <c r="X81" s="23" t="s">
        <v>112</v>
      </c>
      <c r="Y81" s="24">
        <v>15</v>
      </c>
      <c r="Z81" s="24">
        <v>8</v>
      </c>
      <c r="AA81" s="24">
        <v>1</v>
      </c>
      <c r="AB81" s="24">
        <v>10</v>
      </c>
      <c r="AC81" s="24">
        <v>13</v>
      </c>
      <c r="AD81" s="24">
        <v>7</v>
      </c>
      <c r="AE81" s="24">
        <v>9</v>
      </c>
      <c r="AF81" s="24">
        <v>16</v>
      </c>
      <c r="AG81" s="24">
        <v>23</v>
      </c>
      <c r="AH81" s="24">
        <v>14</v>
      </c>
      <c r="AI81" s="24">
        <v>11</v>
      </c>
      <c r="AJ81" s="24">
        <v>17</v>
      </c>
      <c r="AK81" s="24">
        <v>1000</v>
      </c>
    </row>
    <row r="82" spans="1:37" ht="15" thickBot="1" x14ac:dyDescent="0.35">
      <c r="A82" s="23" t="s">
        <v>113</v>
      </c>
      <c r="B82" s="24">
        <v>19</v>
      </c>
      <c r="C82" s="24">
        <v>16</v>
      </c>
      <c r="D82" s="24">
        <v>17</v>
      </c>
      <c r="E82" s="24">
        <v>22</v>
      </c>
      <c r="F82" s="24">
        <v>5</v>
      </c>
      <c r="G82" s="24">
        <v>10</v>
      </c>
      <c r="H82" s="24">
        <v>6</v>
      </c>
      <c r="I82" s="24">
        <v>9</v>
      </c>
      <c r="J82" s="24">
        <v>8</v>
      </c>
      <c r="K82" s="24">
        <v>3</v>
      </c>
      <c r="L82" s="24">
        <v>20</v>
      </c>
      <c r="M82" s="24">
        <v>15</v>
      </c>
      <c r="N82" s="24">
        <v>8000</v>
      </c>
      <c r="X82" s="23" t="s">
        <v>113</v>
      </c>
      <c r="Y82" s="24">
        <v>10</v>
      </c>
      <c r="Z82" s="24">
        <v>11</v>
      </c>
      <c r="AA82" s="24">
        <v>12</v>
      </c>
      <c r="AB82" s="24">
        <v>6</v>
      </c>
      <c r="AC82" s="24">
        <v>7</v>
      </c>
      <c r="AD82" s="24">
        <v>19</v>
      </c>
      <c r="AE82" s="24">
        <v>14</v>
      </c>
      <c r="AF82" s="24">
        <v>13</v>
      </c>
      <c r="AG82" s="24">
        <v>12</v>
      </c>
      <c r="AH82" s="24">
        <v>18</v>
      </c>
      <c r="AI82" s="24">
        <v>17</v>
      </c>
      <c r="AJ82" s="24">
        <v>5</v>
      </c>
      <c r="AK82" s="24">
        <v>1000</v>
      </c>
    </row>
    <row r="83" spans="1:37" ht="15" thickBot="1" x14ac:dyDescent="0.35">
      <c r="A83" s="23" t="s">
        <v>262</v>
      </c>
      <c r="B83" s="24">
        <v>17</v>
      </c>
      <c r="C83" s="24">
        <v>14</v>
      </c>
      <c r="D83" s="24">
        <v>19</v>
      </c>
      <c r="E83" s="24">
        <v>20</v>
      </c>
      <c r="F83" s="24">
        <v>1</v>
      </c>
      <c r="G83" s="24">
        <v>16</v>
      </c>
      <c r="H83" s="24">
        <v>8</v>
      </c>
      <c r="I83" s="24">
        <v>11</v>
      </c>
      <c r="J83" s="24">
        <v>6</v>
      </c>
      <c r="K83" s="24">
        <v>5</v>
      </c>
      <c r="L83" s="24">
        <v>24</v>
      </c>
      <c r="M83" s="24">
        <v>9</v>
      </c>
      <c r="N83" s="24">
        <v>7000</v>
      </c>
      <c r="X83" s="23" t="s">
        <v>262</v>
      </c>
      <c r="Y83" s="24">
        <v>9</v>
      </c>
      <c r="Z83" s="24">
        <v>4</v>
      </c>
      <c r="AA83" s="24">
        <v>20</v>
      </c>
      <c r="AB83" s="24">
        <v>7</v>
      </c>
      <c r="AC83" s="24">
        <v>23</v>
      </c>
      <c r="AD83" s="24">
        <v>11</v>
      </c>
      <c r="AE83" s="24">
        <v>15</v>
      </c>
      <c r="AF83" s="24">
        <v>20</v>
      </c>
      <c r="AG83" s="24">
        <v>4</v>
      </c>
      <c r="AH83" s="24">
        <v>17</v>
      </c>
      <c r="AI83" s="24">
        <v>1</v>
      </c>
      <c r="AJ83" s="24">
        <v>13</v>
      </c>
      <c r="AK83" s="24">
        <v>1000</v>
      </c>
    </row>
    <row r="84" spans="1:37" ht="15" thickBot="1" x14ac:dyDescent="0.35">
      <c r="A84" s="23" t="s">
        <v>263</v>
      </c>
      <c r="B84" s="24">
        <v>15</v>
      </c>
      <c r="C84" s="24">
        <v>11</v>
      </c>
      <c r="D84" s="24">
        <v>20</v>
      </c>
      <c r="E84" s="24">
        <v>16</v>
      </c>
      <c r="F84" s="24">
        <v>4</v>
      </c>
      <c r="G84" s="24">
        <v>13</v>
      </c>
      <c r="H84" s="24">
        <v>10</v>
      </c>
      <c r="I84" s="24">
        <v>14</v>
      </c>
      <c r="J84" s="24">
        <v>5</v>
      </c>
      <c r="K84" s="24">
        <v>9</v>
      </c>
      <c r="L84" s="24">
        <v>21</v>
      </c>
      <c r="M84" s="24">
        <v>12</v>
      </c>
      <c r="N84" s="24">
        <v>6000</v>
      </c>
      <c r="X84" s="23" t="s">
        <v>263</v>
      </c>
      <c r="Y84" s="24">
        <v>14</v>
      </c>
      <c r="Z84" s="24">
        <v>19</v>
      </c>
      <c r="AA84" s="24">
        <v>11</v>
      </c>
      <c r="AB84" s="24">
        <v>15</v>
      </c>
      <c r="AC84" s="24">
        <v>11</v>
      </c>
      <c r="AD84" s="24">
        <v>15</v>
      </c>
      <c r="AE84" s="24">
        <v>10</v>
      </c>
      <c r="AF84" s="24">
        <v>5</v>
      </c>
      <c r="AG84" s="24">
        <v>13</v>
      </c>
      <c r="AH84" s="24">
        <v>9</v>
      </c>
      <c r="AI84" s="24">
        <v>13</v>
      </c>
      <c r="AJ84" s="24">
        <v>9</v>
      </c>
      <c r="AK84" s="24">
        <v>1000</v>
      </c>
    </row>
    <row r="85" spans="1:37" ht="15" thickBot="1" x14ac:dyDescent="0.35">
      <c r="A85" s="23" t="s">
        <v>264</v>
      </c>
      <c r="B85" s="24">
        <v>16</v>
      </c>
      <c r="C85" s="24">
        <v>15</v>
      </c>
      <c r="D85" s="24">
        <v>21</v>
      </c>
      <c r="E85" s="24">
        <v>21</v>
      </c>
      <c r="F85" s="24">
        <v>2</v>
      </c>
      <c r="G85" s="24">
        <v>17</v>
      </c>
      <c r="H85" s="24">
        <v>9</v>
      </c>
      <c r="I85" s="24">
        <v>10</v>
      </c>
      <c r="J85" s="24">
        <v>4</v>
      </c>
      <c r="K85" s="24">
        <v>4</v>
      </c>
      <c r="L85" s="24">
        <v>23</v>
      </c>
      <c r="M85" s="24">
        <v>8</v>
      </c>
      <c r="N85" s="24">
        <v>5000</v>
      </c>
      <c r="X85" s="23" t="s">
        <v>264</v>
      </c>
      <c r="Y85" s="24">
        <v>18</v>
      </c>
      <c r="Z85" s="24">
        <v>21</v>
      </c>
      <c r="AA85" s="24">
        <v>15</v>
      </c>
      <c r="AB85" s="24">
        <v>14</v>
      </c>
      <c r="AC85" s="24">
        <v>21</v>
      </c>
      <c r="AD85" s="24">
        <v>17</v>
      </c>
      <c r="AE85" s="24">
        <v>6</v>
      </c>
      <c r="AF85" s="24">
        <v>3</v>
      </c>
      <c r="AG85" s="24">
        <v>9</v>
      </c>
      <c r="AH85" s="24">
        <v>10</v>
      </c>
      <c r="AI85" s="24">
        <v>3</v>
      </c>
      <c r="AJ85" s="24">
        <v>7</v>
      </c>
      <c r="AK85" s="24">
        <v>1000</v>
      </c>
    </row>
    <row r="86" spans="1:37" ht="15" thickBot="1" x14ac:dyDescent="0.35">
      <c r="A86" s="23" t="s">
        <v>265</v>
      </c>
      <c r="B86" s="24">
        <v>21</v>
      </c>
      <c r="C86" s="24">
        <v>23</v>
      </c>
      <c r="D86" s="24">
        <v>22</v>
      </c>
      <c r="E86" s="24">
        <v>24</v>
      </c>
      <c r="F86" s="24">
        <v>3</v>
      </c>
      <c r="G86" s="24">
        <v>18</v>
      </c>
      <c r="H86" s="24">
        <v>4</v>
      </c>
      <c r="I86" s="24">
        <v>2</v>
      </c>
      <c r="J86" s="24">
        <v>3</v>
      </c>
      <c r="K86" s="24">
        <v>1</v>
      </c>
      <c r="L86" s="24">
        <v>22</v>
      </c>
      <c r="M86" s="24">
        <v>7</v>
      </c>
      <c r="N86" s="24">
        <v>4000</v>
      </c>
      <c r="X86" s="23" t="s">
        <v>265</v>
      </c>
      <c r="Y86" s="24">
        <v>5</v>
      </c>
      <c r="Z86" s="24">
        <v>13</v>
      </c>
      <c r="AA86" s="24">
        <v>14</v>
      </c>
      <c r="AB86" s="24">
        <v>3</v>
      </c>
      <c r="AC86" s="24">
        <v>22</v>
      </c>
      <c r="AD86" s="24">
        <v>3</v>
      </c>
      <c r="AE86" s="24">
        <v>19</v>
      </c>
      <c r="AF86" s="24">
        <v>11</v>
      </c>
      <c r="AG86" s="24">
        <v>10</v>
      </c>
      <c r="AH86" s="24">
        <v>21</v>
      </c>
      <c r="AI86" s="24">
        <v>2</v>
      </c>
      <c r="AJ86" s="24">
        <v>21</v>
      </c>
      <c r="AK86" s="24">
        <v>1000</v>
      </c>
    </row>
    <row r="87" spans="1:37" ht="15" thickBot="1" x14ac:dyDescent="0.35">
      <c r="A87" s="23" t="s">
        <v>266</v>
      </c>
      <c r="B87" s="24">
        <v>14</v>
      </c>
      <c r="C87" s="24">
        <v>24</v>
      </c>
      <c r="D87" s="24">
        <v>24</v>
      </c>
      <c r="E87" s="24">
        <v>17</v>
      </c>
      <c r="F87" s="24">
        <v>8</v>
      </c>
      <c r="G87" s="24">
        <v>5</v>
      </c>
      <c r="H87" s="24">
        <v>11</v>
      </c>
      <c r="I87" s="24">
        <v>1</v>
      </c>
      <c r="J87" s="24">
        <v>1</v>
      </c>
      <c r="K87" s="24">
        <v>8</v>
      </c>
      <c r="L87" s="24">
        <v>17</v>
      </c>
      <c r="M87" s="24">
        <v>20</v>
      </c>
      <c r="N87" s="24">
        <v>3000</v>
      </c>
      <c r="X87" s="23" t="s">
        <v>266</v>
      </c>
      <c r="Y87" s="24">
        <v>7</v>
      </c>
      <c r="Z87" s="24">
        <v>7</v>
      </c>
      <c r="AA87" s="24">
        <v>3</v>
      </c>
      <c r="AB87" s="24">
        <v>9</v>
      </c>
      <c r="AC87" s="24">
        <v>17</v>
      </c>
      <c r="AD87" s="24">
        <v>16</v>
      </c>
      <c r="AE87" s="24">
        <v>17</v>
      </c>
      <c r="AF87" s="24">
        <v>17</v>
      </c>
      <c r="AG87" s="24">
        <v>21</v>
      </c>
      <c r="AH87" s="24">
        <v>15</v>
      </c>
      <c r="AI87" s="24">
        <v>7</v>
      </c>
      <c r="AJ87" s="24">
        <v>8</v>
      </c>
      <c r="AK87" s="24">
        <v>1000</v>
      </c>
    </row>
    <row r="88" spans="1:37" ht="18.600000000000001" thickBot="1" x14ac:dyDescent="0.35">
      <c r="A88" s="23" t="s">
        <v>267</v>
      </c>
      <c r="B88" s="24">
        <v>11</v>
      </c>
      <c r="C88" s="24">
        <v>22</v>
      </c>
      <c r="D88" s="24">
        <v>23</v>
      </c>
      <c r="E88" s="24">
        <v>15</v>
      </c>
      <c r="F88" s="24">
        <v>9</v>
      </c>
      <c r="G88" s="24">
        <v>8</v>
      </c>
      <c r="H88" s="24">
        <v>14</v>
      </c>
      <c r="I88" s="24">
        <v>3</v>
      </c>
      <c r="J88" s="24">
        <v>2</v>
      </c>
      <c r="K88" s="24">
        <v>10</v>
      </c>
      <c r="L88" s="24">
        <v>16</v>
      </c>
      <c r="M88" s="24">
        <v>17</v>
      </c>
      <c r="N88" s="24">
        <v>2000</v>
      </c>
      <c r="X88" s="19"/>
    </row>
    <row r="89" spans="1:37" ht="18.600000000000001" thickBot="1" x14ac:dyDescent="0.35">
      <c r="A89" s="19"/>
      <c r="X89" s="23" t="s">
        <v>114</v>
      </c>
      <c r="Y89" s="23" t="s">
        <v>81</v>
      </c>
      <c r="Z89" s="23" t="s">
        <v>82</v>
      </c>
      <c r="AA89" s="23" t="s">
        <v>83</v>
      </c>
      <c r="AB89" s="23" t="s">
        <v>84</v>
      </c>
      <c r="AC89" s="23" t="s">
        <v>85</v>
      </c>
      <c r="AD89" s="23" t="s">
        <v>86</v>
      </c>
      <c r="AE89" s="23" t="s">
        <v>87</v>
      </c>
      <c r="AF89" s="23" t="s">
        <v>88</v>
      </c>
      <c r="AG89" s="23" t="s">
        <v>89</v>
      </c>
      <c r="AH89" s="23" t="s">
        <v>90</v>
      </c>
      <c r="AI89" s="23" t="s">
        <v>91</v>
      </c>
      <c r="AJ89" s="23" t="s">
        <v>92</v>
      </c>
    </row>
    <row r="90" spans="1:37" ht="15" thickBot="1" x14ac:dyDescent="0.35">
      <c r="A90" s="23" t="s">
        <v>114</v>
      </c>
      <c r="B90" s="23" t="s">
        <v>81</v>
      </c>
      <c r="C90" s="23" t="s">
        <v>82</v>
      </c>
      <c r="D90" s="23" t="s">
        <v>83</v>
      </c>
      <c r="E90" s="23" t="s">
        <v>84</v>
      </c>
      <c r="F90" s="23" t="s">
        <v>85</v>
      </c>
      <c r="G90" s="23" t="s">
        <v>86</v>
      </c>
      <c r="H90" s="23" t="s">
        <v>87</v>
      </c>
      <c r="I90" s="23" t="s">
        <v>88</v>
      </c>
      <c r="J90" s="23" t="s">
        <v>89</v>
      </c>
      <c r="K90" s="23" t="s">
        <v>90</v>
      </c>
      <c r="L90" s="23" t="s">
        <v>91</v>
      </c>
      <c r="M90" s="23" t="s">
        <v>92</v>
      </c>
      <c r="X90" s="23" t="s">
        <v>115</v>
      </c>
      <c r="Y90" s="24" t="s">
        <v>463</v>
      </c>
      <c r="Z90" s="24" t="s">
        <v>464</v>
      </c>
      <c r="AA90" s="24" t="s">
        <v>465</v>
      </c>
      <c r="AB90" s="24" t="s">
        <v>466</v>
      </c>
      <c r="AC90" s="24" t="s">
        <v>463</v>
      </c>
      <c r="AD90" s="24" t="s">
        <v>366</v>
      </c>
      <c r="AE90" s="24" t="s">
        <v>467</v>
      </c>
      <c r="AF90" s="24" t="s">
        <v>468</v>
      </c>
      <c r="AG90" s="24" t="s">
        <v>366</v>
      </c>
      <c r="AH90" s="24" t="s">
        <v>466</v>
      </c>
      <c r="AI90" s="24" t="s">
        <v>467</v>
      </c>
      <c r="AJ90" s="24" t="s">
        <v>469</v>
      </c>
    </row>
    <row r="91" spans="1:37" ht="15" thickBot="1" x14ac:dyDescent="0.35">
      <c r="A91" s="23" t="s">
        <v>115</v>
      </c>
      <c r="B91" s="24" t="s">
        <v>342</v>
      </c>
      <c r="C91" s="24" t="s">
        <v>343</v>
      </c>
      <c r="D91" s="24" t="s">
        <v>344</v>
      </c>
      <c r="E91" s="24" t="s">
        <v>345</v>
      </c>
      <c r="F91" s="24" t="s">
        <v>346</v>
      </c>
      <c r="G91" s="24" t="s">
        <v>347</v>
      </c>
      <c r="H91" s="24" t="s">
        <v>348</v>
      </c>
      <c r="I91" s="24" t="s">
        <v>342</v>
      </c>
      <c r="J91" s="24" t="s">
        <v>186</v>
      </c>
      <c r="K91" s="24" t="s">
        <v>349</v>
      </c>
      <c r="L91" s="24" t="s">
        <v>350</v>
      </c>
      <c r="M91" s="24" t="s">
        <v>186</v>
      </c>
      <c r="X91" s="23" t="s">
        <v>127</v>
      </c>
      <c r="Y91" s="24" t="s">
        <v>470</v>
      </c>
      <c r="Z91" s="24" t="s">
        <v>471</v>
      </c>
      <c r="AA91" s="24" t="s">
        <v>363</v>
      </c>
      <c r="AB91" s="24" t="s">
        <v>472</v>
      </c>
      <c r="AC91" s="24" t="s">
        <v>473</v>
      </c>
      <c r="AD91" s="24" t="s">
        <v>374</v>
      </c>
      <c r="AE91" s="24" t="s">
        <v>474</v>
      </c>
      <c r="AF91" s="24" t="s">
        <v>475</v>
      </c>
      <c r="AG91" s="24" t="s">
        <v>374</v>
      </c>
      <c r="AH91" s="24" t="s">
        <v>472</v>
      </c>
      <c r="AI91" s="24" t="s">
        <v>474</v>
      </c>
      <c r="AJ91" s="24" t="s">
        <v>476</v>
      </c>
    </row>
    <row r="92" spans="1:37" ht="15" thickBot="1" x14ac:dyDescent="0.35">
      <c r="A92" s="23" t="s">
        <v>127</v>
      </c>
      <c r="B92" s="24" t="s">
        <v>186</v>
      </c>
      <c r="C92" s="24" t="s">
        <v>343</v>
      </c>
      <c r="D92" s="24" t="s">
        <v>344</v>
      </c>
      <c r="E92" s="24" t="s">
        <v>345</v>
      </c>
      <c r="F92" s="24" t="s">
        <v>186</v>
      </c>
      <c r="G92" s="24" t="s">
        <v>351</v>
      </c>
      <c r="H92" s="24" t="s">
        <v>186</v>
      </c>
      <c r="I92" s="24" t="s">
        <v>186</v>
      </c>
      <c r="J92" s="24" t="s">
        <v>186</v>
      </c>
      <c r="K92" s="24" t="s">
        <v>349</v>
      </c>
      <c r="L92" s="24" t="s">
        <v>350</v>
      </c>
      <c r="M92" s="24" t="s">
        <v>186</v>
      </c>
      <c r="X92" s="23" t="s">
        <v>134</v>
      </c>
      <c r="Y92" s="24" t="s">
        <v>477</v>
      </c>
      <c r="Z92" s="24" t="s">
        <v>426</v>
      </c>
      <c r="AA92" s="24" t="s">
        <v>371</v>
      </c>
      <c r="AB92" s="24" t="s">
        <v>478</v>
      </c>
      <c r="AC92" s="24" t="s">
        <v>479</v>
      </c>
      <c r="AD92" s="24" t="s">
        <v>380</v>
      </c>
      <c r="AE92" s="24" t="s">
        <v>480</v>
      </c>
      <c r="AF92" s="24" t="s">
        <v>481</v>
      </c>
      <c r="AG92" s="24" t="s">
        <v>380</v>
      </c>
      <c r="AH92" s="24" t="s">
        <v>478</v>
      </c>
      <c r="AI92" s="24" t="s">
        <v>480</v>
      </c>
      <c r="AJ92" s="24" t="s">
        <v>365</v>
      </c>
    </row>
    <row r="93" spans="1:37" ht="15" thickBot="1" x14ac:dyDescent="0.35">
      <c r="A93" s="23" t="s">
        <v>134</v>
      </c>
      <c r="B93" s="24" t="s">
        <v>186</v>
      </c>
      <c r="C93" s="24" t="s">
        <v>343</v>
      </c>
      <c r="D93" s="24" t="s">
        <v>352</v>
      </c>
      <c r="E93" s="24" t="s">
        <v>345</v>
      </c>
      <c r="F93" s="24" t="s">
        <v>186</v>
      </c>
      <c r="G93" s="24" t="s">
        <v>351</v>
      </c>
      <c r="H93" s="24" t="s">
        <v>186</v>
      </c>
      <c r="I93" s="24" t="s">
        <v>186</v>
      </c>
      <c r="J93" s="24" t="s">
        <v>186</v>
      </c>
      <c r="K93" s="24" t="s">
        <v>347</v>
      </c>
      <c r="L93" s="24" t="s">
        <v>353</v>
      </c>
      <c r="M93" s="24" t="s">
        <v>186</v>
      </c>
      <c r="X93" s="23" t="s">
        <v>139</v>
      </c>
      <c r="Y93" s="24" t="s">
        <v>482</v>
      </c>
      <c r="Z93" s="24" t="s">
        <v>430</v>
      </c>
      <c r="AA93" s="24" t="s">
        <v>430</v>
      </c>
      <c r="AB93" s="24" t="s">
        <v>483</v>
      </c>
      <c r="AC93" s="24" t="s">
        <v>484</v>
      </c>
      <c r="AD93" s="24" t="s">
        <v>387</v>
      </c>
      <c r="AE93" s="24" t="s">
        <v>485</v>
      </c>
      <c r="AF93" s="24" t="s">
        <v>486</v>
      </c>
      <c r="AG93" s="24" t="s">
        <v>387</v>
      </c>
      <c r="AH93" s="24" t="s">
        <v>483</v>
      </c>
      <c r="AI93" s="24" t="s">
        <v>485</v>
      </c>
      <c r="AJ93" s="24" t="s">
        <v>370</v>
      </c>
    </row>
    <row r="94" spans="1:37" ht="15" thickBot="1" x14ac:dyDescent="0.35">
      <c r="A94" s="23" t="s">
        <v>139</v>
      </c>
      <c r="B94" s="24" t="s">
        <v>186</v>
      </c>
      <c r="C94" s="24" t="s">
        <v>343</v>
      </c>
      <c r="D94" s="24" t="s">
        <v>352</v>
      </c>
      <c r="E94" s="24" t="s">
        <v>347</v>
      </c>
      <c r="F94" s="24" t="s">
        <v>186</v>
      </c>
      <c r="G94" s="24" t="s">
        <v>351</v>
      </c>
      <c r="H94" s="24" t="s">
        <v>186</v>
      </c>
      <c r="I94" s="24" t="s">
        <v>186</v>
      </c>
      <c r="J94" s="24" t="s">
        <v>186</v>
      </c>
      <c r="K94" s="24" t="s">
        <v>347</v>
      </c>
      <c r="L94" s="24" t="s">
        <v>353</v>
      </c>
      <c r="M94" s="24" t="s">
        <v>186</v>
      </c>
      <c r="X94" s="23" t="s">
        <v>142</v>
      </c>
      <c r="Y94" s="24" t="s">
        <v>487</v>
      </c>
      <c r="Z94" s="24" t="s">
        <v>434</v>
      </c>
      <c r="AA94" s="24" t="s">
        <v>434</v>
      </c>
      <c r="AB94" s="24" t="s">
        <v>488</v>
      </c>
      <c r="AC94" s="24" t="s">
        <v>489</v>
      </c>
      <c r="AD94" s="24" t="s">
        <v>395</v>
      </c>
      <c r="AE94" s="24" t="s">
        <v>490</v>
      </c>
      <c r="AF94" s="24" t="s">
        <v>491</v>
      </c>
      <c r="AG94" s="24" t="s">
        <v>395</v>
      </c>
      <c r="AH94" s="24" t="s">
        <v>488</v>
      </c>
      <c r="AI94" s="24" t="s">
        <v>490</v>
      </c>
      <c r="AJ94" s="24" t="s">
        <v>378</v>
      </c>
    </row>
    <row r="95" spans="1:37" ht="15" thickBot="1" x14ac:dyDescent="0.35">
      <c r="A95" s="23" t="s">
        <v>142</v>
      </c>
      <c r="B95" s="24" t="s">
        <v>186</v>
      </c>
      <c r="C95" s="24" t="s">
        <v>343</v>
      </c>
      <c r="D95" s="24" t="s">
        <v>352</v>
      </c>
      <c r="E95" s="24" t="s">
        <v>347</v>
      </c>
      <c r="F95" s="24" t="s">
        <v>186</v>
      </c>
      <c r="G95" s="24" t="s">
        <v>351</v>
      </c>
      <c r="H95" s="24" t="s">
        <v>186</v>
      </c>
      <c r="I95" s="24" t="s">
        <v>186</v>
      </c>
      <c r="J95" s="24" t="s">
        <v>186</v>
      </c>
      <c r="K95" s="24" t="s">
        <v>347</v>
      </c>
      <c r="L95" s="24" t="s">
        <v>353</v>
      </c>
      <c r="M95" s="24" t="s">
        <v>186</v>
      </c>
      <c r="X95" s="23" t="s">
        <v>144</v>
      </c>
      <c r="Y95" s="24" t="s">
        <v>492</v>
      </c>
      <c r="Z95" s="24" t="s">
        <v>403</v>
      </c>
      <c r="AA95" s="24" t="s">
        <v>437</v>
      </c>
      <c r="AB95" s="24" t="s">
        <v>361</v>
      </c>
      <c r="AC95" s="24" t="s">
        <v>493</v>
      </c>
      <c r="AD95" s="24" t="s">
        <v>403</v>
      </c>
      <c r="AE95" s="24" t="s">
        <v>476</v>
      </c>
      <c r="AF95" s="24" t="s">
        <v>494</v>
      </c>
      <c r="AG95" s="24" t="s">
        <v>403</v>
      </c>
      <c r="AH95" s="24" t="s">
        <v>361</v>
      </c>
      <c r="AI95" s="24" t="s">
        <v>495</v>
      </c>
      <c r="AJ95" s="24" t="s">
        <v>385</v>
      </c>
    </row>
    <row r="96" spans="1:37" ht="15" thickBot="1" x14ac:dyDescent="0.35">
      <c r="A96" s="23" t="s">
        <v>144</v>
      </c>
      <c r="B96" s="24" t="s">
        <v>186</v>
      </c>
      <c r="C96" s="24" t="s">
        <v>343</v>
      </c>
      <c r="D96" s="24" t="s">
        <v>352</v>
      </c>
      <c r="E96" s="24" t="s">
        <v>347</v>
      </c>
      <c r="F96" s="24" t="s">
        <v>186</v>
      </c>
      <c r="G96" s="24" t="s">
        <v>346</v>
      </c>
      <c r="H96" s="24" t="s">
        <v>186</v>
      </c>
      <c r="I96" s="24" t="s">
        <v>186</v>
      </c>
      <c r="J96" s="24" t="s">
        <v>186</v>
      </c>
      <c r="K96" s="24" t="s">
        <v>347</v>
      </c>
      <c r="L96" s="24" t="s">
        <v>354</v>
      </c>
      <c r="M96" s="24" t="s">
        <v>186</v>
      </c>
      <c r="X96" s="23" t="s">
        <v>147</v>
      </c>
      <c r="Y96" s="24" t="s">
        <v>496</v>
      </c>
      <c r="Z96" s="24" t="s">
        <v>410</v>
      </c>
      <c r="AA96" s="24" t="s">
        <v>497</v>
      </c>
      <c r="AB96" s="24" t="s">
        <v>410</v>
      </c>
      <c r="AC96" s="24" t="s">
        <v>498</v>
      </c>
      <c r="AD96" s="24" t="s">
        <v>410</v>
      </c>
      <c r="AE96" s="24" t="s">
        <v>365</v>
      </c>
      <c r="AF96" s="24" t="s">
        <v>499</v>
      </c>
      <c r="AG96" s="24" t="s">
        <v>410</v>
      </c>
      <c r="AH96" s="24" t="s">
        <v>500</v>
      </c>
      <c r="AI96" s="24" t="s">
        <v>449</v>
      </c>
      <c r="AJ96" s="24" t="s">
        <v>393</v>
      </c>
    </row>
    <row r="97" spans="1:36" ht="15" thickBot="1" x14ac:dyDescent="0.35">
      <c r="A97" s="23" t="s">
        <v>147</v>
      </c>
      <c r="B97" s="24" t="s">
        <v>186</v>
      </c>
      <c r="C97" s="24" t="s">
        <v>343</v>
      </c>
      <c r="D97" s="24" t="s">
        <v>352</v>
      </c>
      <c r="E97" s="24" t="s">
        <v>347</v>
      </c>
      <c r="F97" s="24" t="s">
        <v>186</v>
      </c>
      <c r="G97" s="24" t="s">
        <v>346</v>
      </c>
      <c r="H97" s="24" t="s">
        <v>186</v>
      </c>
      <c r="I97" s="24" t="s">
        <v>186</v>
      </c>
      <c r="J97" s="24" t="s">
        <v>186</v>
      </c>
      <c r="K97" s="24" t="s">
        <v>186</v>
      </c>
      <c r="L97" s="24" t="s">
        <v>186</v>
      </c>
      <c r="M97" s="24" t="s">
        <v>186</v>
      </c>
      <c r="X97" s="23" t="s">
        <v>150</v>
      </c>
      <c r="Y97" s="24" t="s">
        <v>501</v>
      </c>
      <c r="Z97" s="24" t="s">
        <v>416</v>
      </c>
      <c r="AA97" s="24" t="s">
        <v>502</v>
      </c>
      <c r="AB97" s="24" t="s">
        <v>416</v>
      </c>
      <c r="AC97" s="24" t="s">
        <v>503</v>
      </c>
      <c r="AD97" s="24" t="s">
        <v>416</v>
      </c>
      <c r="AE97" s="24" t="s">
        <v>370</v>
      </c>
      <c r="AF97" s="24" t="s">
        <v>504</v>
      </c>
      <c r="AG97" s="24" t="s">
        <v>416</v>
      </c>
      <c r="AH97" s="24" t="s">
        <v>505</v>
      </c>
      <c r="AI97" s="24" t="s">
        <v>451</v>
      </c>
      <c r="AJ97" s="24" t="s">
        <v>401</v>
      </c>
    </row>
    <row r="98" spans="1:36" ht="15" thickBot="1" x14ac:dyDescent="0.35">
      <c r="A98" s="23" t="s">
        <v>150</v>
      </c>
      <c r="B98" s="24" t="s">
        <v>186</v>
      </c>
      <c r="C98" s="24" t="s">
        <v>343</v>
      </c>
      <c r="D98" s="24" t="s">
        <v>352</v>
      </c>
      <c r="E98" s="24" t="s">
        <v>347</v>
      </c>
      <c r="F98" s="24" t="s">
        <v>186</v>
      </c>
      <c r="G98" s="24" t="s">
        <v>346</v>
      </c>
      <c r="H98" s="24" t="s">
        <v>186</v>
      </c>
      <c r="I98" s="24" t="s">
        <v>186</v>
      </c>
      <c r="J98" s="24" t="s">
        <v>186</v>
      </c>
      <c r="K98" s="24" t="s">
        <v>186</v>
      </c>
      <c r="L98" s="24" t="s">
        <v>186</v>
      </c>
      <c r="M98" s="24" t="s">
        <v>186</v>
      </c>
      <c r="X98" s="23" t="s">
        <v>151</v>
      </c>
      <c r="Y98" s="24" t="s">
        <v>506</v>
      </c>
      <c r="Z98" s="24" t="s">
        <v>422</v>
      </c>
      <c r="AA98" s="24" t="s">
        <v>507</v>
      </c>
      <c r="AB98" s="24" t="s">
        <v>422</v>
      </c>
      <c r="AC98" s="24" t="s">
        <v>422</v>
      </c>
      <c r="AD98" s="24" t="s">
        <v>422</v>
      </c>
      <c r="AE98" s="24" t="s">
        <v>378</v>
      </c>
      <c r="AF98" s="24" t="s">
        <v>508</v>
      </c>
      <c r="AG98" s="24" t="s">
        <v>422</v>
      </c>
      <c r="AH98" s="24" t="s">
        <v>386</v>
      </c>
      <c r="AI98" s="24" t="s">
        <v>422</v>
      </c>
      <c r="AJ98" s="24" t="s">
        <v>409</v>
      </c>
    </row>
    <row r="99" spans="1:36" ht="15" thickBot="1" x14ac:dyDescent="0.35">
      <c r="A99" s="23" t="s">
        <v>151</v>
      </c>
      <c r="B99" s="24" t="s">
        <v>186</v>
      </c>
      <c r="C99" s="24" t="s">
        <v>343</v>
      </c>
      <c r="D99" s="24" t="s">
        <v>347</v>
      </c>
      <c r="E99" s="24" t="s">
        <v>347</v>
      </c>
      <c r="F99" s="24" t="s">
        <v>186</v>
      </c>
      <c r="G99" s="24" t="s">
        <v>346</v>
      </c>
      <c r="H99" s="24" t="s">
        <v>186</v>
      </c>
      <c r="I99" s="24" t="s">
        <v>186</v>
      </c>
      <c r="J99" s="24" t="s">
        <v>186</v>
      </c>
      <c r="K99" s="24" t="s">
        <v>186</v>
      </c>
      <c r="L99" s="24" t="s">
        <v>186</v>
      </c>
      <c r="M99" s="24" t="s">
        <v>186</v>
      </c>
      <c r="X99" s="23" t="s">
        <v>152</v>
      </c>
      <c r="Y99" s="24" t="s">
        <v>509</v>
      </c>
      <c r="Z99" s="24" t="s">
        <v>427</v>
      </c>
      <c r="AA99" s="24" t="s">
        <v>510</v>
      </c>
      <c r="AB99" s="24" t="s">
        <v>427</v>
      </c>
      <c r="AC99" s="24" t="s">
        <v>427</v>
      </c>
      <c r="AD99" s="24" t="s">
        <v>427</v>
      </c>
      <c r="AE99" s="24" t="s">
        <v>385</v>
      </c>
      <c r="AF99" s="24" t="s">
        <v>511</v>
      </c>
      <c r="AG99" s="24" t="s">
        <v>427</v>
      </c>
      <c r="AH99" s="24" t="s">
        <v>512</v>
      </c>
      <c r="AI99" s="24" t="s">
        <v>427</v>
      </c>
      <c r="AJ99" s="24" t="s">
        <v>427</v>
      </c>
    </row>
    <row r="100" spans="1:36" ht="15" thickBot="1" x14ac:dyDescent="0.35">
      <c r="A100" s="23" t="s">
        <v>152</v>
      </c>
      <c r="B100" s="24" t="s">
        <v>186</v>
      </c>
      <c r="C100" s="24" t="s">
        <v>343</v>
      </c>
      <c r="D100" s="24" t="s">
        <v>347</v>
      </c>
      <c r="E100" s="24" t="s">
        <v>347</v>
      </c>
      <c r="F100" s="24" t="s">
        <v>186</v>
      </c>
      <c r="G100" s="24" t="s">
        <v>346</v>
      </c>
      <c r="H100" s="24" t="s">
        <v>186</v>
      </c>
      <c r="I100" s="24" t="s">
        <v>186</v>
      </c>
      <c r="J100" s="24" t="s">
        <v>186</v>
      </c>
      <c r="K100" s="24" t="s">
        <v>186</v>
      </c>
      <c r="L100" s="24" t="s">
        <v>186</v>
      </c>
      <c r="M100" s="24" t="s">
        <v>186</v>
      </c>
      <c r="X100" s="23" t="s">
        <v>153</v>
      </c>
      <c r="Y100" s="24" t="s">
        <v>513</v>
      </c>
      <c r="Z100" s="24" t="s">
        <v>431</v>
      </c>
      <c r="AA100" s="24" t="s">
        <v>514</v>
      </c>
      <c r="AB100" s="24" t="s">
        <v>431</v>
      </c>
      <c r="AC100" s="24" t="s">
        <v>431</v>
      </c>
      <c r="AD100" s="24" t="s">
        <v>431</v>
      </c>
      <c r="AE100" s="24" t="s">
        <v>393</v>
      </c>
      <c r="AF100" s="24" t="s">
        <v>515</v>
      </c>
      <c r="AG100" s="24" t="s">
        <v>431</v>
      </c>
      <c r="AH100" s="24" t="s">
        <v>516</v>
      </c>
      <c r="AI100" s="24" t="s">
        <v>431</v>
      </c>
      <c r="AJ100" s="24" t="s">
        <v>431</v>
      </c>
    </row>
    <row r="101" spans="1:36" ht="15" thickBot="1" x14ac:dyDescent="0.35">
      <c r="A101" s="23" t="s">
        <v>153</v>
      </c>
      <c r="B101" s="24" t="s">
        <v>186</v>
      </c>
      <c r="C101" s="24" t="s">
        <v>349</v>
      </c>
      <c r="D101" s="24" t="s">
        <v>347</v>
      </c>
      <c r="E101" s="24" t="s">
        <v>346</v>
      </c>
      <c r="F101" s="24" t="s">
        <v>186</v>
      </c>
      <c r="G101" s="24" t="s">
        <v>346</v>
      </c>
      <c r="H101" s="24" t="s">
        <v>186</v>
      </c>
      <c r="I101" s="24" t="s">
        <v>186</v>
      </c>
      <c r="J101" s="24" t="s">
        <v>186</v>
      </c>
      <c r="K101" s="24" t="s">
        <v>186</v>
      </c>
      <c r="L101" s="24" t="s">
        <v>186</v>
      </c>
      <c r="M101" s="24" t="s">
        <v>186</v>
      </c>
      <c r="X101" s="23" t="s">
        <v>155</v>
      </c>
      <c r="Y101" s="24" t="s">
        <v>517</v>
      </c>
      <c r="Z101" s="24" t="s">
        <v>435</v>
      </c>
      <c r="AA101" s="24" t="s">
        <v>518</v>
      </c>
      <c r="AB101" s="24" t="s">
        <v>435</v>
      </c>
      <c r="AC101" s="24" t="s">
        <v>435</v>
      </c>
      <c r="AD101" s="24" t="s">
        <v>435</v>
      </c>
      <c r="AE101" s="24" t="s">
        <v>401</v>
      </c>
      <c r="AF101" s="24" t="s">
        <v>519</v>
      </c>
      <c r="AG101" s="24" t="s">
        <v>435</v>
      </c>
      <c r="AH101" s="24" t="s">
        <v>520</v>
      </c>
      <c r="AI101" s="24" t="s">
        <v>435</v>
      </c>
      <c r="AJ101" s="24" t="s">
        <v>435</v>
      </c>
    </row>
    <row r="102" spans="1:36" ht="15" thickBot="1" x14ac:dyDescent="0.35">
      <c r="A102" s="23" t="s">
        <v>155</v>
      </c>
      <c r="B102" s="24" t="s">
        <v>186</v>
      </c>
      <c r="C102" s="24" t="s">
        <v>349</v>
      </c>
      <c r="D102" s="24" t="s">
        <v>347</v>
      </c>
      <c r="E102" s="24" t="s">
        <v>186</v>
      </c>
      <c r="F102" s="24" t="s">
        <v>186</v>
      </c>
      <c r="G102" s="24" t="s">
        <v>346</v>
      </c>
      <c r="H102" s="24" t="s">
        <v>186</v>
      </c>
      <c r="I102" s="24" t="s">
        <v>186</v>
      </c>
      <c r="J102" s="24" t="s">
        <v>186</v>
      </c>
      <c r="K102" s="24" t="s">
        <v>186</v>
      </c>
      <c r="L102" s="24" t="s">
        <v>186</v>
      </c>
      <c r="M102" s="24" t="s">
        <v>186</v>
      </c>
      <c r="X102" s="23" t="s">
        <v>156</v>
      </c>
      <c r="Y102" s="24" t="s">
        <v>521</v>
      </c>
      <c r="Z102" s="24" t="s">
        <v>438</v>
      </c>
      <c r="AA102" s="24" t="s">
        <v>438</v>
      </c>
      <c r="AB102" s="24" t="s">
        <v>438</v>
      </c>
      <c r="AC102" s="24" t="s">
        <v>438</v>
      </c>
      <c r="AD102" s="24" t="s">
        <v>438</v>
      </c>
      <c r="AE102" s="24" t="s">
        <v>409</v>
      </c>
      <c r="AF102" s="24" t="s">
        <v>522</v>
      </c>
      <c r="AG102" s="24" t="s">
        <v>438</v>
      </c>
      <c r="AH102" s="24" t="s">
        <v>469</v>
      </c>
      <c r="AI102" s="24" t="s">
        <v>438</v>
      </c>
      <c r="AJ102" s="24" t="s">
        <v>438</v>
      </c>
    </row>
    <row r="103" spans="1:36" ht="15" thickBot="1" x14ac:dyDescent="0.35">
      <c r="A103" s="23" t="s">
        <v>156</v>
      </c>
      <c r="B103" s="24" t="s">
        <v>186</v>
      </c>
      <c r="C103" s="24" t="s">
        <v>346</v>
      </c>
      <c r="D103" s="24" t="s">
        <v>347</v>
      </c>
      <c r="E103" s="24" t="s">
        <v>186</v>
      </c>
      <c r="F103" s="24" t="s">
        <v>186</v>
      </c>
      <c r="G103" s="24" t="s">
        <v>346</v>
      </c>
      <c r="H103" s="24" t="s">
        <v>186</v>
      </c>
      <c r="I103" s="24" t="s">
        <v>186</v>
      </c>
      <c r="J103" s="24" t="s">
        <v>186</v>
      </c>
      <c r="K103" s="24" t="s">
        <v>186</v>
      </c>
      <c r="L103" s="24" t="s">
        <v>186</v>
      </c>
      <c r="M103" s="24" t="s">
        <v>186</v>
      </c>
      <c r="X103" s="23" t="s">
        <v>157</v>
      </c>
      <c r="Y103" s="24" t="s">
        <v>523</v>
      </c>
      <c r="Z103" s="24" t="s">
        <v>441</v>
      </c>
      <c r="AA103" s="24" t="s">
        <v>441</v>
      </c>
      <c r="AB103" s="24" t="s">
        <v>441</v>
      </c>
      <c r="AC103" s="24" t="s">
        <v>441</v>
      </c>
      <c r="AD103" s="24" t="s">
        <v>441</v>
      </c>
      <c r="AE103" s="24" t="s">
        <v>524</v>
      </c>
      <c r="AF103" s="24" t="s">
        <v>525</v>
      </c>
      <c r="AG103" s="24" t="s">
        <v>441</v>
      </c>
      <c r="AH103" s="24" t="s">
        <v>476</v>
      </c>
      <c r="AI103" s="24" t="s">
        <v>441</v>
      </c>
      <c r="AJ103" s="24" t="s">
        <v>441</v>
      </c>
    </row>
    <row r="104" spans="1:36" ht="15" thickBot="1" x14ac:dyDescent="0.35">
      <c r="A104" s="23" t="s">
        <v>157</v>
      </c>
      <c r="B104" s="24" t="s">
        <v>186</v>
      </c>
      <c r="C104" s="24" t="s">
        <v>346</v>
      </c>
      <c r="D104" s="24" t="s">
        <v>347</v>
      </c>
      <c r="E104" s="24" t="s">
        <v>186</v>
      </c>
      <c r="F104" s="24" t="s">
        <v>186</v>
      </c>
      <c r="G104" s="24" t="s">
        <v>346</v>
      </c>
      <c r="H104" s="24" t="s">
        <v>186</v>
      </c>
      <c r="I104" s="24" t="s">
        <v>186</v>
      </c>
      <c r="J104" s="24" t="s">
        <v>186</v>
      </c>
      <c r="K104" s="24" t="s">
        <v>186</v>
      </c>
      <c r="L104" s="24" t="s">
        <v>186</v>
      </c>
      <c r="M104" s="24" t="s">
        <v>186</v>
      </c>
      <c r="X104" s="23" t="s">
        <v>158</v>
      </c>
      <c r="Y104" s="24" t="s">
        <v>526</v>
      </c>
      <c r="Z104" s="24" t="s">
        <v>444</v>
      </c>
      <c r="AA104" s="24" t="s">
        <v>444</v>
      </c>
      <c r="AB104" s="24" t="s">
        <v>444</v>
      </c>
      <c r="AC104" s="24" t="s">
        <v>444</v>
      </c>
      <c r="AD104" s="24" t="s">
        <v>444</v>
      </c>
      <c r="AE104" s="24" t="s">
        <v>444</v>
      </c>
      <c r="AF104" s="24" t="s">
        <v>444</v>
      </c>
      <c r="AG104" s="24" t="s">
        <v>444</v>
      </c>
      <c r="AH104" s="24" t="s">
        <v>365</v>
      </c>
      <c r="AI104" s="24" t="s">
        <v>444</v>
      </c>
      <c r="AJ104" s="24" t="s">
        <v>444</v>
      </c>
    </row>
    <row r="105" spans="1:36" ht="15" thickBot="1" x14ac:dyDescent="0.35">
      <c r="A105" s="23" t="s">
        <v>158</v>
      </c>
      <c r="B105" s="24" t="s">
        <v>186</v>
      </c>
      <c r="C105" s="24" t="s">
        <v>346</v>
      </c>
      <c r="D105" s="24" t="s">
        <v>347</v>
      </c>
      <c r="E105" s="24" t="s">
        <v>186</v>
      </c>
      <c r="F105" s="24" t="s">
        <v>186</v>
      </c>
      <c r="G105" s="24" t="s">
        <v>346</v>
      </c>
      <c r="H105" s="24" t="s">
        <v>186</v>
      </c>
      <c r="I105" s="24" t="s">
        <v>186</v>
      </c>
      <c r="J105" s="24" t="s">
        <v>186</v>
      </c>
      <c r="K105" s="24" t="s">
        <v>186</v>
      </c>
      <c r="L105" s="24" t="s">
        <v>186</v>
      </c>
      <c r="M105" s="24" t="s">
        <v>186</v>
      </c>
      <c r="X105" s="23" t="s">
        <v>159</v>
      </c>
      <c r="Y105" s="24" t="s">
        <v>527</v>
      </c>
      <c r="Z105" s="24" t="s">
        <v>446</v>
      </c>
      <c r="AA105" s="24" t="s">
        <v>446</v>
      </c>
      <c r="AB105" s="24" t="s">
        <v>446</v>
      </c>
      <c r="AC105" s="24" t="s">
        <v>446</v>
      </c>
      <c r="AD105" s="24" t="s">
        <v>446</v>
      </c>
      <c r="AE105" s="24" t="s">
        <v>446</v>
      </c>
      <c r="AF105" s="24" t="s">
        <v>446</v>
      </c>
      <c r="AG105" s="24" t="s">
        <v>446</v>
      </c>
      <c r="AH105" s="24" t="s">
        <v>446</v>
      </c>
      <c r="AI105" s="24" t="s">
        <v>446</v>
      </c>
      <c r="AJ105" s="24" t="s">
        <v>446</v>
      </c>
    </row>
    <row r="106" spans="1:36" ht="15" thickBot="1" x14ac:dyDescent="0.35">
      <c r="A106" s="23" t="s">
        <v>159</v>
      </c>
      <c r="B106" s="24" t="s">
        <v>186</v>
      </c>
      <c r="C106" s="24" t="s">
        <v>346</v>
      </c>
      <c r="D106" s="24" t="s">
        <v>347</v>
      </c>
      <c r="E106" s="24" t="s">
        <v>186</v>
      </c>
      <c r="F106" s="24" t="s">
        <v>186</v>
      </c>
      <c r="G106" s="24" t="s">
        <v>186</v>
      </c>
      <c r="H106" s="24" t="s">
        <v>186</v>
      </c>
      <c r="I106" s="24" t="s">
        <v>186</v>
      </c>
      <c r="J106" s="24" t="s">
        <v>186</v>
      </c>
      <c r="K106" s="24" t="s">
        <v>186</v>
      </c>
      <c r="L106" s="24" t="s">
        <v>186</v>
      </c>
      <c r="M106" s="24" t="s">
        <v>186</v>
      </c>
      <c r="X106" s="23" t="s">
        <v>160</v>
      </c>
      <c r="Y106" s="24" t="s">
        <v>448</v>
      </c>
      <c r="Z106" s="24" t="s">
        <v>448</v>
      </c>
      <c r="AA106" s="24" t="s">
        <v>448</v>
      </c>
      <c r="AB106" s="24" t="s">
        <v>448</v>
      </c>
      <c r="AC106" s="24" t="s">
        <v>448</v>
      </c>
      <c r="AD106" s="24" t="s">
        <v>448</v>
      </c>
      <c r="AE106" s="24" t="s">
        <v>448</v>
      </c>
      <c r="AF106" s="24" t="s">
        <v>448</v>
      </c>
      <c r="AG106" s="24" t="s">
        <v>448</v>
      </c>
      <c r="AH106" s="24" t="s">
        <v>448</v>
      </c>
      <c r="AI106" s="24" t="s">
        <v>448</v>
      </c>
      <c r="AJ106" s="24" t="s">
        <v>448</v>
      </c>
    </row>
    <row r="107" spans="1:36" ht="15" thickBot="1" x14ac:dyDescent="0.35">
      <c r="A107" s="23" t="s">
        <v>160</v>
      </c>
      <c r="B107" s="24" t="s">
        <v>186</v>
      </c>
      <c r="C107" s="24" t="s">
        <v>346</v>
      </c>
      <c r="D107" s="24" t="s">
        <v>184</v>
      </c>
      <c r="E107" s="24" t="s">
        <v>186</v>
      </c>
      <c r="F107" s="24" t="s">
        <v>186</v>
      </c>
      <c r="G107" s="24" t="s">
        <v>186</v>
      </c>
      <c r="H107" s="24" t="s">
        <v>186</v>
      </c>
      <c r="I107" s="24" t="s">
        <v>186</v>
      </c>
      <c r="J107" s="24" t="s">
        <v>186</v>
      </c>
      <c r="K107" s="24" t="s">
        <v>186</v>
      </c>
      <c r="L107" s="24" t="s">
        <v>186</v>
      </c>
      <c r="M107" s="24" t="s">
        <v>186</v>
      </c>
      <c r="X107" s="23" t="s">
        <v>161</v>
      </c>
      <c r="Y107" s="24" t="s">
        <v>450</v>
      </c>
      <c r="Z107" s="24" t="s">
        <v>450</v>
      </c>
      <c r="AA107" s="24" t="s">
        <v>450</v>
      </c>
      <c r="AB107" s="24" t="s">
        <v>450</v>
      </c>
      <c r="AC107" s="24" t="s">
        <v>450</v>
      </c>
      <c r="AD107" s="24" t="s">
        <v>450</v>
      </c>
      <c r="AE107" s="24" t="s">
        <v>450</v>
      </c>
      <c r="AF107" s="24" t="s">
        <v>450</v>
      </c>
      <c r="AG107" s="24" t="s">
        <v>450</v>
      </c>
      <c r="AH107" s="24" t="s">
        <v>450</v>
      </c>
      <c r="AI107" s="24" t="s">
        <v>450</v>
      </c>
      <c r="AJ107" s="24" t="s">
        <v>450</v>
      </c>
    </row>
    <row r="108" spans="1:36" ht="15" thickBot="1" x14ac:dyDescent="0.35">
      <c r="A108" s="23" t="s">
        <v>161</v>
      </c>
      <c r="B108" s="24" t="s">
        <v>186</v>
      </c>
      <c r="C108" s="24" t="s">
        <v>346</v>
      </c>
      <c r="D108" s="24" t="s">
        <v>184</v>
      </c>
      <c r="E108" s="24" t="s">
        <v>186</v>
      </c>
      <c r="F108" s="24" t="s">
        <v>186</v>
      </c>
      <c r="G108" s="24" t="s">
        <v>186</v>
      </c>
      <c r="H108" s="24" t="s">
        <v>186</v>
      </c>
      <c r="I108" s="24" t="s">
        <v>186</v>
      </c>
      <c r="J108" s="24" t="s">
        <v>186</v>
      </c>
      <c r="K108" s="24" t="s">
        <v>186</v>
      </c>
      <c r="L108" s="24" t="s">
        <v>186</v>
      </c>
      <c r="M108" s="24" t="s">
        <v>186</v>
      </c>
      <c r="X108" s="23" t="s">
        <v>291</v>
      </c>
      <c r="Y108" s="24" t="s">
        <v>452</v>
      </c>
      <c r="Z108" s="24" t="s">
        <v>452</v>
      </c>
      <c r="AA108" s="24" t="s">
        <v>452</v>
      </c>
      <c r="AB108" s="24" t="s">
        <v>452</v>
      </c>
      <c r="AC108" s="24" t="s">
        <v>452</v>
      </c>
      <c r="AD108" s="24" t="s">
        <v>452</v>
      </c>
      <c r="AE108" s="24" t="s">
        <v>452</v>
      </c>
      <c r="AF108" s="24" t="s">
        <v>452</v>
      </c>
      <c r="AG108" s="24" t="s">
        <v>452</v>
      </c>
      <c r="AH108" s="24" t="s">
        <v>452</v>
      </c>
      <c r="AI108" s="24" t="s">
        <v>452</v>
      </c>
      <c r="AJ108" s="24" t="s">
        <v>452</v>
      </c>
    </row>
    <row r="109" spans="1:36" ht="15" thickBot="1" x14ac:dyDescent="0.35">
      <c r="A109" s="23" t="s">
        <v>291</v>
      </c>
      <c r="B109" s="24" t="s">
        <v>186</v>
      </c>
      <c r="C109" s="24" t="s">
        <v>346</v>
      </c>
      <c r="D109" s="24" t="s">
        <v>186</v>
      </c>
      <c r="E109" s="24" t="s">
        <v>186</v>
      </c>
      <c r="F109" s="24" t="s">
        <v>186</v>
      </c>
      <c r="G109" s="24" t="s">
        <v>186</v>
      </c>
      <c r="H109" s="24" t="s">
        <v>186</v>
      </c>
      <c r="I109" s="24" t="s">
        <v>186</v>
      </c>
      <c r="J109" s="24" t="s">
        <v>186</v>
      </c>
      <c r="K109" s="24" t="s">
        <v>186</v>
      </c>
      <c r="L109" s="24" t="s">
        <v>186</v>
      </c>
      <c r="M109" s="24" t="s">
        <v>186</v>
      </c>
      <c r="X109" s="23" t="s">
        <v>292</v>
      </c>
      <c r="Y109" s="24" t="s">
        <v>454</v>
      </c>
      <c r="Z109" s="24" t="s">
        <v>454</v>
      </c>
      <c r="AA109" s="24" t="s">
        <v>454</v>
      </c>
      <c r="AB109" s="24" t="s">
        <v>454</v>
      </c>
      <c r="AC109" s="24" t="s">
        <v>454</v>
      </c>
      <c r="AD109" s="24" t="s">
        <v>454</v>
      </c>
      <c r="AE109" s="24" t="s">
        <v>454</v>
      </c>
      <c r="AF109" s="24" t="s">
        <v>454</v>
      </c>
      <c r="AG109" s="24" t="s">
        <v>454</v>
      </c>
      <c r="AH109" s="24" t="s">
        <v>454</v>
      </c>
      <c r="AI109" s="24" t="s">
        <v>454</v>
      </c>
      <c r="AJ109" s="24" t="s">
        <v>454</v>
      </c>
    </row>
    <row r="110" spans="1:36" ht="15" thickBot="1" x14ac:dyDescent="0.35">
      <c r="A110" s="23" t="s">
        <v>292</v>
      </c>
      <c r="B110" s="24" t="s">
        <v>186</v>
      </c>
      <c r="C110" s="24" t="s">
        <v>186</v>
      </c>
      <c r="D110" s="24" t="s">
        <v>186</v>
      </c>
      <c r="E110" s="24" t="s">
        <v>186</v>
      </c>
      <c r="F110" s="24" t="s">
        <v>186</v>
      </c>
      <c r="G110" s="24" t="s">
        <v>186</v>
      </c>
      <c r="H110" s="24" t="s">
        <v>186</v>
      </c>
      <c r="I110" s="24" t="s">
        <v>186</v>
      </c>
      <c r="J110" s="24" t="s">
        <v>186</v>
      </c>
      <c r="K110" s="24" t="s">
        <v>186</v>
      </c>
      <c r="L110" s="24" t="s">
        <v>186</v>
      </c>
      <c r="M110" s="24" t="s">
        <v>186</v>
      </c>
      <c r="X110" s="23" t="s">
        <v>293</v>
      </c>
      <c r="Y110" s="24" t="s">
        <v>456</v>
      </c>
      <c r="Z110" s="24" t="s">
        <v>456</v>
      </c>
      <c r="AA110" s="24" t="s">
        <v>456</v>
      </c>
      <c r="AB110" s="24" t="s">
        <v>456</v>
      </c>
      <c r="AC110" s="24" t="s">
        <v>456</v>
      </c>
      <c r="AD110" s="24" t="s">
        <v>456</v>
      </c>
      <c r="AE110" s="24" t="s">
        <v>456</v>
      </c>
      <c r="AF110" s="24" t="s">
        <v>456</v>
      </c>
      <c r="AG110" s="24" t="s">
        <v>456</v>
      </c>
      <c r="AH110" s="24" t="s">
        <v>456</v>
      </c>
      <c r="AI110" s="24" t="s">
        <v>456</v>
      </c>
      <c r="AJ110" s="24" t="s">
        <v>456</v>
      </c>
    </row>
    <row r="111" spans="1:36" ht="15" thickBot="1" x14ac:dyDescent="0.35">
      <c r="A111" s="23" t="s">
        <v>293</v>
      </c>
      <c r="B111" s="24" t="s">
        <v>186</v>
      </c>
      <c r="C111" s="24" t="s">
        <v>186</v>
      </c>
      <c r="D111" s="24" t="s">
        <v>186</v>
      </c>
      <c r="E111" s="24" t="s">
        <v>186</v>
      </c>
      <c r="F111" s="24" t="s">
        <v>186</v>
      </c>
      <c r="G111" s="24" t="s">
        <v>186</v>
      </c>
      <c r="H111" s="24" t="s">
        <v>186</v>
      </c>
      <c r="I111" s="24" t="s">
        <v>186</v>
      </c>
      <c r="J111" s="24" t="s">
        <v>186</v>
      </c>
      <c r="K111" s="24" t="s">
        <v>186</v>
      </c>
      <c r="L111" s="24" t="s">
        <v>186</v>
      </c>
      <c r="M111" s="24" t="s">
        <v>186</v>
      </c>
      <c r="X111" s="23" t="s">
        <v>294</v>
      </c>
      <c r="Y111" s="24" t="s">
        <v>458</v>
      </c>
      <c r="Z111" s="24" t="s">
        <v>458</v>
      </c>
      <c r="AA111" s="24" t="s">
        <v>458</v>
      </c>
      <c r="AB111" s="24" t="s">
        <v>458</v>
      </c>
      <c r="AC111" s="24" t="s">
        <v>458</v>
      </c>
      <c r="AD111" s="24" t="s">
        <v>458</v>
      </c>
      <c r="AE111" s="24" t="s">
        <v>458</v>
      </c>
      <c r="AF111" s="24" t="s">
        <v>458</v>
      </c>
      <c r="AG111" s="24" t="s">
        <v>458</v>
      </c>
      <c r="AH111" s="24" t="s">
        <v>458</v>
      </c>
      <c r="AI111" s="24" t="s">
        <v>458</v>
      </c>
      <c r="AJ111" s="24" t="s">
        <v>458</v>
      </c>
    </row>
    <row r="112" spans="1:36" ht="15" thickBot="1" x14ac:dyDescent="0.35">
      <c r="A112" s="23" t="s">
        <v>294</v>
      </c>
      <c r="B112" s="24" t="s">
        <v>186</v>
      </c>
      <c r="C112" s="24" t="s">
        <v>186</v>
      </c>
      <c r="D112" s="24" t="s">
        <v>186</v>
      </c>
      <c r="E112" s="24" t="s">
        <v>186</v>
      </c>
      <c r="F112" s="24" t="s">
        <v>186</v>
      </c>
      <c r="G112" s="24" t="s">
        <v>186</v>
      </c>
      <c r="H112" s="24" t="s">
        <v>186</v>
      </c>
      <c r="I112" s="24" t="s">
        <v>186</v>
      </c>
      <c r="J112" s="24" t="s">
        <v>186</v>
      </c>
      <c r="K112" s="24" t="s">
        <v>186</v>
      </c>
      <c r="L112" s="24" t="s">
        <v>186</v>
      </c>
      <c r="M112" s="24" t="s">
        <v>186</v>
      </c>
      <c r="X112" s="23" t="s">
        <v>295</v>
      </c>
      <c r="Y112" s="24" t="s">
        <v>186</v>
      </c>
      <c r="Z112" s="24" t="s">
        <v>186</v>
      </c>
      <c r="AA112" s="24" t="s">
        <v>186</v>
      </c>
      <c r="AB112" s="24" t="s">
        <v>186</v>
      </c>
      <c r="AC112" s="24" t="s">
        <v>186</v>
      </c>
      <c r="AD112" s="24" t="s">
        <v>186</v>
      </c>
      <c r="AE112" s="24" t="s">
        <v>186</v>
      </c>
      <c r="AF112" s="24" t="s">
        <v>186</v>
      </c>
      <c r="AG112" s="24" t="s">
        <v>186</v>
      </c>
      <c r="AH112" s="24" t="s">
        <v>186</v>
      </c>
      <c r="AI112" s="24" t="s">
        <v>186</v>
      </c>
      <c r="AJ112" s="24" t="s">
        <v>186</v>
      </c>
    </row>
    <row r="113" spans="1:36" ht="18.600000000000001" thickBot="1" x14ac:dyDescent="0.35">
      <c r="A113" s="23" t="s">
        <v>295</v>
      </c>
      <c r="B113" s="24" t="s">
        <v>186</v>
      </c>
      <c r="C113" s="24" t="s">
        <v>186</v>
      </c>
      <c r="D113" s="24" t="s">
        <v>186</v>
      </c>
      <c r="E113" s="24" t="s">
        <v>186</v>
      </c>
      <c r="F113" s="24" t="s">
        <v>186</v>
      </c>
      <c r="G113" s="24" t="s">
        <v>186</v>
      </c>
      <c r="H113" s="24" t="s">
        <v>186</v>
      </c>
      <c r="I113" s="24" t="s">
        <v>186</v>
      </c>
      <c r="J113" s="24" t="s">
        <v>186</v>
      </c>
      <c r="K113" s="24" t="s">
        <v>186</v>
      </c>
      <c r="L113" s="24" t="s">
        <v>186</v>
      </c>
      <c r="M113" s="24" t="s">
        <v>186</v>
      </c>
      <c r="X113" s="19"/>
    </row>
    <row r="114" spans="1:36" ht="15" thickBot="1" x14ac:dyDescent="0.35">
      <c r="A114" s="23" t="s">
        <v>296</v>
      </c>
      <c r="B114" s="24" t="s">
        <v>186</v>
      </c>
      <c r="C114" s="24" t="s">
        <v>186</v>
      </c>
      <c r="D114" s="24" t="s">
        <v>186</v>
      </c>
      <c r="E114" s="24" t="s">
        <v>186</v>
      </c>
      <c r="F114" s="24" t="s">
        <v>186</v>
      </c>
      <c r="G114" s="24" t="s">
        <v>186</v>
      </c>
      <c r="H114" s="24" t="s">
        <v>186</v>
      </c>
      <c r="I114" s="24" t="s">
        <v>186</v>
      </c>
      <c r="J114" s="24" t="s">
        <v>186</v>
      </c>
      <c r="K114" s="24" t="s">
        <v>186</v>
      </c>
      <c r="L114" s="24" t="s">
        <v>186</v>
      </c>
      <c r="M114" s="24" t="s">
        <v>186</v>
      </c>
      <c r="X114" s="23" t="s">
        <v>162</v>
      </c>
      <c r="Y114" s="23" t="s">
        <v>81</v>
      </c>
      <c r="Z114" s="23" t="s">
        <v>82</v>
      </c>
      <c r="AA114" s="23" t="s">
        <v>83</v>
      </c>
      <c r="AB114" s="23" t="s">
        <v>84</v>
      </c>
      <c r="AC114" s="23" t="s">
        <v>85</v>
      </c>
      <c r="AD114" s="23" t="s">
        <v>86</v>
      </c>
      <c r="AE114" s="23" t="s">
        <v>87</v>
      </c>
      <c r="AF114" s="23" t="s">
        <v>88</v>
      </c>
      <c r="AG114" s="23" t="s">
        <v>89</v>
      </c>
      <c r="AH114" s="23" t="s">
        <v>90</v>
      </c>
      <c r="AI114" s="23" t="s">
        <v>91</v>
      </c>
      <c r="AJ114" s="23" t="s">
        <v>92</v>
      </c>
    </row>
    <row r="115" spans="1:36" ht="18.600000000000001" thickBot="1" x14ac:dyDescent="0.35">
      <c r="A115" s="19"/>
      <c r="X115" s="23" t="s">
        <v>115</v>
      </c>
      <c r="Y115" s="24">
        <v>330</v>
      </c>
      <c r="Z115" s="24">
        <v>476</v>
      </c>
      <c r="AA115" s="24">
        <v>570</v>
      </c>
      <c r="AB115" s="24">
        <v>127</v>
      </c>
      <c r="AC115" s="24">
        <v>330</v>
      </c>
      <c r="AD115" s="24">
        <v>22</v>
      </c>
      <c r="AE115" s="24">
        <v>403</v>
      </c>
      <c r="AF115" s="24">
        <v>452</v>
      </c>
      <c r="AG115" s="24">
        <v>22</v>
      </c>
      <c r="AH115" s="24">
        <v>127</v>
      </c>
      <c r="AI115" s="24">
        <v>403</v>
      </c>
      <c r="AJ115" s="24">
        <v>91</v>
      </c>
    </row>
    <row r="116" spans="1:36" ht="15" thickBot="1" x14ac:dyDescent="0.35">
      <c r="A116" s="23" t="s">
        <v>162</v>
      </c>
      <c r="B116" s="37" t="str">
        <f>B30</f>
        <v>Bitcoin  BTC</v>
      </c>
      <c r="C116" s="37" t="str">
        <f t="shared" ref="C116:G116" si="63">C30</f>
        <v>Ethereum  ETH</v>
      </c>
      <c r="D116" s="37" t="str">
        <f t="shared" si="63"/>
        <v>Tether  USDT</v>
      </c>
      <c r="E116" s="37" t="str">
        <f t="shared" si="63"/>
        <v>BNB  BNB</v>
      </c>
      <c r="F116" s="37" t="str">
        <f t="shared" si="63"/>
        <v>USD Coin  USDC</v>
      </c>
      <c r="G116" s="37" t="str">
        <f t="shared" si="63"/>
        <v>XRP  XRP</v>
      </c>
      <c r="H116" s="23" t="str">
        <f>B116</f>
        <v>Bitcoin  BTC</v>
      </c>
      <c r="I116" s="23" t="str">
        <f t="shared" ref="I116:M116" si="64">C116</f>
        <v>Ethereum  ETH</v>
      </c>
      <c r="J116" s="23" t="str">
        <f t="shared" si="64"/>
        <v>Tether  USDT</v>
      </c>
      <c r="K116" s="23" t="str">
        <f t="shared" si="64"/>
        <v>BNB  BNB</v>
      </c>
      <c r="L116" s="23" t="str">
        <f t="shared" si="64"/>
        <v>USD Coin  USDC</v>
      </c>
      <c r="M116" s="23" t="str">
        <f t="shared" si="64"/>
        <v>XRP  XRP</v>
      </c>
      <c r="X116" s="23" t="s">
        <v>127</v>
      </c>
      <c r="Y116" s="24">
        <v>281</v>
      </c>
      <c r="Z116" s="24">
        <v>475</v>
      </c>
      <c r="AA116" s="24">
        <v>423</v>
      </c>
      <c r="AB116" s="24">
        <v>126</v>
      </c>
      <c r="AC116" s="24">
        <v>212</v>
      </c>
      <c r="AD116" s="24">
        <v>21</v>
      </c>
      <c r="AE116" s="24">
        <v>402</v>
      </c>
      <c r="AF116" s="24">
        <v>451</v>
      </c>
      <c r="AG116" s="24">
        <v>21</v>
      </c>
      <c r="AH116" s="24">
        <v>126</v>
      </c>
      <c r="AI116" s="24">
        <v>402</v>
      </c>
      <c r="AJ116" s="24">
        <v>90</v>
      </c>
    </row>
    <row r="117" spans="1:36" ht="15" thickBot="1" x14ac:dyDescent="0.35">
      <c r="A117" s="23" t="s">
        <v>115</v>
      </c>
      <c r="B117" s="24">
        <v>500</v>
      </c>
      <c r="C117" s="24">
        <v>6000</v>
      </c>
      <c r="D117" s="24">
        <v>8500</v>
      </c>
      <c r="E117" s="24">
        <v>5500</v>
      </c>
      <c r="F117" s="24">
        <v>2000</v>
      </c>
      <c r="G117" s="24">
        <v>3000</v>
      </c>
      <c r="H117" s="24">
        <v>7000</v>
      </c>
      <c r="I117" s="24">
        <v>500</v>
      </c>
      <c r="J117" s="24">
        <v>0</v>
      </c>
      <c r="K117" s="24">
        <v>4000</v>
      </c>
      <c r="L117" s="24">
        <v>13500</v>
      </c>
      <c r="M117" s="24">
        <v>0</v>
      </c>
      <c r="X117" s="23" t="s">
        <v>134</v>
      </c>
      <c r="Y117" s="24">
        <v>280</v>
      </c>
      <c r="Z117" s="24">
        <v>247</v>
      </c>
      <c r="AA117" s="24">
        <v>422</v>
      </c>
      <c r="AB117" s="24">
        <v>125</v>
      </c>
      <c r="AC117" s="24">
        <v>211</v>
      </c>
      <c r="AD117" s="24">
        <v>20</v>
      </c>
      <c r="AE117" s="24">
        <v>401</v>
      </c>
      <c r="AF117" s="24">
        <v>284</v>
      </c>
      <c r="AG117" s="24">
        <v>20</v>
      </c>
      <c r="AH117" s="24">
        <v>125</v>
      </c>
      <c r="AI117" s="24">
        <v>401</v>
      </c>
      <c r="AJ117" s="24">
        <v>89</v>
      </c>
    </row>
    <row r="118" spans="1:36" ht="15" thickBot="1" x14ac:dyDescent="0.35">
      <c r="A118" s="23" t="s">
        <v>127</v>
      </c>
      <c r="B118" s="24">
        <v>0</v>
      </c>
      <c r="C118" s="24">
        <v>6000</v>
      </c>
      <c r="D118" s="24">
        <v>8500</v>
      </c>
      <c r="E118" s="24">
        <v>5500</v>
      </c>
      <c r="F118" s="24">
        <v>0</v>
      </c>
      <c r="G118" s="24">
        <v>2500</v>
      </c>
      <c r="H118" s="24">
        <v>0</v>
      </c>
      <c r="I118" s="24">
        <v>0</v>
      </c>
      <c r="J118" s="24">
        <v>0</v>
      </c>
      <c r="K118" s="24">
        <v>4000</v>
      </c>
      <c r="L118" s="24">
        <v>13500</v>
      </c>
      <c r="M118" s="24">
        <v>0</v>
      </c>
      <c r="X118" s="23" t="s">
        <v>139</v>
      </c>
      <c r="Y118" s="24">
        <v>279</v>
      </c>
      <c r="Z118" s="24">
        <v>246</v>
      </c>
      <c r="AA118" s="24">
        <v>246</v>
      </c>
      <c r="AB118" s="24">
        <v>124</v>
      </c>
      <c r="AC118" s="24">
        <v>68</v>
      </c>
      <c r="AD118" s="24">
        <v>19</v>
      </c>
      <c r="AE118" s="24">
        <v>400</v>
      </c>
      <c r="AF118" s="24">
        <v>283</v>
      </c>
      <c r="AG118" s="24">
        <v>19</v>
      </c>
      <c r="AH118" s="24">
        <v>124</v>
      </c>
      <c r="AI118" s="24">
        <v>400</v>
      </c>
      <c r="AJ118" s="24">
        <v>88</v>
      </c>
    </row>
    <row r="119" spans="1:36" ht="15" thickBot="1" x14ac:dyDescent="0.35">
      <c r="A119" s="23" t="s">
        <v>134</v>
      </c>
      <c r="B119" s="24">
        <v>0</v>
      </c>
      <c r="C119" s="24">
        <v>6000</v>
      </c>
      <c r="D119" s="24">
        <v>4500</v>
      </c>
      <c r="E119" s="24">
        <v>5500</v>
      </c>
      <c r="F119" s="24">
        <v>0</v>
      </c>
      <c r="G119" s="24">
        <v>2500</v>
      </c>
      <c r="H119" s="24">
        <v>0</v>
      </c>
      <c r="I119" s="24">
        <v>0</v>
      </c>
      <c r="J119" s="24">
        <v>0</v>
      </c>
      <c r="K119" s="24">
        <v>3000</v>
      </c>
      <c r="L119" s="24">
        <v>10500</v>
      </c>
      <c r="M119" s="24">
        <v>0</v>
      </c>
      <c r="X119" s="23" t="s">
        <v>142</v>
      </c>
      <c r="Y119" s="24">
        <v>278</v>
      </c>
      <c r="Z119" s="24">
        <v>245</v>
      </c>
      <c r="AA119" s="24">
        <v>245</v>
      </c>
      <c r="AB119" s="24">
        <v>123</v>
      </c>
      <c r="AC119" s="24">
        <v>67</v>
      </c>
      <c r="AD119" s="24">
        <v>18</v>
      </c>
      <c r="AE119" s="24">
        <v>399</v>
      </c>
      <c r="AF119" s="24">
        <v>282</v>
      </c>
      <c r="AG119" s="24">
        <v>18</v>
      </c>
      <c r="AH119" s="24">
        <v>123</v>
      </c>
      <c r="AI119" s="24">
        <v>399</v>
      </c>
      <c r="AJ119" s="24">
        <v>87</v>
      </c>
    </row>
    <row r="120" spans="1:36" ht="15" thickBot="1" x14ac:dyDescent="0.35">
      <c r="A120" s="23" t="s">
        <v>139</v>
      </c>
      <c r="B120" s="24">
        <v>0</v>
      </c>
      <c r="C120" s="24">
        <v>6000</v>
      </c>
      <c r="D120" s="24">
        <v>4500</v>
      </c>
      <c r="E120" s="24">
        <v>3000</v>
      </c>
      <c r="F120" s="24">
        <v>0</v>
      </c>
      <c r="G120" s="24">
        <v>2500</v>
      </c>
      <c r="H120" s="24">
        <v>0</v>
      </c>
      <c r="I120" s="24">
        <v>0</v>
      </c>
      <c r="J120" s="24">
        <v>0</v>
      </c>
      <c r="K120" s="24">
        <v>3000</v>
      </c>
      <c r="L120" s="24">
        <v>10500</v>
      </c>
      <c r="M120" s="24">
        <v>0</v>
      </c>
      <c r="X120" s="23" t="s">
        <v>144</v>
      </c>
      <c r="Y120" s="24">
        <v>277</v>
      </c>
      <c r="Z120" s="24">
        <v>17</v>
      </c>
      <c r="AA120" s="24">
        <v>244</v>
      </c>
      <c r="AB120" s="24">
        <v>122</v>
      </c>
      <c r="AC120" s="24">
        <v>66</v>
      </c>
      <c r="AD120" s="24">
        <v>17</v>
      </c>
      <c r="AE120" s="24">
        <v>90</v>
      </c>
      <c r="AF120" s="24">
        <v>139</v>
      </c>
      <c r="AG120" s="24">
        <v>17</v>
      </c>
      <c r="AH120" s="24">
        <v>122</v>
      </c>
      <c r="AI120" s="24">
        <v>398</v>
      </c>
      <c r="AJ120" s="24">
        <v>86</v>
      </c>
    </row>
    <row r="121" spans="1:36" ht="15" thickBot="1" x14ac:dyDescent="0.35">
      <c r="A121" s="23" t="s">
        <v>142</v>
      </c>
      <c r="B121" s="24">
        <v>0</v>
      </c>
      <c r="C121" s="24">
        <v>6000</v>
      </c>
      <c r="D121" s="24">
        <v>4500</v>
      </c>
      <c r="E121" s="24">
        <v>3000</v>
      </c>
      <c r="F121" s="24">
        <v>0</v>
      </c>
      <c r="G121" s="24">
        <v>2500</v>
      </c>
      <c r="H121" s="24">
        <v>0</v>
      </c>
      <c r="I121" s="24">
        <v>0</v>
      </c>
      <c r="J121" s="24">
        <v>0</v>
      </c>
      <c r="K121" s="24">
        <v>3000</v>
      </c>
      <c r="L121" s="24">
        <v>10500</v>
      </c>
      <c r="M121" s="24">
        <v>0</v>
      </c>
      <c r="X121" s="23" t="s">
        <v>147</v>
      </c>
      <c r="Y121" s="24">
        <v>276</v>
      </c>
      <c r="Z121" s="24">
        <v>16</v>
      </c>
      <c r="AA121" s="24">
        <v>207</v>
      </c>
      <c r="AB121" s="24">
        <v>16</v>
      </c>
      <c r="AC121" s="24">
        <v>65</v>
      </c>
      <c r="AD121" s="24">
        <v>16</v>
      </c>
      <c r="AE121" s="24">
        <v>89</v>
      </c>
      <c r="AF121" s="24">
        <v>138</v>
      </c>
      <c r="AG121" s="24">
        <v>16</v>
      </c>
      <c r="AH121" s="24">
        <v>121</v>
      </c>
      <c r="AI121" s="24">
        <v>73</v>
      </c>
      <c r="AJ121" s="24">
        <v>85</v>
      </c>
    </row>
    <row r="122" spans="1:36" ht="15" thickBot="1" x14ac:dyDescent="0.35">
      <c r="A122" s="23" t="s">
        <v>144</v>
      </c>
      <c r="B122" s="24">
        <v>0</v>
      </c>
      <c r="C122" s="24">
        <v>6000</v>
      </c>
      <c r="D122" s="24">
        <v>4500</v>
      </c>
      <c r="E122" s="24">
        <v>3000</v>
      </c>
      <c r="F122" s="24">
        <v>0</v>
      </c>
      <c r="G122" s="24">
        <v>2000</v>
      </c>
      <c r="H122" s="24">
        <v>0</v>
      </c>
      <c r="I122" s="24">
        <v>0</v>
      </c>
      <c r="J122" s="24">
        <v>0</v>
      </c>
      <c r="K122" s="24">
        <v>3000</v>
      </c>
      <c r="L122" s="24">
        <v>9500</v>
      </c>
      <c r="M122" s="24">
        <v>0</v>
      </c>
      <c r="X122" s="23" t="s">
        <v>150</v>
      </c>
      <c r="Y122" s="24">
        <v>275</v>
      </c>
      <c r="Z122" s="24">
        <v>15</v>
      </c>
      <c r="AA122" s="24">
        <v>206</v>
      </c>
      <c r="AB122" s="24">
        <v>15</v>
      </c>
      <c r="AC122" s="24">
        <v>64</v>
      </c>
      <c r="AD122" s="24">
        <v>15</v>
      </c>
      <c r="AE122" s="24">
        <v>88</v>
      </c>
      <c r="AF122" s="24">
        <v>137</v>
      </c>
      <c r="AG122" s="24">
        <v>15</v>
      </c>
      <c r="AH122" s="24">
        <v>120</v>
      </c>
      <c r="AI122" s="24">
        <v>72</v>
      </c>
      <c r="AJ122" s="24">
        <v>84</v>
      </c>
    </row>
    <row r="123" spans="1:36" ht="15" thickBot="1" x14ac:dyDescent="0.35">
      <c r="A123" s="23" t="s">
        <v>147</v>
      </c>
      <c r="B123" s="24">
        <v>0</v>
      </c>
      <c r="C123" s="24">
        <v>6000</v>
      </c>
      <c r="D123" s="24">
        <v>4500</v>
      </c>
      <c r="E123" s="24">
        <v>3000</v>
      </c>
      <c r="F123" s="24">
        <v>0</v>
      </c>
      <c r="G123" s="24">
        <v>2000</v>
      </c>
      <c r="H123" s="24">
        <v>0</v>
      </c>
      <c r="I123" s="24">
        <v>0</v>
      </c>
      <c r="J123" s="24">
        <v>0</v>
      </c>
      <c r="K123" s="24">
        <v>0</v>
      </c>
      <c r="L123" s="24">
        <v>0</v>
      </c>
      <c r="M123" s="24">
        <v>0</v>
      </c>
      <c r="X123" s="23" t="s">
        <v>151</v>
      </c>
      <c r="Y123" s="24">
        <v>274</v>
      </c>
      <c r="Z123" s="24">
        <v>14</v>
      </c>
      <c r="AA123" s="24">
        <v>205</v>
      </c>
      <c r="AB123" s="24">
        <v>14</v>
      </c>
      <c r="AC123" s="24">
        <v>14</v>
      </c>
      <c r="AD123" s="24">
        <v>14</v>
      </c>
      <c r="AE123" s="24">
        <v>87</v>
      </c>
      <c r="AF123" s="24">
        <v>136</v>
      </c>
      <c r="AG123" s="24">
        <v>14</v>
      </c>
      <c r="AH123" s="24">
        <v>119</v>
      </c>
      <c r="AI123" s="24">
        <v>14</v>
      </c>
      <c r="AJ123" s="24">
        <v>83</v>
      </c>
    </row>
    <row r="124" spans="1:36" ht="15" thickBot="1" x14ac:dyDescent="0.35">
      <c r="A124" s="23" t="s">
        <v>150</v>
      </c>
      <c r="B124" s="24">
        <v>0</v>
      </c>
      <c r="C124" s="24">
        <v>6000</v>
      </c>
      <c r="D124" s="24">
        <v>4500</v>
      </c>
      <c r="E124" s="24">
        <v>3000</v>
      </c>
      <c r="F124" s="24">
        <v>0</v>
      </c>
      <c r="G124" s="24">
        <v>2000</v>
      </c>
      <c r="H124" s="24">
        <v>0</v>
      </c>
      <c r="I124" s="24">
        <v>0</v>
      </c>
      <c r="J124" s="24">
        <v>0</v>
      </c>
      <c r="K124" s="24">
        <v>0</v>
      </c>
      <c r="L124" s="24">
        <v>0</v>
      </c>
      <c r="M124" s="24">
        <v>0</v>
      </c>
      <c r="X124" s="23" t="s">
        <v>152</v>
      </c>
      <c r="Y124" s="24">
        <v>273</v>
      </c>
      <c r="Z124" s="24">
        <v>13</v>
      </c>
      <c r="AA124" s="24">
        <v>204</v>
      </c>
      <c r="AB124" s="24">
        <v>13</v>
      </c>
      <c r="AC124" s="24">
        <v>13</v>
      </c>
      <c r="AD124" s="24">
        <v>13</v>
      </c>
      <c r="AE124" s="24">
        <v>86</v>
      </c>
      <c r="AF124" s="24">
        <v>135</v>
      </c>
      <c r="AG124" s="24">
        <v>13</v>
      </c>
      <c r="AH124" s="24">
        <v>94</v>
      </c>
      <c r="AI124" s="24">
        <v>13</v>
      </c>
      <c r="AJ124" s="24">
        <v>13</v>
      </c>
    </row>
    <row r="125" spans="1:36" ht="15" thickBot="1" x14ac:dyDescent="0.35">
      <c r="A125" s="23" t="s">
        <v>151</v>
      </c>
      <c r="B125" s="24">
        <v>0</v>
      </c>
      <c r="C125" s="24">
        <v>6000</v>
      </c>
      <c r="D125" s="24">
        <v>3000</v>
      </c>
      <c r="E125" s="24">
        <v>3000</v>
      </c>
      <c r="F125" s="24">
        <v>0</v>
      </c>
      <c r="G125" s="24">
        <v>2000</v>
      </c>
      <c r="H125" s="24">
        <v>0</v>
      </c>
      <c r="I125" s="24">
        <v>0</v>
      </c>
      <c r="J125" s="24">
        <v>0</v>
      </c>
      <c r="K125" s="24">
        <v>0</v>
      </c>
      <c r="L125" s="24">
        <v>0</v>
      </c>
      <c r="M125" s="24">
        <v>0</v>
      </c>
      <c r="X125" s="23" t="s">
        <v>153</v>
      </c>
      <c r="Y125" s="24">
        <v>272</v>
      </c>
      <c r="Z125" s="24">
        <v>12</v>
      </c>
      <c r="AA125" s="24">
        <v>203</v>
      </c>
      <c r="AB125" s="24">
        <v>12</v>
      </c>
      <c r="AC125" s="24">
        <v>12</v>
      </c>
      <c r="AD125" s="24">
        <v>12</v>
      </c>
      <c r="AE125" s="24">
        <v>85</v>
      </c>
      <c r="AF125" s="24">
        <v>134</v>
      </c>
      <c r="AG125" s="24">
        <v>12</v>
      </c>
      <c r="AH125" s="24">
        <v>93</v>
      </c>
      <c r="AI125" s="24">
        <v>12</v>
      </c>
      <c r="AJ125" s="24">
        <v>12</v>
      </c>
    </row>
    <row r="126" spans="1:36" ht="15" thickBot="1" x14ac:dyDescent="0.35">
      <c r="A126" s="23" t="s">
        <v>152</v>
      </c>
      <c r="B126" s="24">
        <v>0</v>
      </c>
      <c r="C126" s="24">
        <v>6000</v>
      </c>
      <c r="D126" s="24">
        <v>3000</v>
      </c>
      <c r="E126" s="24">
        <v>3000</v>
      </c>
      <c r="F126" s="24">
        <v>0</v>
      </c>
      <c r="G126" s="24">
        <v>2000</v>
      </c>
      <c r="H126" s="24">
        <v>0</v>
      </c>
      <c r="I126" s="24">
        <v>0</v>
      </c>
      <c r="J126" s="24">
        <v>0</v>
      </c>
      <c r="K126" s="24">
        <v>0</v>
      </c>
      <c r="L126" s="24">
        <v>0</v>
      </c>
      <c r="M126" s="24">
        <v>0</v>
      </c>
      <c r="X126" s="23" t="s">
        <v>155</v>
      </c>
      <c r="Y126" s="24">
        <v>271</v>
      </c>
      <c r="Z126" s="24">
        <v>11</v>
      </c>
      <c r="AA126" s="24">
        <v>202</v>
      </c>
      <c r="AB126" s="24">
        <v>11</v>
      </c>
      <c r="AC126" s="24">
        <v>11</v>
      </c>
      <c r="AD126" s="24">
        <v>11</v>
      </c>
      <c r="AE126" s="24">
        <v>84</v>
      </c>
      <c r="AF126" s="24">
        <v>133</v>
      </c>
      <c r="AG126" s="24">
        <v>11</v>
      </c>
      <c r="AH126" s="24">
        <v>92</v>
      </c>
      <c r="AI126" s="24">
        <v>11</v>
      </c>
      <c r="AJ126" s="24">
        <v>11</v>
      </c>
    </row>
    <row r="127" spans="1:36" ht="15" thickBot="1" x14ac:dyDescent="0.35">
      <c r="A127" s="23" t="s">
        <v>153</v>
      </c>
      <c r="B127" s="24">
        <v>0</v>
      </c>
      <c r="C127" s="24">
        <v>4000</v>
      </c>
      <c r="D127" s="24">
        <v>3000</v>
      </c>
      <c r="E127" s="24">
        <v>2000</v>
      </c>
      <c r="F127" s="24">
        <v>0</v>
      </c>
      <c r="G127" s="24">
        <v>2000</v>
      </c>
      <c r="H127" s="24">
        <v>0</v>
      </c>
      <c r="I127" s="24">
        <v>0</v>
      </c>
      <c r="J127" s="24">
        <v>0</v>
      </c>
      <c r="K127" s="24">
        <v>0</v>
      </c>
      <c r="L127" s="24">
        <v>0</v>
      </c>
      <c r="M127" s="24">
        <v>0</v>
      </c>
      <c r="X127" s="23" t="s">
        <v>156</v>
      </c>
      <c r="Y127" s="24">
        <v>176</v>
      </c>
      <c r="Z127" s="24">
        <v>10</v>
      </c>
      <c r="AA127" s="24">
        <v>10</v>
      </c>
      <c r="AB127" s="24">
        <v>10</v>
      </c>
      <c r="AC127" s="24">
        <v>10</v>
      </c>
      <c r="AD127" s="24">
        <v>10</v>
      </c>
      <c r="AE127" s="24">
        <v>83</v>
      </c>
      <c r="AF127" s="24">
        <v>132</v>
      </c>
      <c r="AG127" s="24">
        <v>10</v>
      </c>
      <c r="AH127" s="24">
        <v>91</v>
      </c>
      <c r="AI127" s="24">
        <v>10</v>
      </c>
      <c r="AJ127" s="24">
        <v>10</v>
      </c>
    </row>
    <row r="128" spans="1:36" ht="15" thickBot="1" x14ac:dyDescent="0.35">
      <c r="A128" s="23" t="s">
        <v>155</v>
      </c>
      <c r="B128" s="24">
        <v>0</v>
      </c>
      <c r="C128" s="24">
        <v>4000</v>
      </c>
      <c r="D128" s="24">
        <v>3000</v>
      </c>
      <c r="E128" s="24">
        <v>0</v>
      </c>
      <c r="F128" s="24">
        <v>0</v>
      </c>
      <c r="G128" s="24">
        <v>2000</v>
      </c>
      <c r="H128" s="24">
        <v>0</v>
      </c>
      <c r="I128" s="24">
        <v>0</v>
      </c>
      <c r="J128" s="24">
        <v>0</v>
      </c>
      <c r="K128" s="24">
        <v>0</v>
      </c>
      <c r="L128" s="24">
        <v>0</v>
      </c>
      <c r="M128" s="24">
        <v>0</v>
      </c>
      <c r="X128" s="23" t="s">
        <v>157</v>
      </c>
      <c r="Y128" s="24">
        <v>175</v>
      </c>
      <c r="Z128" s="24">
        <v>9</v>
      </c>
      <c r="AA128" s="24">
        <v>9</v>
      </c>
      <c r="AB128" s="24">
        <v>9</v>
      </c>
      <c r="AC128" s="24">
        <v>9</v>
      </c>
      <c r="AD128" s="24">
        <v>9</v>
      </c>
      <c r="AE128" s="24">
        <v>82</v>
      </c>
      <c r="AF128" s="24">
        <v>131</v>
      </c>
      <c r="AG128" s="24">
        <v>9</v>
      </c>
      <c r="AH128" s="24">
        <v>90</v>
      </c>
      <c r="AI128" s="24">
        <v>9</v>
      </c>
      <c r="AJ128" s="24">
        <v>9</v>
      </c>
    </row>
    <row r="129" spans="1:40" ht="15" thickBot="1" x14ac:dyDescent="0.35">
      <c r="A129" s="23" t="s">
        <v>156</v>
      </c>
      <c r="B129" s="24">
        <v>0</v>
      </c>
      <c r="C129" s="24">
        <v>2000</v>
      </c>
      <c r="D129" s="24">
        <v>3000</v>
      </c>
      <c r="E129" s="24">
        <v>0</v>
      </c>
      <c r="F129" s="24">
        <v>0</v>
      </c>
      <c r="G129" s="24">
        <v>2000</v>
      </c>
      <c r="H129" s="24">
        <v>0</v>
      </c>
      <c r="I129" s="24">
        <v>0</v>
      </c>
      <c r="J129" s="24">
        <v>0</v>
      </c>
      <c r="K129" s="24">
        <v>0</v>
      </c>
      <c r="L129" s="24">
        <v>0</v>
      </c>
      <c r="M129" s="24">
        <v>0</v>
      </c>
      <c r="X129" s="23" t="s">
        <v>158</v>
      </c>
      <c r="Y129" s="24">
        <v>174</v>
      </c>
      <c r="Z129" s="24">
        <v>8</v>
      </c>
      <c r="AA129" s="24">
        <v>8</v>
      </c>
      <c r="AB129" s="24">
        <v>8</v>
      </c>
      <c r="AC129" s="24">
        <v>8</v>
      </c>
      <c r="AD129" s="24">
        <v>8</v>
      </c>
      <c r="AE129" s="24">
        <v>8</v>
      </c>
      <c r="AF129" s="24">
        <v>8</v>
      </c>
      <c r="AG129" s="24">
        <v>8</v>
      </c>
      <c r="AH129" s="24">
        <v>89</v>
      </c>
      <c r="AI129" s="24">
        <v>8</v>
      </c>
      <c r="AJ129" s="24">
        <v>8</v>
      </c>
    </row>
    <row r="130" spans="1:40" ht="15" thickBot="1" x14ac:dyDescent="0.35">
      <c r="A130" s="23" t="s">
        <v>157</v>
      </c>
      <c r="B130" s="24">
        <v>0</v>
      </c>
      <c r="C130" s="24">
        <v>2000</v>
      </c>
      <c r="D130" s="24">
        <v>3000</v>
      </c>
      <c r="E130" s="24">
        <v>0</v>
      </c>
      <c r="F130" s="24">
        <v>0</v>
      </c>
      <c r="G130" s="24">
        <v>2000</v>
      </c>
      <c r="H130" s="24">
        <v>0</v>
      </c>
      <c r="I130" s="24">
        <v>0</v>
      </c>
      <c r="J130" s="24">
        <v>0</v>
      </c>
      <c r="K130" s="24">
        <v>0</v>
      </c>
      <c r="L130" s="24">
        <v>0</v>
      </c>
      <c r="M130" s="24">
        <v>0</v>
      </c>
      <c r="X130" s="23" t="s">
        <v>159</v>
      </c>
      <c r="Y130" s="24">
        <v>173</v>
      </c>
      <c r="Z130" s="24">
        <v>7</v>
      </c>
      <c r="AA130" s="24">
        <v>7</v>
      </c>
      <c r="AB130" s="24">
        <v>7</v>
      </c>
      <c r="AC130" s="24">
        <v>7</v>
      </c>
      <c r="AD130" s="24">
        <v>7</v>
      </c>
      <c r="AE130" s="24">
        <v>7</v>
      </c>
      <c r="AF130" s="24">
        <v>7</v>
      </c>
      <c r="AG130" s="24">
        <v>7</v>
      </c>
      <c r="AH130" s="24">
        <v>7</v>
      </c>
      <c r="AI130" s="24">
        <v>7</v>
      </c>
      <c r="AJ130" s="24">
        <v>7</v>
      </c>
    </row>
    <row r="131" spans="1:40" ht="15" thickBot="1" x14ac:dyDescent="0.35">
      <c r="A131" s="23" t="s">
        <v>158</v>
      </c>
      <c r="B131" s="24">
        <v>0</v>
      </c>
      <c r="C131" s="24">
        <v>2000</v>
      </c>
      <c r="D131" s="24">
        <v>3000</v>
      </c>
      <c r="E131" s="24">
        <v>0</v>
      </c>
      <c r="F131" s="24">
        <v>0</v>
      </c>
      <c r="G131" s="24">
        <v>2000</v>
      </c>
      <c r="H131" s="24">
        <v>0</v>
      </c>
      <c r="I131" s="24">
        <v>0</v>
      </c>
      <c r="J131" s="24">
        <v>0</v>
      </c>
      <c r="K131" s="24">
        <v>0</v>
      </c>
      <c r="L131" s="24">
        <v>0</v>
      </c>
      <c r="M131" s="24">
        <v>0</v>
      </c>
      <c r="X131" s="23" t="s">
        <v>160</v>
      </c>
      <c r="Y131" s="24">
        <v>6</v>
      </c>
      <c r="Z131" s="24">
        <v>6</v>
      </c>
      <c r="AA131" s="24">
        <v>6</v>
      </c>
      <c r="AB131" s="24">
        <v>6</v>
      </c>
      <c r="AC131" s="24">
        <v>6</v>
      </c>
      <c r="AD131" s="24">
        <v>6</v>
      </c>
      <c r="AE131" s="24">
        <v>6</v>
      </c>
      <c r="AF131" s="24">
        <v>6</v>
      </c>
      <c r="AG131" s="24">
        <v>6</v>
      </c>
      <c r="AH131" s="24">
        <v>6</v>
      </c>
      <c r="AI131" s="24">
        <v>6</v>
      </c>
      <c r="AJ131" s="24">
        <v>6</v>
      </c>
    </row>
    <row r="132" spans="1:40" ht="15" thickBot="1" x14ac:dyDescent="0.35">
      <c r="A132" s="23" t="s">
        <v>159</v>
      </c>
      <c r="B132" s="24">
        <v>0</v>
      </c>
      <c r="C132" s="24">
        <v>2000</v>
      </c>
      <c r="D132" s="24">
        <v>3000</v>
      </c>
      <c r="E132" s="24">
        <v>0</v>
      </c>
      <c r="F132" s="24">
        <v>0</v>
      </c>
      <c r="G132" s="24">
        <v>0</v>
      </c>
      <c r="H132" s="24">
        <v>0</v>
      </c>
      <c r="I132" s="24">
        <v>0</v>
      </c>
      <c r="J132" s="24">
        <v>0</v>
      </c>
      <c r="K132" s="24">
        <v>0</v>
      </c>
      <c r="L132" s="24">
        <v>0</v>
      </c>
      <c r="M132" s="24">
        <v>0</v>
      </c>
      <c r="X132" s="23" t="s">
        <v>161</v>
      </c>
      <c r="Y132" s="24">
        <v>5</v>
      </c>
      <c r="Z132" s="24">
        <v>5</v>
      </c>
      <c r="AA132" s="24">
        <v>5</v>
      </c>
      <c r="AB132" s="24">
        <v>5</v>
      </c>
      <c r="AC132" s="24">
        <v>5</v>
      </c>
      <c r="AD132" s="24">
        <v>5</v>
      </c>
      <c r="AE132" s="24">
        <v>5</v>
      </c>
      <c r="AF132" s="24">
        <v>5</v>
      </c>
      <c r="AG132" s="24">
        <v>5</v>
      </c>
      <c r="AH132" s="24">
        <v>5</v>
      </c>
      <c r="AI132" s="24">
        <v>5</v>
      </c>
      <c r="AJ132" s="24">
        <v>5</v>
      </c>
    </row>
    <row r="133" spans="1:40" ht="15" thickBot="1" x14ac:dyDescent="0.35">
      <c r="A133" s="23" t="s">
        <v>160</v>
      </c>
      <c r="B133" s="24">
        <v>0</v>
      </c>
      <c r="C133" s="24">
        <v>2000</v>
      </c>
      <c r="D133" s="24">
        <v>1000</v>
      </c>
      <c r="E133" s="24">
        <v>0</v>
      </c>
      <c r="F133" s="24">
        <v>0</v>
      </c>
      <c r="G133" s="24">
        <v>0</v>
      </c>
      <c r="H133" s="24">
        <v>0</v>
      </c>
      <c r="I133" s="24">
        <v>0</v>
      </c>
      <c r="J133" s="24">
        <v>0</v>
      </c>
      <c r="K133" s="24">
        <v>0</v>
      </c>
      <c r="L133" s="24">
        <v>0</v>
      </c>
      <c r="M133" s="24">
        <v>0</v>
      </c>
      <c r="X133" s="23" t="s">
        <v>291</v>
      </c>
      <c r="Y133" s="24">
        <v>4</v>
      </c>
      <c r="Z133" s="24">
        <v>4</v>
      </c>
      <c r="AA133" s="24">
        <v>4</v>
      </c>
      <c r="AB133" s="24">
        <v>4</v>
      </c>
      <c r="AC133" s="24">
        <v>4</v>
      </c>
      <c r="AD133" s="24">
        <v>4</v>
      </c>
      <c r="AE133" s="24">
        <v>4</v>
      </c>
      <c r="AF133" s="24">
        <v>4</v>
      </c>
      <c r="AG133" s="24">
        <v>4</v>
      </c>
      <c r="AH133" s="24">
        <v>4</v>
      </c>
      <c r="AI133" s="24">
        <v>4</v>
      </c>
      <c r="AJ133" s="24">
        <v>4</v>
      </c>
    </row>
    <row r="134" spans="1:40" ht="15" thickBot="1" x14ac:dyDescent="0.35">
      <c r="A134" s="23" t="s">
        <v>161</v>
      </c>
      <c r="B134" s="24">
        <v>0</v>
      </c>
      <c r="C134" s="24">
        <v>2000</v>
      </c>
      <c r="D134" s="24">
        <v>1000</v>
      </c>
      <c r="E134" s="24">
        <v>0</v>
      </c>
      <c r="F134" s="24">
        <v>0</v>
      </c>
      <c r="G134" s="24">
        <v>0</v>
      </c>
      <c r="H134" s="24">
        <v>0</v>
      </c>
      <c r="I134" s="24">
        <v>0</v>
      </c>
      <c r="J134" s="24">
        <v>0</v>
      </c>
      <c r="K134" s="24">
        <v>0</v>
      </c>
      <c r="L134" s="24">
        <v>0</v>
      </c>
      <c r="M134" s="24">
        <v>0</v>
      </c>
      <c r="X134" s="23" t="s">
        <v>292</v>
      </c>
      <c r="Y134" s="24">
        <v>3</v>
      </c>
      <c r="Z134" s="24">
        <v>3</v>
      </c>
      <c r="AA134" s="24">
        <v>3</v>
      </c>
      <c r="AB134" s="24">
        <v>3</v>
      </c>
      <c r="AC134" s="24">
        <v>3</v>
      </c>
      <c r="AD134" s="24">
        <v>3</v>
      </c>
      <c r="AE134" s="24">
        <v>3</v>
      </c>
      <c r="AF134" s="24">
        <v>3</v>
      </c>
      <c r="AG134" s="24">
        <v>3</v>
      </c>
      <c r="AH134" s="24">
        <v>3</v>
      </c>
      <c r="AI134" s="24">
        <v>3</v>
      </c>
      <c r="AJ134" s="24">
        <v>3</v>
      </c>
    </row>
    <row r="135" spans="1:40" ht="15" thickBot="1" x14ac:dyDescent="0.35">
      <c r="A135" s="23" t="s">
        <v>291</v>
      </c>
      <c r="B135" s="24">
        <v>0</v>
      </c>
      <c r="C135" s="24">
        <v>2000</v>
      </c>
      <c r="D135" s="24">
        <v>0</v>
      </c>
      <c r="E135" s="24">
        <v>0</v>
      </c>
      <c r="F135" s="24">
        <v>0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X135" s="23" t="s">
        <v>293</v>
      </c>
      <c r="Y135" s="24">
        <v>2</v>
      </c>
      <c r="Z135" s="24">
        <v>2</v>
      </c>
      <c r="AA135" s="24">
        <v>2</v>
      </c>
      <c r="AB135" s="24">
        <v>2</v>
      </c>
      <c r="AC135" s="24">
        <v>2</v>
      </c>
      <c r="AD135" s="24">
        <v>2</v>
      </c>
      <c r="AE135" s="24">
        <v>2</v>
      </c>
      <c r="AF135" s="24">
        <v>2</v>
      </c>
      <c r="AG135" s="24">
        <v>2</v>
      </c>
      <c r="AH135" s="24">
        <v>2</v>
      </c>
      <c r="AI135" s="24">
        <v>2</v>
      </c>
      <c r="AJ135" s="24">
        <v>2</v>
      </c>
    </row>
    <row r="136" spans="1:40" ht="15" thickBot="1" x14ac:dyDescent="0.35">
      <c r="A136" s="23" t="s">
        <v>292</v>
      </c>
      <c r="B136" s="24">
        <v>0</v>
      </c>
      <c r="C136" s="24">
        <v>0</v>
      </c>
      <c r="D136" s="24">
        <v>0</v>
      </c>
      <c r="E136" s="24">
        <v>0</v>
      </c>
      <c r="F136" s="24">
        <v>0</v>
      </c>
      <c r="G136" s="24">
        <v>0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X136" s="23" t="s">
        <v>294</v>
      </c>
      <c r="Y136" s="24">
        <v>1</v>
      </c>
      <c r="Z136" s="24">
        <v>1</v>
      </c>
      <c r="AA136" s="24">
        <v>1</v>
      </c>
      <c r="AB136" s="24">
        <v>1</v>
      </c>
      <c r="AC136" s="24">
        <v>1</v>
      </c>
      <c r="AD136" s="24">
        <v>1</v>
      </c>
      <c r="AE136" s="24">
        <v>1</v>
      </c>
      <c r="AF136" s="24">
        <v>1</v>
      </c>
      <c r="AG136" s="24">
        <v>1</v>
      </c>
      <c r="AH136" s="24">
        <v>1</v>
      </c>
      <c r="AI136" s="24">
        <v>1</v>
      </c>
      <c r="AJ136" s="24">
        <v>1</v>
      </c>
    </row>
    <row r="137" spans="1:40" ht="15" thickBot="1" x14ac:dyDescent="0.35">
      <c r="A137" s="23" t="s">
        <v>293</v>
      </c>
      <c r="B137" s="24">
        <v>0</v>
      </c>
      <c r="C137" s="24">
        <v>0</v>
      </c>
      <c r="D137" s="24">
        <v>0</v>
      </c>
      <c r="E137" s="24">
        <v>0</v>
      </c>
      <c r="F137" s="24">
        <v>0</v>
      </c>
      <c r="G137" s="24">
        <v>0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</v>
      </c>
      <c r="X137" s="23" t="s">
        <v>295</v>
      </c>
      <c r="Y137" s="24">
        <v>0</v>
      </c>
      <c r="Z137" s="24">
        <v>0</v>
      </c>
      <c r="AA137" s="24">
        <v>0</v>
      </c>
      <c r="AB137" s="24">
        <v>0</v>
      </c>
      <c r="AC137" s="24">
        <v>0</v>
      </c>
      <c r="AD137" s="24">
        <v>0</v>
      </c>
      <c r="AE137" s="24">
        <v>0</v>
      </c>
      <c r="AF137" s="24">
        <v>0</v>
      </c>
      <c r="AG137" s="24">
        <v>0</v>
      </c>
      <c r="AH137" s="24">
        <v>0</v>
      </c>
      <c r="AI137" s="24">
        <v>0</v>
      </c>
      <c r="AJ137" s="24">
        <v>0</v>
      </c>
    </row>
    <row r="138" spans="1:40" ht="18.600000000000001" thickBot="1" x14ac:dyDescent="0.35">
      <c r="A138" s="23" t="s">
        <v>294</v>
      </c>
      <c r="B138" s="24">
        <v>0</v>
      </c>
      <c r="C138" s="24">
        <v>0</v>
      </c>
      <c r="D138" s="24">
        <v>0</v>
      </c>
      <c r="E138" s="24">
        <v>0</v>
      </c>
      <c r="F138" s="24">
        <v>0</v>
      </c>
      <c r="G138" s="24">
        <v>0</v>
      </c>
      <c r="H138" s="24">
        <v>0</v>
      </c>
      <c r="I138" s="24">
        <v>0</v>
      </c>
      <c r="J138" s="24">
        <v>0</v>
      </c>
      <c r="K138" s="24">
        <v>0</v>
      </c>
      <c r="L138" s="24">
        <v>0</v>
      </c>
      <c r="M138" s="24">
        <v>0</v>
      </c>
      <c r="X138" s="19"/>
    </row>
    <row r="139" spans="1:40" ht="15" thickBot="1" x14ac:dyDescent="0.35">
      <c r="A139" s="23" t="s">
        <v>295</v>
      </c>
      <c r="B139" s="24">
        <v>0</v>
      </c>
      <c r="C139" s="24">
        <v>0</v>
      </c>
      <c r="D139" s="24">
        <v>0</v>
      </c>
      <c r="E139" s="24">
        <v>0</v>
      </c>
      <c r="F139" s="24">
        <v>0</v>
      </c>
      <c r="G139" s="24">
        <v>0</v>
      </c>
      <c r="H139" s="24">
        <v>0</v>
      </c>
      <c r="I139" s="24">
        <v>0</v>
      </c>
      <c r="J139" s="24">
        <v>0</v>
      </c>
      <c r="K139" s="24">
        <v>0</v>
      </c>
      <c r="L139" s="24">
        <v>0</v>
      </c>
      <c r="M139" s="24">
        <v>0</v>
      </c>
      <c r="X139" s="23" t="s">
        <v>459</v>
      </c>
      <c r="Y139" s="23" t="s">
        <v>81</v>
      </c>
      <c r="Z139" s="23" t="s">
        <v>82</v>
      </c>
      <c r="AA139" s="23" t="s">
        <v>83</v>
      </c>
      <c r="AB139" s="23" t="s">
        <v>84</v>
      </c>
      <c r="AC139" s="23" t="s">
        <v>85</v>
      </c>
      <c r="AD139" s="23" t="s">
        <v>86</v>
      </c>
      <c r="AE139" s="23" t="s">
        <v>87</v>
      </c>
      <c r="AF139" s="23" t="s">
        <v>88</v>
      </c>
      <c r="AG139" s="23" t="s">
        <v>89</v>
      </c>
      <c r="AH139" s="23" t="s">
        <v>90</v>
      </c>
      <c r="AI139" s="23" t="s">
        <v>91</v>
      </c>
      <c r="AJ139" s="23" t="s">
        <v>92</v>
      </c>
      <c r="AK139" s="23" t="s">
        <v>164</v>
      </c>
      <c r="AL139" s="23" t="s">
        <v>165</v>
      </c>
      <c r="AM139" s="23" t="s">
        <v>166</v>
      </c>
      <c r="AN139" s="23" t="s">
        <v>167</v>
      </c>
    </row>
    <row r="140" spans="1:40" ht="15" thickBot="1" x14ac:dyDescent="0.35">
      <c r="A140" s="23" t="s">
        <v>296</v>
      </c>
      <c r="B140" s="24">
        <v>0</v>
      </c>
      <c r="C140" s="24">
        <v>0</v>
      </c>
      <c r="D140" s="24">
        <v>0</v>
      </c>
      <c r="E140" s="24">
        <v>0</v>
      </c>
      <c r="F140" s="24">
        <v>0</v>
      </c>
      <c r="G140" s="24">
        <v>0</v>
      </c>
      <c r="H140" s="24">
        <v>0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X140" s="23" t="s">
        <v>96</v>
      </c>
      <c r="Y140" s="24">
        <v>271</v>
      </c>
      <c r="Z140" s="24">
        <v>245</v>
      </c>
      <c r="AA140" s="24">
        <v>244</v>
      </c>
      <c r="AB140" s="24">
        <v>11</v>
      </c>
      <c r="AC140" s="24">
        <v>11</v>
      </c>
      <c r="AD140" s="24">
        <v>14</v>
      </c>
      <c r="AE140" s="24">
        <v>84</v>
      </c>
      <c r="AF140" s="24">
        <v>4</v>
      </c>
      <c r="AG140" s="24">
        <v>5</v>
      </c>
      <c r="AH140" s="24">
        <v>92</v>
      </c>
      <c r="AI140" s="24">
        <v>11</v>
      </c>
      <c r="AJ140" s="24">
        <v>8</v>
      </c>
      <c r="AK140" s="24">
        <v>1000</v>
      </c>
      <c r="AL140" s="24">
        <v>1000</v>
      </c>
      <c r="AM140" s="24">
        <v>0</v>
      </c>
      <c r="AN140" s="24">
        <v>0</v>
      </c>
    </row>
    <row r="141" spans="1:40" ht="18.600000000000001" thickBot="1" x14ac:dyDescent="0.35">
      <c r="A141" s="19"/>
      <c r="X141" s="23" t="s">
        <v>97</v>
      </c>
      <c r="Y141" s="24">
        <v>277</v>
      </c>
      <c r="Z141" s="24">
        <v>14</v>
      </c>
      <c r="AA141" s="24">
        <v>246</v>
      </c>
      <c r="AB141" s="24">
        <v>15</v>
      </c>
      <c r="AC141" s="24">
        <v>4</v>
      </c>
      <c r="AD141" s="24">
        <v>15</v>
      </c>
      <c r="AE141" s="24">
        <v>5</v>
      </c>
      <c r="AF141" s="24">
        <v>8</v>
      </c>
      <c r="AG141" s="24">
        <v>3</v>
      </c>
      <c r="AH141" s="24">
        <v>7</v>
      </c>
      <c r="AI141" s="24">
        <v>399</v>
      </c>
      <c r="AJ141" s="24">
        <v>7</v>
      </c>
      <c r="AK141" s="24">
        <v>1000</v>
      </c>
      <c r="AL141" s="24">
        <v>1000</v>
      </c>
      <c r="AM141" s="24">
        <v>0</v>
      </c>
      <c r="AN141" s="24">
        <v>0</v>
      </c>
    </row>
    <row r="142" spans="1:40" ht="15" thickBot="1" x14ac:dyDescent="0.35">
      <c r="A142" s="23" t="s">
        <v>163</v>
      </c>
      <c r="B142" s="23" t="s">
        <v>81</v>
      </c>
      <c r="C142" s="23" t="s">
        <v>82</v>
      </c>
      <c r="D142" s="23" t="s">
        <v>83</v>
      </c>
      <c r="E142" s="23" t="s">
        <v>84</v>
      </c>
      <c r="F142" s="23" t="s">
        <v>85</v>
      </c>
      <c r="G142" s="23" t="s">
        <v>86</v>
      </c>
      <c r="H142" s="23" t="s">
        <v>87</v>
      </c>
      <c r="I142" s="23" t="s">
        <v>88</v>
      </c>
      <c r="J142" s="23" t="s">
        <v>89</v>
      </c>
      <c r="K142" s="23" t="s">
        <v>90</v>
      </c>
      <c r="L142" s="23" t="s">
        <v>91</v>
      </c>
      <c r="M142" s="23" t="s">
        <v>92</v>
      </c>
      <c r="N142" s="23" t="s">
        <v>358</v>
      </c>
      <c r="O142" s="23" t="s">
        <v>357</v>
      </c>
      <c r="P142" s="23" t="s">
        <v>356</v>
      </c>
      <c r="Q142" s="23" t="s">
        <v>167</v>
      </c>
      <c r="X142" s="23" t="s">
        <v>98</v>
      </c>
      <c r="Y142" s="24">
        <v>3</v>
      </c>
      <c r="Z142" s="24">
        <v>7</v>
      </c>
      <c r="AA142" s="24">
        <v>206</v>
      </c>
      <c r="AB142" s="24">
        <v>1</v>
      </c>
      <c r="AC142" s="24">
        <v>9</v>
      </c>
      <c r="AD142" s="24">
        <v>0</v>
      </c>
      <c r="AE142" s="24">
        <v>400</v>
      </c>
      <c r="AF142" s="24">
        <v>137</v>
      </c>
      <c r="AG142" s="24">
        <v>7</v>
      </c>
      <c r="AH142" s="24">
        <v>126</v>
      </c>
      <c r="AI142" s="24">
        <v>13</v>
      </c>
      <c r="AJ142" s="24">
        <v>91</v>
      </c>
      <c r="AK142" s="24">
        <v>1000</v>
      </c>
      <c r="AL142" s="24">
        <v>1000</v>
      </c>
      <c r="AM142" s="24">
        <v>0</v>
      </c>
      <c r="AN142" s="24">
        <v>0</v>
      </c>
    </row>
    <row r="143" spans="1:40" ht="15" thickBot="1" x14ac:dyDescent="0.35">
      <c r="A143" s="23" t="s">
        <v>96</v>
      </c>
      <c r="B143" s="24">
        <v>0</v>
      </c>
      <c r="C143" s="24">
        <v>0</v>
      </c>
      <c r="D143" s="24">
        <v>8500</v>
      </c>
      <c r="E143" s="24">
        <v>3000</v>
      </c>
      <c r="F143" s="24">
        <v>0</v>
      </c>
      <c r="G143" s="24">
        <v>0</v>
      </c>
      <c r="H143" s="24">
        <v>0</v>
      </c>
      <c r="I143" s="24">
        <v>0</v>
      </c>
      <c r="J143" s="24">
        <v>0</v>
      </c>
      <c r="K143" s="24">
        <v>0</v>
      </c>
      <c r="L143" s="24">
        <v>13500</v>
      </c>
      <c r="M143" s="24">
        <v>0</v>
      </c>
      <c r="N143" s="24">
        <v>25000</v>
      </c>
      <c r="O143" s="24">
        <v>25000</v>
      </c>
      <c r="P143" s="24">
        <v>0</v>
      </c>
      <c r="Q143" s="24">
        <v>0</v>
      </c>
      <c r="X143" s="23" t="s">
        <v>99</v>
      </c>
      <c r="Y143" s="24">
        <v>281</v>
      </c>
      <c r="Z143" s="24">
        <v>475</v>
      </c>
      <c r="AA143" s="24">
        <v>10</v>
      </c>
      <c r="AB143" s="24">
        <v>6</v>
      </c>
      <c r="AC143" s="24">
        <v>67</v>
      </c>
      <c r="AD143" s="24">
        <v>21</v>
      </c>
      <c r="AE143" s="24">
        <v>1</v>
      </c>
      <c r="AF143" s="24">
        <v>1</v>
      </c>
      <c r="AG143" s="24">
        <v>12</v>
      </c>
      <c r="AH143" s="24">
        <v>121</v>
      </c>
      <c r="AI143" s="24">
        <v>4</v>
      </c>
      <c r="AJ143" s="24">
        <v>1</v>
      </c>
      <c r="AK143" s="24">
        <v>1000</v>
      </c>
      <c r="AL143" s="24">
        <v>1000</v>
      </c>
      <c r="AM143" s="24">
        <v>0</v>
      </c>
      <c r="AN143" s="24">
        <v>0</v>
      </c>
    </row>
    <row r="144" spans="1:40" ht="15" thickBot="1" x14ac:dyDescent="0.35">
      <c r="A144" s="23" t="s">
        <v>97</v>
      </c>
      <c r="B144" s="24">
        <v>0</v>
      </c>
      <c r="C144" s="24">
        <v>2000</v>
      </c>
      <c r="D144" s="24">
        <v>8500</v>
      </c>
      <c r="E144" s="24">
        <v>3000</v>
      </c>
      <c r="F144" s="24">
        <v>0</v>
      </c>
      <c r="G144" s="24">
        <v>0</v>
      </c>
      <c r="H144" s="24">
        <v>0</v>
      </c>
      <c r="I144" s="24">
        <v>0</v>
      </c>
      <c r="J144" s="24">
        <v>0</v>
      </c>
      <c r="K144" s="24">
        <v>0</v>
      </c>
      <c r="L144" s="24">
        <v>10500</v>
      </c>
      <c r="M144" s="24">
        <v>0</v>
      </c>
      <c r="N144" s="24">
        <v>24000</v>
      </c>
      <c r="O144" s="24">
        <v>24000</v>
      </c>
      <c r="P144" s="24">
        <v>0</v>
      </c>
      <c r="Q144" s="24">
        <v>0</v>
      </c>
      <c r="X144" s="23" t="s">
        <v>100</v>
      </c>
      <c r="Y144" s="24">
        <v>279</v>
      </c>
      <c r="Z144" s="24">
        <v>8</v>
      </c>
      <c r="AA144" s="24">
        <v>204</v>
      </c>
      <c r="AB144" s="24">
        <v>124</v>
      </c>
      <c r="AC144" s="24">
        <v>211</v>
      </c>
      <c r="AD144" s="24">
        <v>19</v>
      </c>
      <c r="AE144" s="24">
        <v>3</v>
      </c>
      <c r="AF144" s="24">
        <v>136</v>
      </c>
      <c r="AG144" s="24">
        <v>9</v>
      </c>
      <c r="AH144" s="24">
        <v>3</v>
      </c>
      <c r="AI144" s="24">
        <v>2</v>
      </c>
      <c r="AJ144" s="24">
        <v>3</v>
      </c>
      <c r="AK144" s="24">
        <v>1001</v>
      </c>
      <c r="AL144" s="24">
        <v>1000</v>
      </c>
      <c r="AM144" s="24">
        <v>-1</v>
      </c>
      <c r="AN144" s="24">
        <v>-0.1</v>
      </c>
    </row>
    <row r="145" spans="1:40" ht="15" thickBot="1" x14ac:dyDescent="0.35">
      <c r="A145" s="23" t="s">
        <v>98</v>
      </c>
      <c r="B145" s="24">
        <v>0</v>
      </c>
      <c r="C145" s="24">
        <v>2000</v>
      </c>
      <c r="D145" s="24">
        <v>4500</v>
      </c>
      <c r="E145" s="24">
        <v>3000</v>
      </c>
      <c r="F145" s="24">
        <v>0</v>
      </c>
      <c r="G145" s="24">
        <v>0</v>
      </c>
      <c r="H145" s="24">
        <v>0</v>
      </c>
      <c r="I145" s="24">
        <v>0</v>
      </c>
      <c r="J145" s="24">
        <v>0</v>
      </c>
      <c r="K145" s="24">
        <v>0</v>
      </c>
      <c r="L145" s="24">
        <v>13500</v>
      </c>
      <c r="M145" s="24">
        <v>0</v>
      </c>
      <c r="N145" s="24">
        <v>23000</v>
      </c>
      <c r="O145" s="24">
        <v>23000</v>
      </c>
      <c r="P145" s="24">
        <v>0</v>
      </c>
      <c r="Q145" s="24">
        <v>0</v>
      </c>
      <c r="X145" s="23" t="s">
        <v>101</v>
      </c>
      <c r="Y145" s="24">
        <v>330</v>
      </c>
      <c r="Z145" s="24">
        <v>476</v>
      </c>
      <c r="AA145" s="24">
        <v>4</v>
      </c>
      <c r="AB145" s="24">
        <v>127</v>
      </c>
      <c r="AC145" s="24">
        <v>14</v>
      </c>
      <c r="AD145" s="24">
        <v>22</v>
      </c>
      <c r="AE145" s="24">
        <v>0</v>
      </c>
      <c r="AF145" s="24">
        <v>0</v>
      </c>
      <c r="AG145" s="24">
        <v>18</v>
      </c>
      <c r="AH145" s="24">
        <v>0</v>
      </c>
      <c r="AI145" s="24">
        <v>8</v>
      </c>
      <c r="AJ145" s="24">
        <v>0</v>
      </c>
      <c r="AK145" s="24">
        <v>999</v>
      </c>
      <c r="AL145" s="24">
        <v>1000</v>
      </c>
      <c r="AM145" s="24">
        <v>1</v>
      </c>
      <c r="AN145" s="24">
        <v>0.1</v>
      </c>
    </row>
    <row r="146" spans="1:40" ht="15" thickBot="1" x14ac:dyDescent="0.35">
      <c r="A146" s="23" t="s">
        <v>99</v>
      </c>
      <c r="B146" s="24">
        <v>0</v>
      </c>
      <c r="C146" s="24">
        <v>0</v>
      </c>
      <c r="D146" s="24">
        <v>4500</v>
      </c>
      <c r="E146" s="24">
        <v>0</v>
      </c>
      <c r="F146" s="24">
        <v>0</v>
      </c>
      <c r="G146" s="24">
        <v>0</v>
      </c>
      <c r="H146" s="24">
        <v>7000</v>
      </c>
      <c r="I146" s="24">
        <v>0</v>
      </c>
      <c r="J146" s="24">
        <v>0</v>
      </c>
      <c r="K146" s="24">
        <v>0</v>
      </c>
      <c r="L146" s="24">
        <v>10500</v>
      </c>
      <c r="M146" s="24">
        <v>0</v>
      </c>
      <c r="N146" s="24">
        <v>22000</v>
      </c>
      <c r="O146" s="24">
        <v>22000</v>
      </c>
      <c r="P146" s="24">
        <v>0</v>
      </c>
      <c r="Q146" s="24">
        <v>0</v>
      </c>
      <c r="X146" s="23" t="s">
        <v>102</v>
      </c>
      <c r="Y146" s="24">
        <v>1</v>
      </c>
      <c r="Z146" s="24">
        <v>6</v>
      </c>
      <c r="AA146" s="24">
        <v>6</v>
      </c>
      <c r="AB146" s="24">
        <v>7</v>
      </c>
      <c r="AC146" s="24">
        <v>212</v>
      </c>
      <c r="AD146" s="24">
        <v>1</v>
      </c>
      <c r="AE146" s="24">
        <v>402</v>
      </c>
      <c r="AF146" s="24">
        <v>138</v>
      </c>
      <c r="AG146" s="24">
        <v>16</v>
      </c>
      <c r="AH146" s="24">
        <v>120</v>
      </c>
      <c r="AI146" s="24">
        <v>1</v>
      </c>
      <c r="AJ146" s="24">
        <v>90</v>
      </c>
      <c r="AK146" s="24">
        <v>1000</v>
      </c>
      <c r="AL146" s="24">
        <v>1000</v>
      </c>
      <c r="AM146" s="24">
        <v>0</v>
      </c>
      <c r="AN146" s="24">
        <v>0</v>
      </c>
    </row>
    <row r="147" spans="1:40" ht="15" thickBot="1" x14ac:dyDescent="0.35">
      <c r="A147" s="23" t="s">
        <v>100</v>
      </c>
      <c r="B147" s="24">
        <v>0</v>
      </c>
      <c r="C147" s="24">
        <v>6000</v>
      </c>
      <c r="D147" s="24">
        <v>4500</v>
      </c>
      <c r="E147" s="24">
        <v>0</v>
      </c>
      <c r="F147" s="24">
        <v>0</v>
      </c>
      <c r="G147" s="24">
        <v>0</v>
      </c>
      <c r="H147" s="24">
        <v>0</v>
      </c>
      <c r="I147" s="24">
        <v>0</v>
      </c>
      <c r="J147" s="24">
        <v>0</v>
      </c>
      <c r="K147" s="24">
        <v>0</v>
      </c>
      <c r="L147" s="24">
        <v>10500</v>
      </c>
      <c r="M147" s="24">
        <v>0</v>
      </c>
      <c r="N147" s="24">
        <v>21000</v>
      </c>
      <c r="O147" s="24">
        <v>21000</v>
      </c>
      <c r="P147" s="24">
        <v>0</v>
      </c>
      <c r="Q147" s="24">
        <v>0</v>
      </c>
      <c r="X147" s="23" t="s">
        <v>103</v>
      </c>
      <c r="Y147" s="24">
        <v>280</v>
      </c>
      <c r="Z147" s="24">
        <v>247</v>
      </c>
      <c r="AA147" s="24">
        <v>245</v>
      </c>
      <c r="AB147" s="24">
        <v>126</v>
      </c>
      <c r="AC147" s="24">
        <v>66</v>
      </c>
      <c r="AD147" s="24">
        <v>17</v>
      </c>
      <c r="AE147" s="24">
        <v>2</v>
      </c>
      <c r="AF147" s="24">
        <v>2</v>
      </c>
      <c r="AG147" s="24">
        <v>4</v>
      </c>
      <c r="AH147" s="24">
        <v>1</v>
      </c>
      <c r="AI147" s="24">
        <v>5</v>
      </c>
      <c r="AJ147" s="24">
        <v>5</v>
      </c>
      <c r="AK147" s="24">
        <v>1000</v>
      </c>
      <c r="AL147" s="24">
        <v>1000</v>
      </c>
      <c r="AM147" s="24">
        <v>0</v>
      </c>
      <c r="AN147" s="24">
        <v>0</v>
      </c>
    </row>
    <row r="148" spans="1:40" ht="15" thickBot="1" x14ac:dyDescent="0.35">
      <c r="A148" s="23" t="s">
        <v>101</v>
      </c>
      <c r="B148" s="24">
        <v>0</v>
      </c>
      <c r="C148" s="24">
        <v>6000</v>
      </c>
      <c r="D148" s="24">
        <v>4500</v>
      </c>
      <c r="E148" s="24">
        <v>0</v>
      </c>
      <c r="F148" s="24">
        <v>0</v>
      </c>
      <c r="G148" s="24">
        <v>0</v>
      </c>
      <c r="H148" s="24">
        <v>0</v>
      </c>
      <c r="I148" s="24">
        <v>0</v>
      </c>
      <c r="J148" s="24">
        <v>0</v>
      </c>
      <c r="K148" s="24">
        <v>0</v>
      </c>
      <c r="L148" s="24">
        <v>9500</v>
      </c>
      <c r="M148" s="24">
        <v>0</v>
      </c>
      <c r="N148" s="24">
        <v>20000</v>
      </c>
      <c r="O148" s="24">
        <v>20000</v>
      </c>
      <c r="P148" s="24">
        <v>0</v>
      </c>
      <c r="Q148" s="24">
        <v>0</v>
      </c>
      <c r="X148" s="23" t="s">
        <v>104</v>
      </c>
      <c r="Y148" s="24">
        <v>176</v>
      </c>
      <c r="Z148" s="24">
        <v>9</v>
      </c>
      <c r="AA148" s="24">
        <v>423</v>
      </c>
      <c r="AB148" s="24">
        <v>0</v>
      </c>
      <c r="AC148" s="24">
        <v>8</v>
      </c>
      <c r="AD148" s="24">
        <v>9</v>
      </c>
      <c r="AE148" s="24">
        <v>85</v>
      </c>
      <c r="AF148" s="24">
        <v>135</v>
      </c>
      <c r="AG148" s="24">
        <v>1</v>
      </c>
      <c r="AH148" s="24">
        <v>127</v>
      </c>
      <c r="AI148" s="24">
        <v>14</v>
      </c>
      <c r="AJ148" s="24">
        <v>13</v>
      </c>
      <c r="AK148" s="24">
        <v>1000</v>
      </c>
      <c r="AL148" s="24">
        <v>1000</v>
      </c>
      <c r="AM148" s="24">
        <v>0</v>
      </c>
      <c r="AN148" s="24">
        <v>0</v>
      </c>
    </row>
    <row r="149" spans="1:40" ht="15" thickBot="1" x14ac:dyDescent="0.35">
      <c r="A149" s="23" t="s">
        <v>102</v>
      </c>
      <c r="B149" s="24">
        <v>0</v>
      </c>
      <c r="C149" s="24">
        <v>6000</v>
      </c>
      <c r="D149" s="24">
        <v>4500</v>
      </c>
      <c r="E149" s="24">
        <v>5500</v>
      </c>
      <c r="F149" s="24">
        <v>0</v>
      </c>
      <c r="G149" s="24">
        <v>3000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19000</v>
      </c>
      <c r="O149" s="24">
        <v>19000</v>
      </c>
      <c r="P149" s="24">
        <v>0</v>
      </c>
      <c r="Q149" s="24">
        <v>0</v>
      </c>
      <c r="X149" s="23" t="s">
        <v>105</v>
      </c>
      <c r="Y149" s="24">
        <v>275</v>
      </c>
      <c r="Z149" s="24">
        <v>13</v>
      </c>
      <c r="AA149" s="24">
        <v>2</v>
      </c>
      <c r="AB149" s="24">
        <v>5</v>
      </c>
      <c r="AC149" s="24">
        <v>5</v>
      </c>
      <c r="AD149" s="24">
        <v>13</v>
      </c>
      <c r="AE149" s="24">
        <v>7</v>
      </c>
      <c r="AF149" s="24">
        <v>131</v>
      </c>
      <c r="AG149" s="24">
        <v>20</v>
      </c>
      <c r="AH149" s="24">
        <v>122</v>
      </c>
      <c r="AI149" s="24">
        <v>398</v>
      </c>
      <c r="AJ149" s="24">
        <v>9</v>
      </c>
      <c r="AK149" s="24">
        <v>1000</v>
      </c>
      <c r="AL149" s="24">
        <v>1000</v>
      </c>
      <c r="AM149" s="24">
        <v>0</v>
      </c>
      <c r="AN149" s="24">
        <v>0</v>
      </c>
    </row>
    <row r="150" spans="1:40" ht="15" thickBot="1" x14ac:dyDescent="0.35">
      <c r="A150" s="23" t="s">
        <v>103</v>
      </c>
      <c r="B150" s="24">
        <v>0</v>
      </c>
      <c r="C150" s="24">
        <v>6000</v>
      </c>
      <c r="D150" s="24">
        <v>4500</v>
      </c>
      <c r="E150" s="24">
        <v>5500</v>
      </c>
      <c r="F150" s="24">
        <v>0</v>
      </c>
      <c r="G150" s="24">
        <v>2000</v>
      </c>
      <c r="H150" s="24">
        <v>0</v>
      </c>
      <c r="I150" s="24">
        <v>0</v>
      </c>
      <c r="J150" s="24">
        <v>0</v>
      </c>
      <c r="K150" s="24">
        <v>0</v>
      </c>
      <c r="L150" s="24">
        <v>0</v>
      </c>
      <c r="M150" s="24">
        <v>0</v>
      </c>
      <c r="N150" s="24">
        <v>18000</v>
      </c>
      <c r="O150" s="24">
        <v>18000</v>
      </c>
      <c r="P150" s="24">
        <v>0</v>
      </c>
      <c r="Q150" s="24">
        <v>0</v>
      </c>
      <c r="X150" s="23" t="s">
        <v>106</v>
      </c>
      <c r="Y150" s="24">
        <v>173</v>
      </c>
      <c r="Z150" s="24">
        <v>1</v>
      </c>
      <c r="AA150" s="24">
        <v>0</v>
      </c>
      <c r="AB150" s="24">
        <v>12</v>
      </c>
      <c r="AC150" s="24">
        <v>64</v>
      </c>
      <c r="AD150" s="24">
        <v>3</v>
      </c>
      <c r="AE150" s="24">
        <v>88</v>
      </c>
      <c r="AF150" s="24">
        <v>451</v>
      </c>
      <c r="AG150" s="24">
        <v>22</v>
      </c>
      <c r="AH150" s="24">
        <v>91</v>
      </c>
      <c r="AI150" s="24">
        <v>7</v>
      </c>
      <c r="AJ150" s="24">
        <v>88</v>
      </c>
      <c r="AK150" s="24">
        <v>1000</v>
      </c>
      <c r="AL150" s="24">
        <v>1000</v>
      </c>
      <c r="AM150" s="24">
        <v>0</v>
      </c>
      <c r="AN150" s="24">
        <v>0</v>
      </c>
    </row>
    <row r="151" spans="1:40" ht="15" thickBot="1" x14ac:dyDescent="0.35">
      <c r="A151" s="23" t="s">
        <v>104</v>
      </c>
      <c r="B151" s="24">
        <v>0</v>
      </c>
      <c r="C151" s="24">
        <v>6000</v>
      </c>
      <c r="D151" s="24">
        <v>3000</v>
      </c>
      <c r="E151" s="24">
        <v>5500</v>
      </c>
      <c r="F151" s="24">
        <v>0</v>
      </c>
      <c r="G151" s="24">
        <v>2500</v>
      </c>
      <c r="H151" s="24">
        <v>0</v>
      </c>
      <c r="I151" s="24">
        <v>0</v>
      </c>
      <c r="J151" s="24">
        <v>0</v>
      </c>
      <c r="K151" s="24">
        <v>0</v>
      </c>
      <c r="L151" s="24">
        <v>0</v>
      </c>
      <c r="M151" s="24">
        <v>0</v>
      </c>
      <c r="N151" s="24">
        <v>17000</v>
      </c>
      <c r="O151" s="24">
        <v>17000</v>
      </c>
      <c r="P151" s="24">
        <v>0</v>
      </c>
      <c r="Q151" s="24">
        <v>0</v>
      </c>
      <c r="X151" s="23" t="s">
        <v>107</v>
      </c>
      <c r="Y151" s="24">
        <v>6</v>
      </c>
      <c r="Z151" s="24">
        <v>0</v>
      </c>
      <c r="AA151" s="24">
        <v>205</v>
      </c>
      <c r="AB151" s="24">
        <v>2</v>
      </c>
      <c r="AC151" s="24">
        <v>13</v>
      </c>
      <c r="AD151" s="24">
        <v>5</v>
      </c>
      <c r="AE151" s="24">
        <v>89</v>
      </c>
      <c r="AF151" s="24">
        <v>452</v>
      </c>
      <c r="AG151" s="24">
        <v>8</v>
      </c>
      <c r="AH151" s="24">
        <v>125</v>
      </c>
      <c r="AI151" s="24">
        <v>9</v>
      </c>
      <c r="AJ151" s="24">
        <v>86</v>
      </c>
      <c r="AK151" s="24">
        <v>1000</v>
      </c>
      <c r="AL151" s="24">
        <v>1000</v>
      </c>
      <c r="AM151" s="24">
        <v>0</v>
      </c>
      <c r="AN151" s="24">
        <v>0</v>
      </c>
    </row>
    <row r="152" spans="1:40" ht="15" thickBot="1" x14ac:dyDescent="0.35">
      <c r="A152" s="23" t="s">
        <v>105</v>
      </c>
      <c r="B152" s="24">
        <v>0</v>
      </c>
      <c r="C152" s="24">
        <v>6000</v>
      </c>
      <c r="D152" s="24">
        <v>4500</v>
      </c>
      <c r="E152" s="24">
        <v>3000</v>
      </c>
      <c r="F152" s="24">
        <v>0</v>
      </c>
      <c r="G152" s="24">
        <v>2500</v>
      </c>
      <c r="H152" s="24">
        <v>0</v>
      </c>
      <c r="I152" s="24">
        <v>0</v>
      </c>
      <c r="J152" s="24">
        <v>0</v>
      </c>
      <c r="K152" s="24">
        <v>0</v>
      </c>
      <c r="L152" s="24">
        <v>0</v>
      </c>
      <c r="M152" s="24">
        <v>0</v>
      </c>
      <c r="N152" s="24">
        <v>16000</v>
      </c>
      <c r="O152" s="24">
        <v>16000</v>
      </c>
      <c r="P152" s="24">
        <v>0</v>
      </c>
      <c r="Q152" s="24">
        <v>0</v>
      </c>
      <c r="X152" s="23" t="s">
        <v>108</v>
      </c>
      <c r="Y152" s="24">
        <v>272</v>
      </c>
      <c r="Z152" s="24">
        <v>5</v>
      </c>
      <c r="AA152" s="24">
        <v>7</v>
      </c>
      <c r="AB152" s="24">
        <v>123</v>
      </c>
      <c r="AC152" s="24">
        <v>330</v>
      </c>
      <c r="AD152" s="24">
        <v>18</v>
      </c>
      <c r="AE152" s="24">
        <v>83</v>
      </c>
      <c r="AF152" s="24">
        <v>139</v>
      </c>
      <c r="AG152" s="24">
        <v>15</v>
      </c>
      <c r="AH152" s="24">
        <v>4</v>
      </c>
      <c r="AI152" s="24">
        <v>0</v>
      </c>
      <c r="AJ152" s="24">
        <v>4</v>
      </c>
      <c r="AK152" s="24">
        <v>1000</v>
      </c>
      <c r="AL152" s="24">
        <v>1000</v>
      </c>
      <c r="AM152" s="24">
        <v>0</v>
      </c>
      <c r="AN152" s="24">
        <v>0</v>
      </c>
    </row>
    <row r="153" spans="1:40" ht="15" thickBot="1" x14ac:dyDescent="0.35">
      <c r="A153" s="23" t="s">
        <v>106</v>
      </c>
      <c r="B153" s="24">
        <v>500</v>
      </c>
      <c r="C153" s="24">
        <v>6000</v>
      </c>
      <c r="D153" s="24">
        <v>3000</v>
      </c>
      <c r="E153" s="24">
        <v>3000</v>
      </c>
      <c r="F153" s="24">
        <v>0</v>
      </c>
      <c r="G153" s="24">
        <v>2500</v>
      </c>
      <c r="H153" s="24">
        <v>0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4">
        <v>15000</v>
      </c>
      <c r="O153" s="24">
        <v>15000</v>
      </c>
      <c r="P153" s="24">
        <v>0</v>
      </c>
      <c r="Q153" s="24">
        <v>0</v>
      </c>
      <c r="X153" s="23" t="s">
        <v>109</v>
      </c>
      <c r="Y153" s="24">
        <v>2</v>
      </c>
      <c r="Z153" s="24">
        <v>17</v>
      </c>
      <c r="AA153" s="24">
        <v>2</v>
      </c>
      <c r="AB153" s="24">
        <v>4</v>
      </c>
      <c r="AC153" s="24">
        <v>3</v>
      </c>
      <c r="AD153" s="24">
        <v>11</v>
      </c>
      <c r="AE153" s="24">
        <v>401</v>
      </c>
      <c r="AF153" s="24">
        <v>5</v>
      </c>
      <c r="AG153" s="24">
        <v>20</v>
      </c>
      <c r="AH153" s="24">
        <v>123</v>
      </c>
      <c r="AI153" s="24">
        <v>400</v>
      </c>
      <c r="AJ153" s="24">
        <v>11</v>
      </c>
      <c r="AK153" s="24">
        <v>999</v>
      </c>
      <c r="AL153" s="24">
        <v>1000</v>
      </c>
      <c r="AM153" s="24">
        <v>1</v>
      </c>
      <c r="AN153" s="24">
        <v>0.1</v>
      </c>
    </row>
    <row r="154" spans="1:40" ht="15" thickBot="1" x14ac:dyDescent="0.35">
      <c r="A154" s="23" t="s">
        <v>107</v>
      </c>
      <c r="B154" s="24">
        <v>0</v>
      </c>
      <c r="C154" s="24">
        <v>6000</v>
      </c>
      <c r="D154" s="24">
        <v>3000</v>
      </c>
      <c r="E154" s="24">
        <v>3000</v>
      </c>
      <c r="F154" s="24">
        <v>0</v>
      </c>
      <c r="G154" s="24">
        <v>2000</v>
      </c>
      <c r="H154" s="24">
        <v>0</v>
      </c>
      <c r="I154" s="24">
        <v>0</v>
      </c>
      <c r="J154" s="24">
        <v>0</v>
      </c>
      <c r="K154" s="24">
        <v>0</v>
      </c>
      <c r="L154" s="24">
        <v>0</v>
      </c>
      <c r="M154" s="24">
        <v>0</v>
      </c>
      <c r="N154" s="24">
        <v>14000</v>
      </c>
      <c r="O154" s="24">
        <v>14000</v>
      </c>
      <c r="P154" s="24">
        <v>0</v>
      </c>
      <c r="Q154" s="24">
        <v>0</v>
      </c>
      <c r="X154" s="23" t="s">
        <v>110</v>
      </c>
      <c r="Y154" s="24">
        <v>0</v>
      </c>
      <c r="Z154" s="24">
        <v>3</v>
      </c>
      <c r="AA154" s="24">
        <v>5</v>
      </c>
      <c r="AB154" s="24">
        <v>3</v>
      </c>
      <c r="AC154" s="24">
        <v>68</v>
      </c>
      <c r="AD154" s="24">
        <v>2</v>
      </c>
      <c r="AE154" s="24">
        <v>403</v>
      </c>
      <c r="AF154" s="24">
        <v>283</v>
      </c>
      <c r="AG154" s="24">
        <v>17</v>
      </c>
      <c r="AH154" s="24">
        <v>124</v>
      </c>
      <c r="AI154" s="24">
        <v>3</v>
      </c>
      <c r="AJ154" s="24">
        <v>89</v>
      </c>
      <c r="AK154" s="24">
        <v>1000</v>
      </c>
      <c r="AL154" s="24">
        <v>1000</v>
      </c>
      <c r="AM154" s="24">
        <v>0</v>
      </c>
      <c r="AN154" s="24">
        <v>0</v>
      </c>
    </row>
    <row r="155" spans="1:40" ht="15" thickBot="1" x14ac:dyDescent="0.35">
      <c r="A155" s="23" t="s">
        <v>108</v>
      </c>
      <c r="B155" s="24">
        <v>0</v>
      </c>
      <c r="C155" s="24">
        <v>6000</v>
      </c>
      <c r="D155" s="24">
        <v>3000</v>
      </c>
      <c r="E155" s="24">
        <v>2000</v>
      </c>
      <c r="F155" s="24">
        <v>0</v>
      </c>
      <c r="G155" s="24">
        <v>2000</v>
      </c>
      <c r="H155" s="24">
        <v>0</v>
      </c>
      <c r="I155" s="24">
        <v>0</v>
      </c>
      <c r="J155" s="24">
        <v>0</v>
      </c>
      <c r="K155" s="24">
        <v>0</v>
      </c>
      <c r="L155" s="24">
        <v>0</v>
      </c>
      <c r="M155" s="24">
        <v>0</v>
      </c>
      <c r="N155" s="24">
        <v>13000</v>
      </c>
      <c r="O155" s="24">
        <v>13000</v>
      </c>
      <c r="P155" s="24">
        <v>0</v>
      </c>
      <c r="Q155" s="24">
        <v>0</v>
      </c>
      <c r="X155" s="23" t="s">
        <v>111</v>
      </c>
      <c r="Y155" s="24">
        <v>4</v>
      </c>
      <c r="Z155" s="24">
        <v>11</v>
      </c>
      <c r="AA155" s="24">
        <v>244</v>
      </c>
      <c r="AB155" s="24">
        <v>10</v>
      </c>
      <c r="AC155" s="24">
        <v>7</v>
      </c>
      <c r="AD155" s="24">
        <v>10</v>
      </c>
      <c r="AE155" s="24">
        <v>399</v>
      </c>
      <c r="AF155" s="24">
        <v>133</v>
      </c>
      <c r="AG155" s="24">
        <v>5</v>
      </c>
      <c r="AH155" s="24">
        <v>93</v>
      </c>
      <c r="AI155" s="24">
        <v>72</v>
      </c>
      <c r="AJ155" s="24">
        <v>12</v>
      </c>
      <c r="AK155" s="24">
        <v>1000</v>
      </c>
      <c r="AL155" s="24">
        <v>1000</v>
      </c>
      <c r="AM155" s="24">
        <v>0</v>
      </c>
      <c r="AN155" s="24">
        <v>0</v>
      </c>
    </row>
    <row r="156" spans="1:40" ht="15" thickBot="1" x14ac:dyDescent="0.35">
      <c r="A156" s="23" t="s">
        <v>109</v>
      </c>
      <c r="B156" s="24">
        <v>0</v>
      </c>
      <c r="C156" s="24">
        <v>4000</v>
      </c>
      <c r="D156" s="24">
        <v>3000</v>
      </c>
      <c r="E156" s="24">
        <v>3000</v>
      </c>
      <c r="F156" s="24">
        <v>0</v>
      </c>
      <c r="G156" s="24">
        <v>2000</v>
      </c>
      <c r="H156" s="24">
        <v>0</v>
      </c>
      <c r="I156" s="24">
        <v>0</v>
      </c>
      <c r="J156" s="24">
        <v>0</v>
      </c>
      <c r="K156" s="24">
        <v>0</v>
      </c>
      <c r="L156" s="24">
        <v>0</v>
      </c>
      <c r="M156" s="24">
        <v>0</v>
      </c>
      <c r="N156" s="24">
        <v>12000</v>
      </c>
      <c r="O156" s="24">
        <v>12000</v>
      </c>
      <c r="P156" s="24">
        <v>0</v>
      </c>
      <c r="Q156" s="24">
        <v>0</v>
      </c>
      <c r="X156" s="23" t="s">
        <v>112</v>
      </c>
      <c r="Y156" s="24">
        <v>174</v>
      </c>
      <c r="Z156" s="24">
        <v>15</v>
      </c>
      <c r="AA156" s="24">
        <v>570</v>
      </c>
      <c r="AB156" s="24">
        <v>13</v>
      </c>
      <c r="AC156" s="24">
        <v>10</v>
      </c>
      <c r="AD156" s="24">
        <v>16</v>
      </c>
      <c r="AE156" s="24">
        <v>87</v>
      </c>
      <c r="AF156" s="24">
        <v>7</v>
      </c>
      <c r="AG156" s="24">
        <v>0</v>
      </c>
      <c r="AH156" s="24">
        <v>90</v>
      </c>
      <c r="AI156" s="24">
        <v>12</v>
      </c>
      <c r="AJ156" s="24">
        <v>6</v>
      </c>
      <c r="AK156" s="24">
        <v>1000</v>
      </c>
      <c r="AL156" s="24">
        <v>1000</v>
      </c>
      <c r="AM156" s="24">
        <v>0</v>
      </c>
      <c r="AN156" s="24">
        <v>0</v>
      </c>
    </row>
    <row r="157" spans="1:40" ht="15" thickBot="1" x14ac:dyDescent="0.35">
      <c r="A157" s="23" t="s">
        <v>110</v>
      </c>
      <c r="B157" s="24">
        <v>0</v>
      </c>
      <c r="C157" s="24">
        <v>6000</v>
      </c>
      <c r="D157" s="24">
        <v>3000</v>
      </c>
      <c r="E157" s="24">
        <v>0</v>
      </c>
      <c r="F157" s="24">
        <v>0</v>
      </c>
      <c r="G157" s="24">
        <v>2000</v>
      </c>
      <c r="H157" s="24">
        <v>0</v>
      </c>
      <c r="I157" s="24">
        <v>0</v>
      </c>
      <c r="J157" s="24">
        <v>0</v>
      </c>
      <c r="K157" s="24">
        <v>0</v>
      </c>
      <c r="L157" s="24">
        <v>0</v>
      </c>
      <c r="M157" s="24">
        <v>0</v>
      </c>
      <c r="N157" s="24">
        <v>11000</v>
      </c>
      <c r="O157" s="24">
        <v>11000</v>
      </c>
      <c r="P157" s="24">
        <v>0</v>
      </c>
      <c r="Q157" s="24">
        <v>0</v>
      </c>
      <c r="X157" s="23" t="s">
        <v>113</v>
      </c>
      <c r="Y157" s="24">
        <v>273</v>
      </c>
      <c r="Z157" s="24">
        <v>12</v>
      </c>
      <c r="AA157" s="24">
        <v>202</v>
      </c>
      <c r="AB157" s="24">
        <v>122</v>
      </c>
      <c r="AC157" s="24">
        <v>65</v>
      </c>
      <c r="AD157" s="24">
        <v>4</v>
      </c>
      <c r="AE157" s="24">
        <v>82</v>
      </c>
      <c r="AF157" s="24">
        <v>132</v>
      </c>
      <c r="AG157" s="24">
        <v>11</v>
      </c>
      <c r="AH157" s="24">
        <v>5</v>
      </c>
      <c r="AI157" s="24">
        <v>6</v>
      </c>
      <c r="AJ157" s="24">
        <v>87</v>
      </c>
      <c r="AK157" s="24">
        <v>1001</v>
      </c>
      <c r="AL157" s="24">
        <v>1000</v>
      </c>
      <c r="AM157" s="24">
        <v>-1</v>
      </c>
      <c r="AN157" s="24">
        <v>-0.1</v>
      </c>
    </row>
    <row r="158" spans="1:40" ht="15" thickBot="1" x14ac:dyDescent="0.35">
      <c r="A158" s="23" t="s">
        <v>111</v>
      </c>
      <c r="B158" s="24">
        <v>0</v>
      </c>
      <c r="C158" s="24">
        <v>2000</v>
      </c>
      <c r="D158" s="24">
        <v>3000</v>
      </c>
      <c r="E158" s="24">
        <v>0</v>
      </c>
      <c r="F158" s="24">
        <v>0</v>
      </c>
      <c r="G158" s="24">
        <v>2000</v>
      </c>
      <c r="H158" s="24">
        <v>0</v>
      </c>
      <c r="I158" s="24">
        <v>0</v>
      </c>
      <c r="J158" s="24">
        <v>0</v>
      </c>
      <c r="K158" s="24">
        <v>3000</v>
      </c>
      <c r="L158" s="24">
        <v>0</v>
      </c>
      <c r="M158" s="24">
        <v>0</v>
      </c>
      <c r="N158" s="24">
        <v>10000</v>
      </c>
      <c r="O158" s="24">
        <v>10000</v>
      </c>
      <c r="P158" s="24">
        <v>0</v>
      </c>
      <c r="Q158" s="24">
        <v>0</v>
      </c>
      <c r="X158" s="23" t="s">
        <v>262</v>
      </c>
      <c r="Y158" s="24">
        <v>274</v>
      </c>
      <c r="Z158" s="24">
        <v>246</v>
      </c>
      <c r="AA158" s="24">
        <v>3</v>
      </c>
      <c r="AB158" s="24">
        <v>16</v>
      </c>
      <c r="AC158" s="24">
        <v>0</v>
      </c>
      <c r="AD158" s="24">
        <v>12</v>
      </c>
      <c r="AE158" s="24">
        <v>8</v>
      </c>
      <c r="AF158" s="24">
        <v>3</v>
      </c>
      <c r="AG158" s="24">
        <v>19</v>
      </c>
      <c r="AH158" s="24">
        <v>6</v>
      </c>
      <c r="AI158" s="24">
        <v>403</v>
      </c>
      <c r="AJ158" s="24">
        <v>10</v>
      </c>
      <c r="AK158" s="24">
        <v>1000</v>
      </c>
      <c r="AL158" s="24">
        <v>1000</v>
      </c>
      <c r="AM158" s="24">
        <v>0</v>
      </c>
      <c r="AN158" s="24">
        <v>0</v>
      </c>
    </row>
    <row r="159" spans="1:40" ht="15" thickBot="1" x14ac:dyDescent="0.35">
      <c r="A159" s="23" t="s">
        <v>112</v>
      </c>
      <c r="B159" s="24">
        <v>0</v>
      </c>
      <c r="C159" s="24">
        <v>2000</v>
      </c>
      <c r="D159" s="24">
        <v>1000</v>
      </c>
      <c r="E159" s="24">
        <v>0</v>
      </c>
      <c r="F159" s="24">
        <v>0</v>
      </c>
      <c r="G159" s="24">
        <v>2000</v>
      </c>
      <c r="H159" s="24">
        <v>0</v>
      </c>
      <c r="I159" s="24">
        <v>0</v>
      </c>
      <c r="J159" s="24">
        <v>0</v>
      </c>
      <c r="K159" s="24">
        <v>4000</v>
      </c>
      <c r="L159" s="24">
        <v>0</v>
      </c>
      <c r="M159" s="24">
        <v>0</v>
      </c>
      <c r="N159" s="24">
        <v>9000</v>
      </c>
      <c r="O159" s="24">
        <v>9000</v>
      </c>
      <c r="P159" s="24">
        <v>0</v>
      </c>
      <c r="Q159" s="24">
        <v>0</v>
      </c>
      <c r="X159" s="23" t="s">
        <v>263</v>
      </c>
      <c r="Y159" s="24">
        <v>175</v>
      </c>
      <c r="Z159" s="24">
        <v>4</v>
      </c>
      <c r="AA159" s="24">
        <v>203</v>
      </c>
      <c r="AB159" s="24">
        <v>8</v>
      </c>
      <c r="AC159" s="24">
        <v>12</v>
      </c>
      <c r="AD159" s="24">
        <v>8</v>
      </c>
      <c r="AE159" s="24">
        <v>86</v>
      </c>
      <c r="AF159" s="24">
        <v>282</v>
      </c>
      <c r="AG159" s="24">
        <v>10</v>
      </c>
      <c r="AH159" s="24">
        <v>119</v>
      </c>
      <c r="AI159" s="24">
        <v>10</v>
      </c>
      <c r="AJ159" s="24">
        <v>83</v>
      </c>
      <c r="AK159" s="24">
        <v>1000</v>
      </c>
      <c r="AL159" s="24">
        <v>1000</v>
      </c>
      <c r="AM159" s="24">
        <v>0</v>
      </c>
      <c r="AN159" s="24">
        <v>0</v>
      </c>
    </row>
    <row r="160" spans="1:40" ht="15" thickBot="1" x14ac:dyDescent="0.35">
      <c r="A160" s="23" t="s">
        <v>113</v>
      </c>
      <c r="B160" s="24">
        <v>0</v>
      </c>
      <c r="C160" s="24">
        <v>2000</v>
      </c>
      <c r="D160" s="24">
        <v>1000</v>
      </c>
      <c r="E160" s="24">
        <v>0</v>
      </c>
      <c r="F160" s="24">
        <v>0</v>
      </c>
      <c r="G160" s="24">
        <v>2000</v>
      </c>
      <c r="H160" s="24">
        <v>0</v>
      </c>
      <c r="I160" s="24">
        <v>0</v>
      </c>
      <c r="J160" s="24">
        <v>0</v>
      </c>
      <c r="K160" s="24">
        <v>3000</v>
      </c>
      <c r="L160" s="24">
        <v>0</v>
      </c>
      <c r="M160" s="24">
        <v>0</v>
      </c>
      <c r="N160" s="24">
        <v>8000</v>
      </c>
      <c r="O160" s="24">
        <v>8000</v>
      </c>
      <c r="P160" s="24">
        <v>0</v>
      </c>
      <c r="Q160" s="24">
        <v>0</v>
      </c>
      <c r="X160" s="23" t="s">
        <v>264</v>
      </c>
      <c r="Y160" s="24">
        <v>5</v>
      </c>
      <c r="Z160" s="24">
        <v>2</v>
      </c>
      <c r="AA160" s="24">
        <v>8</v>
      </c>
      <c r="AB160" s="24">
        <v>9</v>
      </c>
      <c r="AC160" s="24">
        <v>2</v>
      </c>
      <c r="AD160" s="24">
        <v>6</v>
      </c>
      <c r="AE160" s="24">
        <v>90</v>
      </c>
      <c r="AF160" s="24">
        <v>284</v>
      </c>
      <c r="AG160" s="24">
        <v>14</v>
      </c>
      <c r="AH160" s="24">
        <v>94</v>
      </c>
      <c r="AI160" s="24">
        <v>401</v>
      </c>
      <c r="AJ160" s="24">
        <v>85</v>
      </c>
      <c r="AK160" s="24">
        <v>1000</v>
      </c>
      <c r="AL160" s="24">
        <v>1000</v>
      </c>
      <c r="AM160" s="24">
        <v>0</v>
      </c>
      <c r="AN160" s="24">
        <v>0</v>
      </c>
    </row>
    <row r="161" spans="1:40" ht="15" thickBot="1" x14ac:dyDescent="0.35">
      <c r="A161" s="23" t="s">
        <v>262</v>
      </c>
      <c r="B161" s="24">
        <v>0</v>
      </c>
      <c r="C161" s="24">
        <v>2000</v>
      </c>
      <c r="D161" s="24">
        <v>0</v>
      </c>
      <c r="E161" s="24">
        <v>0</v>
      </c>
      <c r="F161" s="24">
        <v>2000</v>
      </c>
      <c r="G161" s="24">
        <v>0</v>
      </c>
      <c r="H161" s="24">
        <v>0</v>
      </c>
      <c r="I161" s="24">
        <v>0</v>
      </c>
      <c r="J161" s="24">
        <v>0</v>
      </c>
      <c r="K161" s="24">
        <v>3000</v>
      </c>
      <c r="L161" s="24">
        <v>0</v>
      </c>
      <c r="M161" s="24">
        <v>0</v>
      </c>
      <c r="N161" s="24">
        <v>7000</v>
      </c>
      <c r="O161" s="24">
        <v>7000</v>
      </c>
      <c r="P161" s="24">
        <v>0</v>
      </c>
      <c r="Q161" s="24">
        <v>0</v>
      </c>
      <c r="X161" s="23" t="s">
        <v>265</v>
      </c>
      <c r="Y161" s="24">
        <v>278</v>
      </c>
      <c r="Z161" s="24">
        <v>10</v>
      </c>
      <c r="AA161" s="24">
        <v>9</v>
      </c>
      <c r="AB161" s="24">
        <v>125</v>
      </c>
      <c r="AC161" s="24">
        <v>1</v>
      </c>
      <c r="AD161" s="24">
        <v>20</v>
      </c>
      <c r="AE161" s="24">
        <v>4</v>
      </c>
      <c r="AF161" s="24">
        <v>134</v>
      </c>
      <c r="AG161" s="24">
        <v>13</v>
      </c>
      <c r="AH161" s="24">
        <v>2</v>
      </c>
      <c r="AI161" s="24">
        <v>402</v>
      </c>
      <c r="AJ161" s="24">
        <v>2</v>
      </c>
      <c r="AK161" s="24">
        <v>1000</v>
      </c>
      <c r="AL161" s="24">
        <v>1000</v>
      </c>
      <c r="AM161" s="24">
        <v>0</v>
      </c>
      <c r="AN161" s="24">
        <v>0</v>
      </c>
    </row>
    <row r="162" spans="1:40" ht="15" thickBot="1" x14ac:dyDescent="0.35">
      <c r="A162" s="23" t="s">
        <v>263</v>
      </c>
      <c r="B162" s="24">
        <v>0</v>
      </c>
      <c r="C162" s="24">
        <v>4000</v>
      </c>
      <c r="D162" s="24">
        <v>0</v>
      </c>
      <c r="E162" s="24">
        <v>0</v>
      </c>
      <c r="F162" s="24">
        <v>0</v>
      </c>
      <c r="G162" s="24">
        <v>2000</v>
      </c>
      <c r="H162" s="24">
        <v>0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6000</v>
      </c>
      <c r="O162" s="24">
        <v>6000</v>
      </c>
      <c r="P162" s="24">
        <v>0</v>
      </c>
      <c r="Q162" s="24">
        <v>0</v>
      </c>
      <c r="X162" s="23" t="s">
        <v>266</v>
      </c>
      <c r="Y162" s="24">
        <v>276</v>
      </c>
      <c r="Z162" s="24">
        <v>16</v>
      </c>
      <c r="AA162" s="24">
        <v>422</v>
      </c>
      <c r="AB162" s="24">
        <v>14</v>
      </c>
      <c r="AC162" s="24">
        <v>6</v>
      </c>
      <c r="AD162" s="24">
        <v>7</v>
      </c>
      <c r="AE162" s="24">
        <v>6</v>
      </c>
      <c r="AF162" s="24">
        <v>6</v>
      </c>
      <c r="AG162" s="24">
        <v>2</v>
      </c>
      <c r="AH162" s="24">
        <v>89</v>
      </c>
      <c r="AI162" s="24">
        <v>73</v>
      </c>
      <c r="AJ162" s="24">
        <v>84</v>
      </c>
      <c r="AK162" s="24">
        <v>1001</v>
      </c>
      <c r="AL162" s="24">
        <v>1000</v>
      </c>
      <c r="AM162" s="24">
        <v>-1</v>
      </c>
      <c r="AN162" s="24">
        <v>-0.1</v>
      </c>
    </row>
    <row r="163" spans="1:40" ht="15" thickBot="1" x14ac:dyDescent="0.35">
      <c r="A163" s="23" t="s">
        <v>264</v>
      </c>
      <c r="B163" s="24">
        <v>0</v>
      </c>
      <c r="C163" s="24">
        <v>2000</v>
      </c>
      <c r="D163" s="24">
        <v>0</v>
      </c>
      <c r="E163" s="24">
        <v>0</v>
      </c>
      <c r="F163" s="24">
        <v>0</v>
      </c>
      <c r="G163" s="24">
        <v>0</v>
      </c>
      <c r="H163" s="24">
        <v>0</v>
      </c>
      <c r="I163" s="24">
        <v>0</v>
      </c>
      <c r="J163" s="24">
        <v>0</v>
      </c>
      <c r="K163" s="24">
        <v>3000</v>
      </c>
      <c r="L163" s="24">
        <v>0</v>
      </c>
      <c r="M163" s="24">
        <v>0</v>
      </c>
      <c r="N163" s="24">
        <v>5000</v>
      </c>
      <c r="O163" s="24">
        <v>5000</v>
      </c>
      <c r="P163" s="24">
        <v>0</v>
      </c>
      <c r="Q163" s="24">
        <v>0</v>
      </c>
    </row>
    <row r="164" spans="1:40" ht="15" thickBot="1" x14ac:dyDescent="0.35">
      <c r="A164" s="23" t="s">
        <v>265</v>
      </c>
      <c r="B164" s="24">
        <v>0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4000</v>
      </c>
      <c r="L164" s="24">
        <v>0</v>
      </c>
      <c r="M164" s="24">
        <v>0</v>
      </c>
      <c r="N164" s="24">
        <v>4000</v>
      </c>
      <c r="O164" s="24">
        <v>4000</v>
      </c>
      <c r="P164" s="24">
        <v>0</v>
      </c>
      <c r="Q164" s="24">
        <v>0</v>
      </c>
      <c r="X164" s="25" t="s">
        <v>168</v>
      </c>
      <c r="Y164" s="26">
        <v>3353</v>
      </c>
    </row>
    <row r="165" spans="1:40" ht="15" thickBot="1" x14ac:dyDescent="0.35">
      <c r="A165" s="23" t="s">
        <v>266</v>
      </c>
      <c r="B165" s="24">
        <v>0</v>
      </c>
      <c r="C165" s="24">
        <v>0</v>
      </c>
      <c r="D165" s="24">
        <v>0</v>
      </c>
      <c r="E165" s="24">
        <v>0</v>
      </c>
      <c r="F165" s="24">
        <v>0</v>
      </c>
      <c r="G165" s="24">
        <v>2500</v>
      </c>
      <c r="H165" s="24">
        <v>0</v>
      </c>
      <c r="I165" s="24">
        <v>500</v>
      </c>
      <c r="J165" s="24">
        <v>0</v>
      </c>
      <c r="K165" s="24">
        <v>0</v>
      </c>
      <c r="L165" s="24">
        <v>0</v>
      </c>
      <c r="M165" s="24">
        <v>0</v>
      </c>
      <c r="N165" s="24">
        <v>3000</v>
      </c>
      <c r="O165" s="24">
        <v>3000</v>
      </c>
      <c r="P165" s="24">
        <v>0</v>
      </c>
      <c r="Q165" s="24">
        <v>0</v>
      </c>
      <c r="X165" s="25" t="s">
        <v>460</v>
      </c>
      <c r="Y165" s="26">
        <v>0</v>
      </c>
    </row>
    <row r="166" spans="1:40" ht="15" thickBot="1" x14ac:dyDescent="0.35">
      <c r="A166" s="23" t="s">
        <v>267</v>
      </c>
      <c r="B166" s="24">
        <v>0</v>
      </c>
      <c r="C166" s="24">
        <v>0</v>
      </c>
      <c r="D166" s="24">
        <v>0</v>
      </c>
      <c r="E166" s="24">
        <v>0</v>
      </c>
      <c r="F166" s="24">
        <v>0</v>
      </c>
      <c r="G166" s="24">
        <v>2000</v>
      </c>
      <c r="H166" s="24">
        <v>0</v>
      </c>
      <c r="I166" s="24">
        <v>0</v>
      </c>
      <c r="J166" s="24">
        <v>0</v>
      </c>
      <c r="K166" s="24">
        <v>0</v>
      </c>
      <c r="L166" s="24">
        <v>0</v>
      </c>
      <c r="M166" s="24">
        <v>0</v>
      </c>
      <c r="N166" s="24">
        <v>2000</v>
      </c>
      <c r="O166" s="24">
        <v>2000</v>
      </c>
      <c r="P166" s="24">
        <v>0</v>
      </c>
      <c r="Q166" s="24">
        <v>0</v>
      </c>
      <c r="X166" s="25" t="s">
        <v>170</v>
      </c>
      <c r="Y166" s="26">
        <v>23001</v>
      </c>
    </row>
    <row r="167" spans="1:40" ht="15" thickBot="1" x14ac:dyDescent="0.35">
      <c r="X167" s="25" t="s">
        <v>171</v>
      </c>
      <c r="Y167" s="26">
        <v>23000</v>
      </c>
    </row>
    <row r="168" spans="1:40" ht="15" thickBot="1" x14ac:dyDescent="0.35">
      <c r="A168" s="25" t="s">
        <v>168</v>
      </c>
      <c r="B168" s="26">
        <v>50500</v>
      </c>
      <c r="X168" s="25" t="s">
        <v>172</v>
      </c>
      <c r="Y168" s="26">
        <v>1</v>
      </c>
    </row>
    <row r="169" spans="1:40" ht="15" thickBot="1" x14ac:dyDescent="0.35">
      <c r="A169" s="25" t="s">
        <v>297</v>
      </c>
      <c r="B169" s="26">
        <v>0</v>
      </c>
      <c r="X169" s="25" t="s">
        <v>173</v>
      </c>
      <c r="Y169" s="26"/>
    </row>
    <row r="170" spans="1:40" ht="15" thickBot="1" x14ac:dyDescent="0.35">
      <c r="A170" s="25" t="s">
        <v>170</v>
      </c>
      <c r="B170" s="26">
        <v>324000</v>
      </c>
      <c r="X170" s="25" t="s">
        <v>174</v>
      </c>
      <c r="Y170" s="26"/>
    </row>
    <row r="171" spans="1:40" ht="15" thickBot="1" x14ac:dyDescent="0.35">
      <c r="A171" s="25" t="s">
        <v>171</v>
      </c>
      <c r="B171" s="26">
        <v>324000</v>
      </c>
      <c r="X171" s="25" t="s">
        <v>175</v>
      </c>
      <c r="Y171" s="26">
        <v>0</v>
      </c>
    </row>
    <row r="172" spans="1:40" ht="15" thickBot="1" x14ac:dyDescent="0.35">
      <c r="A172" s="25" t="s">
        <v>172</v>
      </c>
      <c r="B172" s="26">
        <v>0</v>
      </c>
    </row>
    <row r="173" spans="1:40" ht="15" thickBot="1" x14ac:dyDescent="0.35">
      <c r="A173" s="25" t="s">
        <v>173</v>
      </c>
      <c r="B173" s="26"/>
      <c r="X173" s="27" t="s">
        <v>176</v>
      </c>
    </row>
    <row r="174" spans="1:40" ht="15" thickBot="1" x14ac:dyDescent="0.35">
      <c r="A174" s="25" t="s">
        <v>174</v>
      </c>
      <c r="B174" s="26"/>
    </row>
    <row r="175" spans="1:40" ht="15" thickBot="1" x14ac:dyDescent="0.35">
      <c r="A175" s="25" t="s">
        <v>175</v>
      </c>
      <c r="B175" s="26">
        <v>0</v>
      </c>
      <c r="X175" s="28" t="s">
        <v>298</v>
      </c>
    </row>
    <row r="176" spans="1:40" x14ac:dyDescent="0.3">
      <c r="X176" s="28" t="s">
        <v>528</v>
      </c>
    </row>
    <row r="177" spans="1:1" x14ac:dyDescent="0.3">
      <c r="A177" s="27" t="s">
        <v>176</v>
      </c>
    </row>
    <row r="179" spans="1:1" x14ac:dyDescent="0.3">
      <c r="A179" s="28" t="s">
        <v>298</v>
      </c>
    </row>
    <row r="180" spans="1:1" x14ac:dyDescent="0.3">
      <c r="A180" s="28" t="s">
        <v>355</v>
      </c>
    </row>
  </sheetData>
  <mergeCells count="2">
    <mergeCell ref="A1:A2"/>
    <mergeCell ref="B1:K1"/>
  </mergeCells>
  <hyperlinks>
    <hyperlink ref="A177" r:id="rId1" display="https://miau.my-x.hu/myx-free/coco/test/823234820230517183434.html" xr:uid="{0595C03C-6192-4940-9AB9-37B427812B20}"/>
    <hyperlink ref="X173" r:id="rId2" display="https://miau.my-x.hu/myx-free/coco/test/492636520230517190109.html" xr:uid="{644982EE-36A3-404F-89C7-BC6D5E421CE0}"/>
  </hyperlinks>
  <pageMargins left="0.7" right="0.7" top="0.78740157499999996" bottom="0.78740157499999996" header="0.3" footer="0.3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03750-B993-4655-AE01-907F9B50CBA3}">
  <dimension ref="A1:Q42"/>
  <sheetViews>
    <sheetView zoomScale="130" workbookViewId="0">
      <selection activeCell="I8" sqref="I8"/>
    </sheetView>
  </sheetViews>
  <sheetFormatPr baseColWidth="10" defaultRowHeight="14.4" x14ac:dyDescent="0.3"/>
  <cols>
    <col min="1" max="1" width="5.109375" bestFit="1" customWidth="1"/>
    <col min="2" max="2" width="5.21875" bestFit="1" customWidth="1"/>
    <col min="3" max="3" width="5" customWidth="1"/>
    <col min="4" max="4" width="5.21875" bestFit="1" customWidth="1"/>
    <col min="5" max="5" width="6.77734375" bestFit="1" customWidth="1"/>
    <col min="6" max="6" width="7" bestFit="1" customWidth="1"/>
    <col min="7" max="7" width="9.21875" bestFit="1" customWidth="1"/>
    <col min="8" max="8" width="11.77734375" bestFit="1" customWidth="1"/>
    <col min="9" max="9" width="14.44140625" bestFit="1" customWidth="1"/>
    <col min="10" max="15" width="11.77734375" bestFit="1" customWidth="1"/>
  </cols>
  <sheetData>
    <row r="1" spans="1:9" x14ac:dyDescent="0.3">
      <c r="A1" t="s">
        <v>51</v>
      </c>
      <c r="B1" t="s">
        <v>64</v>
      </c>
      <c r="D1" t="s">
        <v>65</v>
      </c>
      <c r="E1" t="s">
        <v>66</v>
      </c>
      <c r="F1" t="s">
        <v>67</v>
      </c>
      <c r="G1" t="s">
        <v>68</v>
      </c>
      <c r="H1" t="s">
        <v>69</v>
      </c>
      <c r="I1" t="s">
        <v>62</v>
      </c>
    </row>
    <row r="2" spans="1:9" x14ac:dyDescent="0.3">
      <c r="A2" t="s">
        <v>55</v>
      </c>
      <c r="B2" t="s">
        <v>56</v>
      </c>
      <c r="C2" t="s">
        <v>70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63</v>
      </c>
    </row>
    <row r="3" spans="1:9" x14ac:dyDescent="0.3">
      <c r="A3">
        <v>17</v>
      </c>
      <c r="B3">
        <v>2022</v>
      </c>
      <c r="C3">
        <v>12</v>
      </c>
      <c r="D3">
        <v>25</v>
      </c>
      <c r="E3">
        <v>16</v>
      </c>
      <c r="F3">
        <v>10</v>
      </c>
      <c r="G3">
        <v>4</v>
      </c>
      <c r="H3">
        <v>6</v>
      </c>
      <c r="I3">
        <v>33</v>
      </c>
    </row>
    <row r="4" spans="1:9" x14ac:dyDescent="0.3">
      <c r="A4">
        <v>15</v>
      </c>
      <c r="B4">
        <v>2023</v>
      </c>
      <c r="C4">
        <v>9</v>
      </c>
      <c r="D4">
        <v>12</v>
      </c>
      <c r="E4">
        <v>24</v>
      </c>
      <c r="F4">
        <v>29</v>
      </c>
      <c r="G4">
        <v>3</v>
      </c>
      <c r="H4">
        <v>4</v>
      </c>
      <c r="I4">
        <v>63</v>
      </c>
    </row>
    <row r="5" spans="1:9" x14ac:dyDescent="0.3">
      <c r="A5">
        <v>14</v>
      </c>
      <c r="B5">
        <v>2023</v>
      </c>
      <c r="C5">
        <v>10</v>
      </c>
      <c r="D5">
        <v>10</v>
      </c>
      <c r="E5">
        <v>11</v>
      </c>
      <c r="F5">
        <v>26</v>
      </c>
      <c r="G5">
        <v>4</v>
      </c>
      <c r="H5">
        <v>4</v>
      </c>
      <c r="I5">
        <v>73</v>
      </c>
    </row>
    <row r="6" spans="1:9" x14ac:dyDescent="0.3">
      <c r="A6">
        <v>3</v>
      </c>
      <c r="B6">
        <v>2024</v>
      </c>
      <c r="C6">
        <v>3</v>
      </c>
      <c r="D6">
        <v>10</v>
      </c>
      <c r="E6">
        <v>8</v>
      </c>
      <c r="F6">
        <v>59</v>
      </c>
      <c r="G6">
        <v>1</v>
      </c>
      <c r="H6">
        <v>3</v>
      </c>
      <c r="I6">
        <v>44</v>
      </c>
    </row>
    <row r="7" spans="1:9" x14ac:dyDescent="0.3">
      <c r="A7">
        <v>10</v>
      </c>
      <c r="B7">
        <v>2024</v>
      </c>
      <c r="C7">
        <v>3</v>
      </c>
      <c r="D7">
        <v>25</v>
      </c>
      <c r="E7">
        <v>7</v>
      </c>
      <c r="F7">
        <v>50</v>
      </c>
      <c r="G7">
        <v>1</v>
      </c>
      <c r="H7">
        <v>7</v>
      </c>
      <c r="I7">
        <v>82</v>
      </c>
    </row>
    <row r="8" spans="1:9" x14ac:dyDescent="0.3">
      <c r="A8">
        <v>6</v>
      </c>
      <c r="B8">
        <v>2024</v>
      </c>
      <c r="C8">
        <v>3</v>
      </c>
      <c r="D8">
        <v>27</v>
      </c>
      <c r="E8">
        <v>4</v>
      </c>
      <c r="F8">
        <v>37</v>
      </c>
      <c r="G8">
        <v>1</v>
      </c>
      <c r="H8">
        <v>2</v>
      </c>
    </row>
    <row r="9" spans="1:9" x14ac:dyDescent="0.3">
      <c r="A9">
        <v>11</v>
      </c>
      <c r="B9">
        <v>2025</v>
      </c>
      <c r="C9">
        <v>2</v>
      </c>
      <c r="D9">
        <v>28</v>
      </c>
      <c r="E9">
        <v>7</v>
      </c>
      <c r="F9">
        <v>21</v>
      </c>
      <c r="G9">
        <v>1</v>
      </c>
      <c r="H9">
        <v>7</v>
      </c>
      <c r="I9">
        <v>84</v>
      </c>
    </row>
    <row r="10" spans="1:9" x14ac:dyDescent="0.3">
      <c r="A10">
        <v>2</v>
      </c>
      <c r="B10">
        <v>2026</v>
      </c>
      <c r="C10">
        <v>4</v>
      </c>
      <c r="D10">
        <v>7</v>
      </c>
      <c r="E10">
        <v>16</v>
      </c>
      <c r="F10">
        <v>1</v>
      </c>
      <c r="G10">
        <v>2</v>
      </c>
      <c r="H10">
        <v>4</v>
      </c>
      <c r="I10">
        <v>51</v>
      </c>
    </row>
    <row r="11" spans="1:9" x14ac:dyDescent="0.3">
      <c r="A11">
        <v>16</v>
      </c>
      <c r="B11">
        <v>2026</v>
      </c>
      <c r="C11">
        <v>5</v>
      </c>
      <c r="D11">
        <v>27</v>
      </c>
      <c r="E11">
        <v>1</v>
      </c>
      <c r="F11">
        <v>57</v>
      </c>
      <c r="G11">
        <v>2</v>
      </c>
      <c r="H11">
        <v>3</v>
      </c>
      <c r="I11">
        <v>77</v>
      </c>
    </row>
    <row r="12" spans="1:9" x14ac:dyDescent="0.3">
      <c r="A12">
        <v>1</v>
      </c>
      <c r="B12">
        <v>2028</v>
      </c>
      <c r="C12">
        <v>4</v>
      </c>
      <c r="D12">
        <v>17</v>
      </c>
      <c r="E12">
        <v>14</v>
      </c>
      <c r="F12">
        <v>41</v>
      </c>
      <c r="G12">
        <v>2</v>
      </c>
      <c r="H12">
        <v>7</v>
      </c>
      <c r="I12">
        <v>50</v>
      </c>
    </row>
    <row r="13" spans="1:9" x14ac:dyDescent="0.3">
      <c r="A13">
        <v>13</v>
      </c>
      <c r="B13">
        <v>2028</v>
      </c>
      <c r="C13">
        <v>7</v>
      </c>
      <c r="D13">
        <v>24</v>
      </c>
      <c r="E13">
        <v>22</v>
      </c>
      <c r="F13">
        <v>58</v>
      </c>
      <c r="G13">
        <v>3</v>
      </c>
      <c r="H13">
        <v>4</v>
      </c>
      <c r="I13">
        <v>22</v>
      </c>
    </row>
    <row r="14" spans="1:9" x14ac:dyDescent="0.3">
      <c r="A14">
        <v>4</v>
      </c>
      <c r="B14">
        <v>2028</v>
      </c>
      <c r="C14">
        <v>8</v>
      </c>
      <c r="D14">
        <v>2</v>
      </c>
      <c r="E14">
        <v>11</v>
      </c>
      <c r="F14">
        <v>5</v>
      </c>
      <c r="G14">
        <v>3</v>
      </c>
      <c r="H14">
        <v>6</v>
      </c>
      <c r="I14">
        <v>66</v>
      </c>
    </row>
    <row r="15" spans="1:9" x14ac:dyDescent="0.3">
      <c r="A15">
        <v>12</v>
      </c>
      <c r="B15">
        <v>2029</v>
      </c>
      <c r="C15">
        <v>10</v>
      </c>
      <c r="D15">
        <v>17</v>
      </c>
      <c r="E15">
        <v>9</v>
      </c>
      <c r="F15">
        <v>43</v>
      </c>
      <c r="G15">
        <v>4</v>
      </c>
      <c r="H15">
        <v>3</v>
      </c>
      <c r="I15">
        <v>59</v>
      </c>
    </row>
    <row r="16" spans="1:9" x14ac:dyDescent="0.3">
      <c r="A16">
        <v>7</v>
      </c>
      <c r="B16">
        <v>2030</v>
      </c>
      <c r="C16">
        <v>2</v>
      </c>
      <c r="D16">
        <v>11</v>
      </c>
      <c r="E16">
        <v>20</v>
      </c>
      <c r="F16">
        <v>55</v>
      </c>
      <c r="G16">
        <v>1</v>
      </c>
      <c r="H16">
        <v>7</v>
      </c>
      <c r="I16">
        <v>74</v>
      </c>
    </row>
    <row r="17" spans="1:17" x14ac:dyDescent="0.3">
      <c r="A17">
        <v>8</v>
      </c>
      <c r="B17">
        <v>2030</v>
      </c>
      <c r="C17">
        <v>2</v>
      </c>
      <c r="D17">
        <v>23</v>
      </c>
      <c r="E17">
        <v>11</v>
      </c>
      <c r="F17">
        <v>37</v>
      </c>
      <c r="G17">
        <v>1</v>
      </c>
      <c r="H17">
        <v>6</v>
      </c>
      <c r="I17">
        <v>55</v>
      </c>
    </row>
    <row r="18" spans="1:17" x14ac:dyDescent="0.3">
      <c r="A18">
        <v>5</v>
      </c>
      <c r="B18">
        <v>2030</v>
      </c>
      <c r="C18">
        <v>8</v>
      </c>
      <c r="D18">
        <v>27</v>
      </c>
      <c r="E18">
        <v>9</v>
      </c>
      <c r="F18">
        <v>21</v>
      </c>
      <c r="G18">
        <v>3</v>
      </c>
      <c r="H18">
        <v>5</v>
      </c>
      <c r="I18">
        <v>61</v>
      </c>
    </row>
    <row r="19" spans="1:17" x14ac:dyDescent="0.3">
      <c r="A19">
        <v>9</v>
      </c>
      <c r="B19">
        <v>2031</v>
      </c>
      <c r="C19">
        <v>6</v>
      </c>
      <c r="D19">
        <v>15</v>
      </c>
      <c r="E19">
        <v>24</v>
      </c>
      <c r="F19">
        <v>55</v>
      </c>
      <c r="G19">
        <v>2</v>
      </c>
      <c r="H19">
        <v>3</v>
      </c>
      <c r="I19">
        <v>72</v>
      </c>
    </row>
    <row r="20" spans="1:17" x14ac:dyDescent="0.3">
      <c r="A20">
        <v>18</v>
      </c>
      <c r="B20">
        <v>2032</v>
      </c>
      <c r="C20">
        <v>3</v>
      </c>
      <c r="D20">
        <v>29</v>
      </c>
      <c r="E20">
        <v>19</v>
      </c>
      <c r="F20">
        <v>26</v>
      </c>
      <c r="G20">
        <v>1</v>
      </c>
      <c r="H20">
        <v>2</v>
      </c>
      <c r="I20">
        <v>98</v>
      </c>
    </row>
    <row r="22" spans="1:17" x14ac:dyDescent="0.3">
      <c r="B22" s="1">
        <f>CORREL(B25:B42,$P$25:$P$42)</f>
        <v>-0.12807470074294441</v>
      </c>
      <c r="C22" s="1">
        <f t="shared" ref="C22:O22" si="0">CORREL(C25:C42,$P$25:$P$42)</f>
        <v>8.97282423087645E-2</v>
      </c>
      <c r="D22" s="1">
        <f t="shared" si="0"/>
        <v>0.14796491897990072</v>
      </c>
      <c r="E22" s="1">
        <f t="shared" si="0"/>
        <v>3.6626609154230667E-2</v>
      </c>
      <c r="F22" s="1">
        <f t="shared" si="0"/>
        <v>2.2378655251353897E-2</v>
      </c>
      <c r="G22" s="1">
        <f t="shared" si="0"/>
        <v>3.8184982950855248E-2</v>
      </c>
      <c r="H22" s="1">
        <f t="shared" si="0"/>
        <v>-0.43267287047584907</v>
      </c>
      <c r="I22" s="1">
        <f t="shared" si="0"/>
        <v>0.12807470074294441</v>
      </c>
      <c r="J22" s="1">
        <f t="shared" si="0"/>
        <v>-8.97282423087645E-2</v>
      </c>
      <c r="K22" s="1">
        <f t="shared" si="0"/>
        <v>-0.14796491897990072</v>
      </c>
      <c r="L22" s="1">
        <f t="shared" si="0"/>
        <v>-3.6626609154230667E-2</v>
      </c>
      <c r="M22" s="1">
        <f t="shared" si="0"/>
        <v>-2.2378655251353897E-2</v>
      </c>
      <c r="N22" s="1">
        <f t="shared" si="0"/>
        <v>-3.8184982950855248E-2</v>
      </c>
      <c r="O22" s="1">
        <f t="shared" si="0"/>
        <v>0.43267287047584907</v>
      </c>
    </row>
    <row r="23" spans="1:17" x14ac:dyDescent="0.3">
      <c r="B23" t="s">
        <v>71</v>
      </c>
      <c r="C23" t="s">
        <v>71</v>
      </c>
      <c r="D23" t="s">
        <v>71</v>
      </c>
      <c r="E23" t="s">
        <v>71</v>
      </c>
      <c r="F23" t="s">
        <v>71</v>
      </c>
      <c r="G23" t="s">
        <v>71</v>
      </c>
      <c r="H23" t="s">
        <v>71</v>
      </c>
      <c r="I23" t="s">
        <v>72</v>
      </c>
      <c r="J23" t="s">
        <v>72</v>
      </c>
      <c r="K23" t="s">
        <v>72</v>
      </c>
      <c r="L23" t="s">
        <v>72</v>
      </c>
      <c r="M23" t="s">
        <v>72</v>
      </c>
      <c r="N23" t="s">
        <v>72</v>
      </c>
      <c r="O23" t="s">
        <v>72</v>
      </c>
    </row>
    <row r="24" spans="1:17" x14ac:dyDescent="0.3">
      <c r="A24" t="str">
        <f t="shared" ref="A24:A42" si="1">A2</f>
        <v>id</v>
      </c>
      <c r="B24" t="str">
        <f t="shared" ref="B24:H24" si="2">B2</f>
        <v>Jahr</v>
      </c>
      <c r="C24" t="str">
        <f t="shared" si="2"/>
        <v>Monate</v>
      </c>
      <c r="D24" t="str">
        <f t="shared" si="2"/>
        <v>Tag</v>
      </c>
      <c r="E24" t="str">
        <f t="shared" si="2"/>
        <v>Stunde</v>
      </c>
      <c r="F24" t="str">
        <f t="shared" si="2"/>
        <v>Minute</v>
      </c>
      <c r="G24" t="str">
        <f t="shared" si="2"/>
        <v>Jahreszeit</v>
      </c>
      <c r="H24" t="str">
        <f t="shared" si="2"/>
        <v>Wochentag</v>
      </c>
      <c r="I24" t="str">
        <f>B24</f>
        <v>Jahr</v>
      </c>
      <c r="J24" t="str">
        <f t="shared" ref="J24:O24" si="3">C24</f>
        <v>Monate</v>
      </c>
      <c r="K24" t="str">
        <f t="shared" si="3"/>
        <v>Tag</v>
      </c>
      <c r="L24" t="str">
        <f t="shared" si="3"/>
        <v>Stunde</v>
      </c>
      <c r="M24" t="str">
        <f t="shared" si="3"/>
        <v>Minute</v>
      </c>
      <c r="N24" t="str">
        <f t="shared" si="3"/>
        <v>Jahreszeit</v>
      </c>
      <c r="O24" t="str">
        <f t="shared" si="3"/>
        <v>Wochentag</v>
      </c>
      <c r="P24" t="str">
        <f>I2</f>
        <v>Energieaufwand</v>
      </c>
      <c r="Q24" t="s">
        <v>179</v>
      </c>
    </row>
    <row r="25" spans="1:17" x14ac:dyDescent="0.3">
      <c r="A25">
        <f t="shared" si="1"/>
        <v>17</v>
      </c>
      <c r="B25" s="18">
        <f t="shared" ref="B25:B42" si="4">RANK(B3,B$3:B$20,0)</f>
        <v>18</v>
      </c>
      <c r="C25" s="18">
        <f t="shared" ref="C25:H25" si="5">RANK(C3,C$3:C$20,0)</f>
        <v>1</v>
      </c>
      <c r="D25" s="18">
        <f t="shared" si="5"/>
        <v>6</v>
      </c>
      <c r="E25" s="18">
        <f t="shared" si="5"/>
        <v>6</v>
      </c>
      <c r="F25" s="18">
        <f t="shared" si="5"/>
        <v>16</v>
      </c>
      <c r="G25" s="18">
        <f t="shared" si="5"/>
        <v>1</v>
      </c>
      <c r="H25" s="18">
        <f t="shared" si="5"/>
        <v>5</v>
      </c>
      <c r="I25" s="18">
        <f>19-B25</f>
        <v>1</v>
      </c>
      <c r="J25" s="18">
        <f t="shared" ref="J25:J42" si="6">19-C25</f>
        <v>18</v>
      </c>
      <c r="K25" s="18">
        <f t="shared" ref="K25:K42" si="7">19-D25</f>
        <v>13</v>
      </c>
      <c r="L25" s="18">
        <f t="shared" ref="L25:L42" si="8">19-E25</f>
        <v>13</v>
      </c>
      <c r="M25" s="18">
        <f t="shared" ref="M25:M42" si="9">19-F25</f>
        <v>3</v>
      </c>
      <c r="N25" s="18">
        <f t="shared" ref="N25:N42" si="10">19-G25</f>
        <v>18</v>
      </c>
      <c r="O25" s="18">
        <f t="shared" ref="O25:O42" si="11">19-H25</f>
        <v>14</v>
      </c>
      <c r="P25">
        <f>I3*1000</f>
        <v>33000</v>
      </c>
      <c r="Q25" s="18">
        <f>Tabelle6!P68</f>
        <v>32999.599999999999</v>
      </c>
    </row>
    <row r="26" spans="1:17" x14ac:dyDescent="0.3">
      <c r="A26">
        <f t="shared" si="1"/>
        <v>15</v>
      </c>
      <c r="B26" s="18">
        <f t="shared" si="4"/>
        <v>16</v>
      </c>
      <c r="C26" s="18">
        <f t="shared" ref="C26:H35" si="12">RANK(C4,C$3:C$20,0)</f>
        <v>4</v>
      </c>
      <c r="D26" s="18">
        <f t="shared" si="12"/>
        <v>13</v>
      </c>
      <c r="E26" s="18">
        <f t="shared" si="12"/>
        <v>1</v>
      </c>
      <c r="F26" s="18">
        <f t="shared" si="12"/>
        <v>11</v>
      </c>
      <c r="G26" s="18">
        <f t="shared" si="12"/>
        <v>4</v>
      </c>
      <c r="H26" s="18">
        <f t="shared" si="12"/>
        <v>9</v>
      </c>
      <c r="I26" s="18">
        <f t="shared" ref="I26:I42" si="13">19-B26</f>
        <v>3</v>
      </c>
      <c r="J26" s="18">
        <f t="shared" si="6"/>
        <v>15</v>
      </c>
      <c r="K26" s="18">
        <f t="shared" si="7"/>
        <v>6</v>
      </c>
      <c r="L26" s="18">
        <f t="shared" si="8"/>
        <v>18</v>
      </c>
      <c r="M26" s="18">
        <f t="shared" si="9"/>
        <v>8</v>
      </c>
      <c r="N26" s="18">
        <f t="shared" si="10"/>
        <v>15</v>
      </c>
      <c r="O26" s="18">
        <f t="shared" si="11"/>
        <v>10</v>
      </c>
      <c r="P26">
        <f t="shared" ref="P26:P41" si="14">I4*1000</f>
        <v>63000</v>
      </c>
      <c r="Q26" s="18">
        <f>Tabelle6!P69</f>
        <v>63000.1</v>
      </c>
    </row>
    <row r="27" spans="1:17" x14ac:dyDescent="0.3">
      <c r="A27">
        <f t="shared" si="1"/>
        <v>14</v>
      </c>
      <c r="B27" s="18">
        <f t="shared" si="4"/>
        <v>16</v>
      </c>
      <c r="C27" s="18">
        <f t="shared" si="12"/>
        <v>2</v>
      </c>
      <c r="D27" s="18">
        <f t="shared" si="12"/>
        <v>15</v>
      </c>
      <c r="E27" s="18">
        <f t="shared" si="12"/>
        <v>9</v>
      </c>
      <c r="F27" s="18">
        <f t="shared" si="12"/>
        <v>12</v>
      </c>
      <c r="G27" s="18">
        <f t="shared" si="12"/>
        <v>1</v>
      </c>
      <c r="H27" s="18">
        <f t="shared" si="12"/>
        <v>9</v>
      </c>
      <c r="I27" s="18">
        <f t="shared" si="13"/>
        <v>3</v>
      </c>
      <c r="J27" s="18">
        <f t="shared" si="6"/>
        <v>17</v>
      </c>
      <c r="K27" s="18">
        <f t="shared" si="7"/>
        <v>4</v>
      </c>
      <c r="L27" s="18">
        <f t="shared" si="8"/>
        <v>10</v>
      </c>
      <c r="M27" s="18">
        <f t="shared" si="9"/>
        <v>7</v>
      </c>
      <c r="N27" s="18">
        <f t="shared" si="10"/>
        <v>18</v>
      </c>
      <c r="O27" s="18">
        <f t="shared" si="11"/>
        <v>10</v>
      </c>
      <c r="P27">
        <f t="shared" si="14"/>
        <v>73000</v>
      </c>
      <c r="Q27" s="18">
        <f>Tabelle6!P70</f>
        <v>73000.100000000006</v>
      </c>
    </row>
    <row r="28" spans="1:17" x14ac:dyDescent="0.3">
      <c r="A28">
        <f t="shared" si="1"/>
        <v>3</v>
      </c>
      <c r="B28" s="18">
        <f t="shared" si="4"/>
        <v>13</v>
      </c>
      <c r="C28" s="18">
        <f t="shared" si="12"/>
        <v>12</v>
      </c>
      <c r="D28" s="18">
        <f t="shared" si="12"/>
        <v>15</v>
      </c>
      <c r="E28" s="18">
        <f t="shared" si="12"/>
        <v>14</v>
      </c>
      <c r="F28" s="18">
        <f t="shared" si="12"/>
        <v>1</v>
      </c>
      <c r="G28" s="18">
        <f t="shared" si="12"/>
        <v>12</v>
      </c>
      <c r="H28" s="18">
        <f t="shared" si="12"/>
        <v>13</v>
      </c>
      <c r="I28" s="18">
        <f t="shared" si="13"/>
        <v>6</v>
      </c>
      <c r="J28" s="18">
        <f t="shared" si="6"/>
        <v>7</v>
      </c>
      <c r="K28" s="18">
        <f t="shared" si="7"/>
        <v>4</v>
      </c>
      <c r="L28" s="18">
        <f t="shared" si="8"/>
        <v>5</v>
      </c>
      <c r="M28" s="18">
        <f t="shared" si="9"/>
        <v>18</v>
      </c>
      <c r="N28" s="18">
        <f t="shared" si="10"/>
        <v>7</v>
      </c>
      <c r="O28" s="18">
        <f t="shared" si="11"/>
        <v>6</v>
      </c>
      <c r="P28">
        <f t="shared" si="14"/>
        <v>44000</v>
      </c>
      <c r="Q28" s="18">
        <f>Tabelle6!P71</f>
        <v>44000.1</v>
      </c>
    </row>
    <row r="29" spans="1:17" x14ac:dyDescent="0.3">
      <c r="A29">
        <f t="shared" si="1"/>
        <v>10</v>
      </c>
      <c r="B29" s="18">
        <f t="shared" si="4"/>
        <v>13</v>
      </c>
      <c r="C29" s="18">
        <f t="shared" si="12"/>
        <v>12</v>
      </c>
      <c r="D29" s="18">
        <f t="shared" si="12"/>
        <v>6</v>
      </c>
      <c r="E29" s="18">
        <f t="shared" si="12"/>
        <v>15</v>
      </c>
      <c r="F29" s="18">
        <f t="shared" si="12"/>
        <v>6</v>
      </c>
      <c r="G29" s="18">
        <f t="shared" si="12"/>
        <v>12</v>
      </c>
      <c r="H29" s="18">
        <f t="shared" si="12"/>
        <v>1</v>
      </c>
      <c r="I29" s="18">
        <f t="shared" si="13"/>
        <v>6</v>
      </c>
      <c r="J29" s="18">
        <f t="shared" si="6"/>
        <v>7</v>
      </c>
      <c r="K29" s="18">
        <f t="shared" si="7"/>
        <v>13</v>
      </c>
      <c r="L29" s="18">
        <f t="shared" si="8"/>
        <v>4</v>
      </c>
      <c r="M29" s="18">
        <f t="shared" si="9"/>
        <v>13</v>
      </c>
      <c r="N29" s="18">
        <f t="shared" si="10"/>
        <v>7</v>
      </c>
      <c r="O29" s="18">
        <f t="shared" si="11"/>
        <v>18</v>
      </c>
      <c r="P29">
        <f t="shared" si="14"/>
        <v>82000</v>
      </c>
      <c r="Q29" s="18">
        <f>Tabelle6!P72</f>
        <v>81999.600000000006</v>
      </c>
    </row>
    <row r="30" spans="1:17" x14ac:dyDescent="0.3">
      <c r="A30">
        <f t="shared" si="1"/>
        <v>6</v>
      </c>
      <c r="B30" s="18">
        <f t="shared" si="4"/>
        <v>13</v>
      </c>
      <c r="C30" s="18">
        <f t="shared" si="12"/>
        <v>12</v>
      </c>
      <c r="D30" s="18">
        <f t="shared" si="12"/>
        <v>3</v>
      </c>
      <c r="E30" s="18">
        <f t="shared" si="12"/>
        <v>17</v>
      </c>
      <c r="F30" s="18">
        <f t="shared" si="12"/>
        <v>9</v>
      </c>
      <c r="G30" s="18">
        <f t="shared" si="12"/>
        <v>12</v>
      </c>
      <c r="H30" s="18">
        <f t="shared" si="12"/>
        <v>17</v>
      </c>
      <c r="I30" s="18">
        <f t="shared" si="13"/>
        <v>6</v>
      </c>
      <c r="J30" s="18">
        <f t="shared" si="6"/>
        <v>7</v>
      </c>
      <c r="K30" s="18">
        <f t="shared" si="7"/>
        <v>16</v>
      </c>
      <c r="L30" s="18">
        <f t="shared" si="8"/>
        <v>2</v>
      </c>
      <c r="M30" s="18">
        <f t="shared" si="9"/>
        <v>10</v>
      </c>
      <c r="N30" s="18">
        <f t="shared" si="10"/>
        <v>7</v>
      </c>
      <c r="O30" s="18">
        <f t="shared" si="11"/>
        <v>2</v>
      </c>
      <c r="P30">
        <f t="shared" si="14"/>
        <v>0</v>
      </c>
      <c r="Q30" s="18">
        <f>Tabelle6!P73</f>
        <v>60000.1</v>
      </c>
    </row>
    <row r="31" spans="1:17" x14ac:dyDescent="0.3">
      <c r="A31">
        <f t="shared" si="1"/>
        <v>11</v>
      </c>
      <c r="B31" s="18">
        <f t="shared" si="4"/>
        <v>12</v>
      </c>
      <c r="C31" s="18">
        <f t="shared" si="12"/>
        <v>16</v>
      </c>
      <c r="D31" s="18">
        <f t="shared" si="12"/>
        <v>2</v>
      </c>
      <c r="E31" s="18">
        <f t="shared" si="12"/>
        <v>15</v>
      </c>
      <c r="F31" s="18">
        <f t="shared" si="12"/>
        <v>14</v>
      </c>
      <c r="G31" s="18">
        <f t="shared" si="12"/>
        <v>12</v>
      </c>
      <c r="H31" s="18">
        <f t="shared" si="12"/>
        <v>1</v>
      </c>
      <c r="I31" s="18">
        <f t="shared" si="13"/>
        <v>7</v>
      </c>
      <c r="J31" s="18">
        <f t="shared" si="6"/>
        <v>3</v>
      </c>
      <c r="K31" s="18">
        <f t="shared" si="7"/>
        <v>17</v>
      </c>
      <c r="L31" s="18">
        <f t="shared" si="8"/>
        <v>4</v>
      </c>
      <c r="M31" s="18">
        <f t="shared" si="9"/>
        <v>5</v>
      </c>
      <c r="N31" s="18">
        <f t="shared" si="10"/>
        <v>7</v>
      </c>
      <c r="O31" s="18">
        <f t="shared" si="11"/>
        <v>18</v>
      </c>
      <c r="P31">
        <f t="shared" si="14"/>
        <v>84000</v>
      </c>
      <c r="Q31" s="18">
        <f>Tabelle6!P74</f>
        <v>84000.1</v>
      </c>
    </row>
    <row r="32" spans="1:17" x14ac:dyDescent="0.3">
      <c r="A32">
        <f t="shared" si="1"/>
        <v>2</v>
      </c>
      <c r="B32" s="18">
        <f t="shared" si="4"/>
        <v>10</v>
      </c>
      <c r="C32" s="18">
        <f t="shared" si="12"/>
        <v>10</v>
      </c>
      <c r="D32" s="18">
        <f t="shared" si="12"/>
        <v>17</v>
      </c>
      <c r="E32" s="18">
        <f t="shared" si="12"/>
        <v>6</v>
      </c>
      <c r="F32" s="18">
        <f t="shared" si="12"/>
        <v>18</v>
      </c>
      <c r="G32" s="18">
        <f t="shared" si="12"/>
        <v>8</v>
      </c>
      <c r="H32" s="18">
        <f t="shared" si="12"/>
        <v>9</v>
      </c>
      <c r="I32" s="18">
        <f t="shared" si="13"/>
        <v>9</v>
      </c>
      <c r="J32" s="18">
        <f t="shared" si="6"/>
        <v>9</v>
      </c>
      <c r="K32" s="18">
        <f t="shared" si="7"/>
        <v>2</v>
      </c>
      <c r="L32" s="18">
        <f t="shared" si="8"/>
        <v>13</v>
      </c>
      <c r="M32" s="18">
        <f t="shared" si="9"/>
        <v>1</v>
      </c>
      <c r="N32" s="18">
        <f t="shared" si="10"/>
        <v>11</v>
      </c>
      <c r="O32" s="18">
        <f t="shared" si="11"/>
        <v>10</v>
      </c>
      <c r="P32">
        <f t="shared" si="14"/>
        <v>51000</v>
      </c>
      <c r="Q32" s="18">
        <f>Tabelle6!P75</f>
        <v>51000.1</v>
      </c>
    </row>
    <row r="33" spans="1:17" x14ac:dyDescent="0.3">
      <c r="A33">
        <f t="shared" si="1"/>
        <v>16</v>
      </c>
      <c r="B33" s="18">
        <f t="shared" si="4"/>
        <v>10</v>
      </c>
      <c r="C33" s="18">
        <f t="shared" si="12"/>
        <v>9</v>
      </c>
      <c r="D33" s="18">
        <f t="shared" si="12"/>
        <v>3</v>
      </c>
      <c r="E33" s="18">
        <f t="shared" si="12"/>
        <v>18</v>
      </c>
      <c r="F33" s="18">
        <f t="shared" si="12"/>
        <v>3</v>
      </c>
      <c r="G33" s="18">
        <f t="shared" si="12"/>
        <v>8</v>
      </c>
      <c r="H33" s="18">
        <f t="shared" si="12"/>
        <v>13</v>
      </c>
      <c r="I33" s="18">
        <f t="shared" si="13"/>
        <v>9</v>
      </c>
      <c r="J33" s="18">
        <f t="shared" si="6"/>
        <v>10</v>
      </c>
      <c r="K33" s="18">
        <f t="shared" si="7"/>
        <v>16</v>
      </c>
      <c r="L33" s="18">
        <f t="shared" si="8"/>
        <v>1</v>
      </c>
      <c r="M33" s="18">
        <f t="shared" si="9"/>
        <v>16</v>
      </c>
      <c r="N33" s="18">
        <f t="shared" si="10"/>
        <v>11</v>
      </c>
      <c r="O33" s="18">
        <f t="shared" si="11"/>
        <v>6</v>
      </c>
      <c r="P33">
        <f t="shared" si="14"/>
        <v>77000</v>
      </c>
      <c r="Q33" s="18">
        <f>Tabelle6!P76</f>
        <v>77000.100000000006</v>
      </c>
    </row>
    <row r="34" spans="1:17" x14ac:dyDescent="0.3">
      <c r="A34">
        <f t="shared" si="1"/>
        <v>1</v>
      </c>
      <c r="B34" s="18">
        <f t="shared" si="4"/>
        <v>7</v>
      </c>
      <c r="C34" s="18">
        <f t="shared" si="12"/>
        <v>10</v>
      </c>
      <c r="D34" s="18">
        <f t="shared" si="12"/>
        <v>10</v>
      </c>
      <c r="E34" s="18">
        <f t="shared" si="12"/>
        <v>8</v>
      </c>
      <c r="F34" s="18">
        <f t="shared" si="12"/>
        <v>8</v>
      </c>
      <c r="G34" s="18">
        <f t="shared" si="12"/>
        <v>8</v>
      </c>
      <c r="H34" s="18">
        <f t="shared" si="12"/>
        <v>1</v>
      </c>
      <c r="I34" s="18">
        <f t="shared" si="13"/>
        <v>12</v>
      </c>
      <c r="J34" s="18">
        <f t="shared" si="6"/>
        <v>9</v>
      </c>
      <c r="K34" s="18">
        <f t="shared" si="7"/>
        <v>9</v>
      </c>
      <c r="L34" s="18">
        <f t="shared" si="8"/>
        <v>11</v>
      </c>
      <c r="M34" s="18">
        <f t="shared" si="9"/>
        <v>11</v>
      </c>
      <c r="N34" s="18">
        <f t="shared" si="10"/>
        <v>11</v>
      </c>
      <c r="O34" s="18">
        <f t="shared" si="11"/>
        <v>18</v>
      </c>
      <c r="P34">
        <f t="shared" si="14"/>
        <v>50000</v>
      </c>
      <c r="Q34" s="18">
        <f>Tabelle6!P77</f>
        <v>50000.1</v>
      </c>
    </row>
    <row r="35" spans="1:17" x14ac:dyDescent="0.3">
      <c r="A35">
        <f t="shared" si="1"/>
        <v>13</v>
      </c>
      <c r="B35" s="18">
        <f t="shared" si="4"/>
        <v>7</v>
      </c>
      <c r="C35" s="18">
        <f t="shared" si="12"/>
        <v>7</v>
      </c>
      <c r="D35" s="18">
        <f t="shared" si="12"/>
        <v>8</v>
      </c>
      <c r="E35" s="18">
        <f t="shared" si="12"/>
        <v>3</v>
      </c>
      <c r="F35" s="18">
        <f t="shared" si="12"/>
        <v>2</v>
      </c>
      <c r="G35" s="18">
        <f t="shared" si="12"/>
        <v>4</v>
      </c>
      <c r="H35" s="18">
        <f t="shared" si="12"/>
        <v>9</v>
      </c>
      <c r="I35" s="18">
        <f t="shared" si="13"/>
        <v>12</v>
      </c>
      <c r="J35" s="18">
        <f t="shared" si="6"/>
        <v>12</v>
      </c>
      <c r="K35" s="18">
        <f t="shared" si="7"/>
        <v>11</v>
      </c>
      <c r="L35" s="18">
        <f t="shared" si="8"/>
        <v>16</v>
      </c>
      <c r="M35" s="18">
        <f t="shared" si="9"/>
        <v>17</v>
      </c>
      <c r="N35" s="18">
        <f t="shared" si="10"/>
        <v>15</v>
      </c>
      <c r="O35" s="18">
        <f t="shared" si="11"/>
        <v>10</v>
      </c>
      <c r="P35">
        <f t="shared" si="14"/>
        <v>22000</v>
      </c>
      <c r="Q35" s="18">
        <f>Tabelle6!P78</f>
        <v>21999.5</v>
      </c>
    </row>
    <row r="36" spans="1:17" x14ac:dyDescent="0.3">
      <c r="A36">
        <f t="shared" si="1"/>
        <v>4</v>
      </c>
      <c r="B36" s="18">
        <f t="shared" si="4"/>
        <v>7</v>
      </c>
      <c r="C36" s="18">
        <f t="shared" ref="C36:H45" si="15">RANK(C14,C$3:C$20,0)</f>
        <v>5</v>
      </c>
      <c r="D36" s="18">
        <f t="shared" si="15"/>
        <v>18</v>
      </c>
      <c r="E36" s="18">
        <f t="shared" si="15"/>
        <v>9</v>
      </c>
      <c r="F36" s="18">
        <f t="shared" si="15"/>
        <v>17</v>
      </c>
      <c r="G36" s="18">
        <f t="shared" si="15"/>
        <v>4</v>
      </c>
      <c r="H36" s="18">
        <f t="shared" si="15"/>
        <v>5</v>
      </c>
      <c r="I36" s="18">
        <f t="shared" si="13"/>
        <v>12</v>
      </c>
      <c r="J36" s="18">
        <f t="shared" si="6"/>
        <v>14</v>
      </c>
      <c r="K36" s="18">
        <f t="shared" si="7"/>
        <v>1</v>
      </c>
      <c r="L36" s="18">
        <f t="shared" si="8"/>
        <v>10</v>
      </c>
      <c r="M36" s="18">
        <f t="shared" si="9"/>
        <v>2</v>
      </c>
      <c r="N36" s="18">
        <f t="shared" si="10"/>
        <v>15</v>
      </c>
      <c r="O36" s="18">
        <f t="shared" si="11"/>
        <v>14</v>
      </c>
      <c r="P36">
        <f t="shared" si="14"/>
        <v>66000</v>
      </c>
      <c r="Q36" s="18">
        <f>Tabelle6!P79</f>
        <v>66000.100000000006</v>
      </c>
    </row>
    <row r="37" spans="1:17" x14ac:dyDescent="0.3">
      <c r="A37">
        <f t="shared" si="1"/>
        <v>12</v>
      </c>
      <c r="B37" s="18">
        <f t="shared" si="4"/>
        <v>6</v>
      </c>
      <c r="C37" s="18">
        <f t="shared" si="15"/>
        <v>2</v>
      </c>
      <c r="D37" s="18">
        <f t="shared" si="15"/>
        <v>10</v>
      </c>
      <c r="E37" s="18">
        <f t="shared" si="15"/>
        <v>12</v>
      </c>
      <c r="F37" s="18">
        <f t="shared" si="15"/>
        <v>7</v>
      </c>
      <c r="G37" s="18">
        <f t="shared" si="15"/>
        <v>1</v>
      </c>
      <c r="H37" s="18">
        <f t="shared" si="15"/>
        <v>13</v>
      </c>
      <c r="I37" s="18">
        <f t="shared" si="13"/>
        <v>13</v>
      </c>
      <c r="J37" s="18">
        <f t="shared" si="6"/>
        <v>17</v>
      </c>
      <c r="K37" s="18">
        <f t="shared" si="7"/>
        <v>9</v>
      </c>
      <c r="L37" s="18">
        <f t="shared" si="8"/>
        <v>7</v>
      </c>
      <c r="M37" s="18">
        <f t="shared" si="9"/>
        <v>12</v>
      </c>
      <c r="N37" s="18">
        <f t="shared" si="10"/>
        <v>18</v>
      </c>
      <c r="O37" s="18">
        <f t="shared" si="11"/>
        <v>6</v>
      </c>
      <c r="P37">
        <f t="shared" si="14"/>
        <v>59000</v>
      </c>
      <c r="Q37" s="18">
        <f>Tabelle6!P80</f>
        <v>59000.1</v>
      </c>
    </row>
    <row r="38" spans="1:17" x14ac:dyDescent="0.3">
      <c r="A38">
        <f t="shared" si="1"/>
        <v>7</v>
      </c>
      <c r="B38" s="18">
        <f t="shared" si="4"/>
        <v>3</v>
      </c>
      <c r="C38" s="18">
        <f t="shared" si="15"/>
        <v>16</v>
      </c>
      <c r="D38" s="18">
        <f t="shared" si="15"/>
        <v>14</v>
      </c>
      <c r="E38" s="18">
        <f t="shared" si="15"/>
        <v>4</v>
      </c>
      <c r="F38" s="18">
        <f t="shared" si="15"/>
        <v>4</v>
      </c>
      <c r="G38" s="18">
        <f t="shared" si="15"/>
        <v>12</v>
      </c>
      <c r="H38" s="18">
        <f t="shared" si="15"/>
        <v>1</v>
      </c>
      <c r="I38" s="18">
        <f t="shared" si="13"/>
        <v>16</v>
      </c>
      <c r="J38" s="18">
        <f t="shared" si="6"/>
        <v>3</v>
      </c>
      <c r="K38" s="18">
        <f t="shared" si="7"/>
        <v>5</v>
      </c>
      <c r="L38" s="18">
        <f t="shared" si="8"/>
        <v>15</v>
      </c>
      <c r="M38" s="18">
        <f t="shared" si="9"/>
        <v>15</v>
      </c>
      <c r="N38" s="18">
        <f t="shared" si="10"/>
        <v>7</v>
      </c>
      <c r="O38" s="18">
        <f t="shared" si="11"/>
        <v>18</v>
      </c>
      <c r="P38">
        <f t="shared" si="14"/>
        <v>74000</v>
      </c>
      <c r="Q38" s="18">
        <f>Tabelle6!P81</f>
        <v>74000.100000000006</v>
      </c>
    </row>
    <row r="39" spans="1:17" x14ac:dyDescent="0.3">
      <c r="A39">
        <f t="shared" si="1"/>
        <v>8</v>
      </c>
      <c r="B39" s="18">
        <f t="shared" si="4"/>
        <v>3</v>
      </c>
      <c r="C39" s="18">
        <f t="shared" si="15"/>
        <v>16</v>
      </c>
      <c r="D39" s="18">
        <f t="shared" si="15"/>
        <v>9</v>
      </c>
      <c r="E39" s="18">
        <f t="shared" si="15"/>
        <v>9</v>
      </c>
      <c r="F39" s="18">
        <f t="shared" si="15"/>
        <v>9</v>
      </c>
      <c r="G39" s="18">
        <f t="shared" si="15"/>
        <v>12</v>
      </c>
      <c r="H39" s="18">
        <f t="shared" si="15"/>
        <v>5</v>
      </c>
      <c r="I39" s="18">
        <f t="shared" si="13"/>
        <v>16</v>
      </c>
      <c r="J39" s="18">
        <f t="shared" si="6"/>
        <v>3</v>
      </c>
      <c r="K39" s="18">
        <f t="shared" si="7"/>
        <v>10</v>
      </c>
      <c r="L39" s="18">
        <f t="shared" si="8"/>
        <v>10</v>
      </c>
      <c r="M39" s="18">
        <f t="shared" si="9"/>
        <v>10</v>
      </c>
      <c r="N39" s="18">
        <f t="shared" si="10"/>
        <v>7</v>
      </c>
      <c r="O39" s="18">
        <f t="shared" si="11"/>
        <v>14</v>
      </c>
      <c r="P39">
        <f t="shared" si="14"/>
        <v>55000</v>
      </c>
      <c r="Q39" s="18">
        <f>Tabelle6!P82</f>
        <v>55000.1</v>
      </c>
    </row>
    <row r="40" spans="1:17" x14ac:dyDescent="0.3">
      <c r="A40">
        <f t="shared" si="1"/>
        <v>5</v>
      </c>
      <c r="B40" s="18">
        <f t="shared" si="4"/>
        <v>3</v>
      </c>
      <c r="C40" s="18">
        <f t="shared" si="15"/>
        <v>5</v>
      </c>
      <c r="D40" s="18">
        <f t="shared" si="15"/>
        <v>3</v>
      </c>
      <c r="E40" s="18">
        <f t="shared" si="15"/>
        <v>12</v>
      </c>
      <c r="F40" s="18">
        <f t="shared" si="15"/>
        <v>14</v>
      </c>
      <c r="G40" s="18">
        <f t="shared" si="15"/>
        <v>4</v>
      </c>
      <c r="H40" s="18">
        <f t="shared" si="15"/>
        <v>8</v>
      </c>
      <c r="I40" s="18">
        <f t="shared" si="13"/>
        <v>16</v>
      </c>
      <c r="J40" s="18">
        <f t="shared" si="6"/>
        <v>14</v>
      </c>
      <c r="K40" s="18">
        <f t="shared" si="7"/>
        <v>16</v>
      </c>
      <c r="L40" s="18">
        <f t="shared" si="8"/>
        <v>7</v>
      </c>
      <c r="M40" s="18">
        <f t="shared" si="9"/>
        <v>5</v>
      </c>
      <c r="N40" s="18">
        <f t="shared" si="10"/>
        <v>15</v>
      </c>
      <c r="O40" s="18">
        <f t="shared" si="11"/>
        <v>11</v>
      </c>
      <c r="P40">
        <f t="shared" si="14"/>
        <v>61000</v>
      </c>
      <c r="Q40" s="18">
        <f>Tabelle6!P83</f>
        <v>61000.1</v>
      </c>
    </row>
    <row r="41" spans="1:17" x14ac:dyDescent="0.3">
      <c r="A41">
        <f t="shared" si="1"/>
        <v>9</v>
      </c>
      <c r="B41" s="18">
        <f t="shared" si="4"/>
        <v>2</v>
      </c>
      <c r="C41" s="18">
        <f t="shared" si="15"/>
        <v>8</v>
      </c>
      <c r="D41" s="18">
        <f t="shared" si="15"/>
        <v>12</v>
      </c>
      <c r="E41" s="18">
        <f t="shared" si="15"/>
        <v>1</v>
      </c>
      <c r="F41" s="18">
        <f t="shared" si="15"/>
        <v>4</v>
      </c>
      <c r="G41" s="18">
        <f t="shared" si="15"/>
        <v>8</v>
      </c>
      <c r="H41" s="18">
        <f t="shared" si="15"/>
        <v>13</v>
      </c>
      <c r="I41" s="18">
        <f t="shared" si="13"/>
        <v>17</v>
      </c>
      <c r="J41" s="18">
        <f t="shared" si="6"/>
        <v>11</v>
      </c>
      <c r="K41" s="18">
        <f t="shared" si="7"/>
        <v>7</v>
      </c>
      <c r="L41" s="18">
        <f t="shared" si="8"/>
        <v>18</v>
      </c>
      <c r="M41" s="18">
        <f t="shared" si="9"/>
        <v>15</v>
      </c>
      <c r="N41" s="18">
        <f t="shared" si="10"/>
        <v>11</v>
      </c>
      <c r="O41" s="18">
        <f t="shared" si="11"/>
        <v>6</v>
      </c>
      <c r="P41">
        <f t="shared" si="14"/>
        <v>72000</v>
      </c>
      <c r="Q41" s="18">
        <f>Tabelle6!P84</f>
        <v>71999.600000000006</v>
      </c>
    </row>
    <row r="42" spans="1:17" x14ac:dyDescent="0.3">
      <c r="A42">
        <f t="shared" si="1"/>
        <v>18</v>
      </c>
      <c r="B42" s="18">
        <f t="shared" si="4"/>
        <v>1</v>
      </c>
      <c r="C42" s="18">
        <f t="shared" si="15"/>
        <v>12</v>
      </c>
      <c r="D42" s="18">
        <f t="shared" si="15"/>
        <v>1</v>
      </c>
      <c r="E42" s="18">
        <f t="shared" si="15"/>
        <v>5</v>
      </c>
      <c r="F42" s="18">
        <f t="shared" si="15"/>
        <v>12</v>
      </c>
      <c r="G42" s="18">
        <f t="shared" si="15"/>
        <v>12</v>
      </c>
      <c r="H42" s="18">
        <f t="shared" si="15"/>
        <v>17</v>
      </c>
      <c r="I42" s="18">
        <f t="shared" si="13"/>
        <v>18</v>
      </c>
      <c r="J42" s="18">
        <f t="shared" si="6"/>
        <v>7</v>
      </c>
      <c r="K42" s="18">
        <f t="shared" si="7"/>
        <v>18</v>
      </c>
      <c r="L42" s="18">
        <f t="shared" si="8"/>
        <v>14</v>
      </c>
      <c r="M42" s="18">
        <f t="shared" si="9"/>
        <v>7</v>
      </c>
      <c r="N42" s="18">
        <f t="shared" si="10"/>
        <v>7</v>
      </c>
      <c r="O42" s="18">
        <f t="shared" si="11"/>
        <v>2</v>
      </c>
      <c r="P42">
        <v>50000</v>
      </c>
      <c r="Q42" s="18">
        <f>Tabelle6!P85</f>
        <v>98000.2</v>
      </c>
    </row>
  </sheetData>
  <sortState xmlns:xlrd2="http://schemas.microsoft.com/office/spreadsheetml/2017/richdata2" ref="A3:I20">
    <sortCondition ref="B3:B20"/>
    <sortCondition ref="C3:C20"/>
    <sortCondition ref="D3:D20"/>
    <sortCondition ref="E3:E20"/>
    <sortCondition ref="F3:F20"/>
  </sortState>
  <phoneticPr fontId="1" type="noConversion"/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F7E23-F9A8-49C2-9077-A99BAA7DBD1F}">
  <dimension ref="A1:S99"/>
  <sheetViews>
    <sheetView workbookViewId="0">
      <selection sqref="A1:S99"/>
    </sheetView>
  </sheetViews>
  <sheetFormatPr baseColWidth="10" defaultRowHeight="14.4" x14ac:dyDescent="0.3"/>
  <sheetData>
    <row r="1" spans="1:16" ht="18" x14ac:dyDescent="0.3">
      <c r="A1" s="19"/>
    </row>
    <row r="2" spans="1:16" x14ac:dyDescent="0.3">
      <c r="A2" s="20"/>
    </row>
    <row r="5" spans="1:16" ht="18" x14ac:dyDescent="0.3">
      <c r="A5" s="21" t="s">
        <v>73</v>
      </c>
      <c r="B5" s="22">
        <v>9291756</v>
      </c>
      <c r="C5" s="21" t="s">
        <v>74</v>
      </c>
      <c r="D5" s="22">
        <v>18</v>
      </c>
      <c r="E5" s="21" t="s">
        <v>75</v>
      </c>
      <c r="F5" s="22">
        <v>14</v>
      </c>
      <c r="G5" s="21" t="s">
        <v>76</v>
      </c>
      <c r="H5" s="22">
        <v>18</v>
      </c>
      <c r="I5" s="21" t="s">
        <v>77</v>
      </c>
      <c r="J5" s="22">
        <v>0</v>
      </c>
      <c r="K5" s="21" t="s">
        <v>78</v>
      </c>
      <c r="L5" s="22" t="s">
        <v>224</v>
      </c>
    </row>
    <row r="6" spans="1:16" ht="18.600000000000001" thickBot="1" x14ac:dyDescent="0.35">
      <c r="A6" s="19"/>
    </row>
    <row r="7" spans="1:16" ht="15" thickBot="1" x14ac:dyDescent="0.35">
      <c r="A7" s="23" t="s">
        <v>80</v>
      </c>
      <c r="B7" s="23" t="s">
        <v>81</v>
      </c>
      <c r="C7" s="23" t="s">
        <v>82</v>
      </c>
      <c r="D7" s="23" t="s">
        <v>83</v>
      </c>
      <c r="E7" s="23" t="s">
        <v>84</v>
      </c>
      <c r="F7" s="23" t="s">
        <v>85</v>
      </c>
      <c r="G7" s="23" t="s">
        <v>86</v>
      </c>
      <c r="H7" s="23" t="s">
        <v>87</v>
      </c>
      <c r="I7" s="23" t="s">
        <v>88</v>
      </c>
      <c r="J7" s="23" t="s">
        <v>89</v>
      </c>
      <c r="K7" s="23" t="s">
        <v>90</v>
      </c>
      <c r="L7" s="23" t="s">
        <v>91</v>
      </c>
      <c r="M7" s="23" t="s">
        <v>92</v>
      </c>
      <c r="N7" s="23" t="s">
        <v>93</v>
      </c>
      <c r="O7" s="23" t="s">
        <v>94</v>
      </c>
      <c r="P7" s="23" t="s">
        <v>95</v>
      </c>
    </row>
    <row r="8" spans="1:16" ht="15" thickBot="1" x14ac:dyDescent="0.35">
      <c r="A8" s="23" t="s">
        <v>96</v>
      </c>
      <c r="B8" s="24">
        <v>18</v>
      </c>
      <c r="C8" s="24">
        <v>1</v>
      </c>
      <c r="D8" s="24">
        <v>6</v>
      </c>
      <c r="E8" s="24">
        <v>6</v>
      </c>
      <c r="F8" s="24">
        <v>16</v>
      </c>
      <c r="G8" s="24">
        <v>1</v>
      </c>
      <c r="H8" s="24">
        <v>5</v>
      </c>
      <c r="I8" s="24">
        <v>1</v>
      </c>
      <c r="J8" s="24">
        <v>18</v>
      </c>
      <c r="K8" s="24">
        <v>13</v>
      </c>
      <c r="L8" s="24">
        <v>13</v>
      </c>
      <c r="M8" s="24">
        <v>3</v>
      </c>
      <c r="N8" s="24">
        <v>18</v>
      </c>
      <c r="O8" s="24">
        <v>14</v>
      </c>
      <c r="P8" s="24">
        <v>33000</v>
      </c>
    </row>
    <row r="9" spans="1:16" ht="15" thickBot="1" x14ac:dyDescent="0.35">
      <c r="A9" s="23" t="s">
        <v>97</v>
      </c>
      <c r="B9" s="24">
        <v>16</v>
      </c>
      <c r="C9" s="24">
        <v>4</v>
      </c>
      <c r="D9" s="24">
        <v>13</v>
      </c>
      <c r="E9" s="24">
        <v>1</v>
      </c>
      <c r="F9" s="24">
        <v>11</v>
      </c>
      <c r="G9" s="24">
        <v>4</v>
      </c>
      <c r="H9" s="24">
        <v>9</v>
      </c>
      <c r="I9" s="24">
        <v>3</v>
      </c>
      <c r="J9" s="24">
        <v>15</v>
      </c>
      <c r="K9" s="24">
        <v>6</v>
      </c>
      <c r="L9" s="24">
        <v>18</v>
      </c>
      <c r="M9" s="24">
        <v>8</v>
      </c>
      <c r="N9" s="24">
        <v>15</v>
      </c>
      <c r="O9" s="24">
        <v>10</v>
      </c>
      <c r="P9" s="24">
        <v>63000</v>
      </c>
    </row>
    <row r="10" spans="1:16" ht="15" thickBot="1" x14ac:dyDescent="0.35">
      <c r="A10" s="23" t="s">
        <v>98</v>
      </c>
      <c r="B10" s="24">
        <v>16</v>
      </c>
      <c r="C10" s="24">
        <v>2</v>
      </c>
      <c r="D10" s="24">
        <v>15</v>
      </c>
      <c r="E10" s="24">
        <v>9</v>
      </c>
      <c r="F10" s="24">
        <v>12</v>
      </c>
      <c r="G10" s="24">
        <v>1</v>
      </c>
      <c r="H10" s="24">
        <v>9</v>
      </c>
      <c r="I10" s="24">
        <v>3</v>
      </c>
      <c r="J10" s="24">
        <v>17</v>
      </c>
      <c r="K10" s="24">
        <v>4</v>
      </c>
      <c r="L10" s="24">
        <v>10</v>
      </c>
      <c r="M10" s="24">
        <v>7</v>
      </c>
      <c r="N10" s="24">
        <v>18</v>
      </c>
      <c r="O10" s="24">
        <v>10</v>
      </c>
      <c r="P10" s="24">
        <v>73000</v>
      </c>
    </row>
    <row r="11" spans="1:16" ht="15" thickBot="1" x14ac:dyDescent="0.35">
      <c r="A11" s="23" t="s">
        <v>99</v>
      </c>
      <c r="B11" s="24">
        <v>13</v>
      </c>
      <c r="C11" s="24">
        <v>12</v>
      </c>
      <c r="D11" s="24">
        <v>15</v>
      </c>
      <c r="E11" s="24">
        <v>14</v>
      </c>
      <c r="F11" s="24">
        <v>1</v>
      </c>
      <c r="G11" s="24">
        <v>12</v>
      </c>
      <c r="H11" s="24">
        <v>13</v>
      </c>
      <c r="I11" s="24">
        <v>6</v>
      </c>
      <c r="J11" s="24">
        <v>7</v>
      </c>
      <c r="K11" s="24">
        <v>4</v>
      </c>
      <c r="L11" s="24">
        <v>5</v>
      </c>
      <c r="M11" s="24">
        <v>18</v>
      </c>
      <c r="N11" s="24">
        <v>7</v>
      </c>
      <c r="O11" s="24">
        <v>6</v>
      </c>
      <c r="P11" s="24">
        <v>44000</v>
      </c>
    </row>
    <row r="12" spans="1:16" ht="15" thickBot="1" x14ac:dyDescent="0.35">
      <c r="A12" s="23" t="s">
        <v>100</v>
      </c>
      <c r="B12" s="24">
        <v>13</v>
      </c>
      <c r="C12" s="24">
        <v>12</v>
      </c>
      <c r="D12" s="24">
        <v>6</v>
      </c>
      <c r="E12" s="24">
        <v>15</v>
      </c>
      <c r="F12" s="24">
        <v>6</v>
      </c>
      <c r="G12" s="24">
        <v>12</v>
      </c>
      <c r="H12" s="24">
        <v>1</v>
      </c>
      <c r="I12" s="24">
        <v>6</v>
      </c>
      <c r="J12" s="24">
        <v>7</v>
      </c>
      <c r="K12" s="24">
        <v>13</v>
      </c>
      <c r="L12" s="24">
        <v>4</v>
      </c>
      <c r="M12" s="24">
        <v>13</v>
      </c>
      <c r="N12" s="24">
        <v>7</v>
      </c>
      <c r="O12" s="24">
        <v>18</v>
      </c>
      <c r="P12" s="24">
        <v>82000</v>
      </c>
    </row>
    <row r="13" spans="1:16" ht="15" thickBot="1" x14ac:dyDescent="0.35">
      <c r="A13" s="23" t="s">
        <v>101</v>
      </c>
      <c r="B13" s="24">
        <v>13</v>
      </c>
      <c r="C13" s="24">
        <v>12</v>
      </c>
      <c r="D13" s="24">
        <v>3</v>
      </c>
      <c r="E13" s="24">
        <v>17</v>
      </c>
      <c r="F13" s="24">
        <v>9</v>
      </c>
      <c r="G13" s="24">
        <v>12</v>
      </c>
      <c r="H13" s="24">
        <v>17</v>
      </c>
      <c r="I13" s="24">
        <v>6</v>
      </c>
      <c r="J13" s="24">
        <v>7</v>
      </c>
      <c r="K13" s="24">
        <v>16</v>
      </c>
      <c r="L13" s="24">
        <v>2</v>
      </c>
      <c r="M13" s="24">
        <v>10</v>
      </c>
      <c r="N13" s="24">
        <v>7</v>
      </c>
      <c r="O13" s="24">
        <v>2</v>
      </c>
      <c r="P13" s="24">
        <v>60000</v>
      </c>
    </row>
    <row r="14" spans="1:16" ht="15" thickBot="1" x14ac:dyDescent="0.35">
      <c r="A14" s="23" t="s">
        <v>102</v>
      </c>
      <c r="B14" s="24">
        <v>12</v>
      </c>
      <c r="C14" s="24">
        <v>16</v>
      </c>
      <c r="D14" s="24">
        <v>2</v>
      </c>
      <c r="E14" s="24">
        <v>15</v>
      </c>
      <c r="F14" s="24">
        <v>14</v>
      </c>
      <c r="G14" s="24">
        <v>12</v>
      </c>
      <c r="H14" s="24">
        <v>1</v>
      </c>
      <c r="I14" s="24">
        <v>7</v>
      </c>
      <c r="J14" s="24">
        <v>3</v>
      </c>
      <c r="K14" s="24">
        <v>17</v>
      </c>
      <c r="L14" s="24">
        <v>4</v>
      </c>
      <c r="M14" s="24">
        <v>5</v>
      </c>
      <c r="N14" s="24">
        <v>7</v>
      </c>
      <c r="O14" s="24">
        <v>18</v>
      </c>
      <c r="P14" s="24">
        <v>84000</v>
      </c>
    </row>
    <row r="15" spans="1:16" ht="15" thickBot="1" x14ac:dyDescent="0.35">
      <c r="A15" s="23" t="s">
        <v>103</v>
      </c>
      <c r="B15" s="24">
        <v>10</v>
      </c>
      <c r="C15" s="24">
        <v>10</v>
      </c>
      <c r="D15" s="24">
        <v>17</v>
      </c>
      <c r="E15" s="24">
        <v>6</v>
      </c>
      <c r="F15" s="24">
        <v>18</v>
      </c>
      <c r="G15" s="24">
        <v>8</v>
      </c>
      <c r="H15" s="24">
        <v>9</v>
      </c>
      <c r="I15" s="24">
        <v>9</v>
      </c>
      <c r="J15" s="24">
        <v>9</v>
      </c>
      <c r="K15" s="24">
        <v>2</v>
      </c>
      <c r="L15" s="24">
        <v>13</v>
      </c>
      <c r="M15" s="24">
        <v>1</v>
      </c>
      <c r="N15" s="24">
        <v>11</v>
      </c>
      <c r="O15" s="24">
        <v>10</v>
      </c>
      <c r="P15" s="24">
        <v>51000</v>
      </c>
    </row>
    <row r="16" spans="1:16" ht="15" thickBot="1" x14ac:dyDescent="0.35">
      <c r="A16" s="23" t="s">
        <v>104</v>
      </c>
      <c r="B16" s="24">
        <v>10</v>
      </c>
      <c r="C16" s="24">
        <v>9</v>
      </c>
      <c r="D16" s="24">
        <v>3</v>
      </c>
      <c r="E16" s="24">
        <v>18</v>
      </c>
      <c r="F16" s="24">
        <v>3</v>
      </c>
      <c r="G16" s="24">
        <v>8</v>
      </c>
      <c r="H16" s="24">
        <v>13</v>
      </c>
      <c r="I16" s="24">
        <v>9</v>
      </c>
      <c r="J16" s="24">
        <v>10</v>
      </c>
      <c r="K16" s="24">
        <v>16</v>
      </c>
      <c r="L16" s="24">
        <v>1</v>
      </c>
      <c r="M16" s="24">
        <v>16</v>
      </c>
      <c r="N16" s="24">
        <v>11</v>
      </c>
      <c r="O16" s="24">
        <v>6</v>
      </c>
      <c r="P16" s="24">
        <v>77000</v>
      </c>
    </row>
    <row r="17" spans="1:16" ht="15" thickBot="1" x14ac:dyDescent="0.35">
      <c r="A17" s="23" t="s">
        <v>105</v>
      </c>
      <c r="B17" s="24">
        <v>7</v>
      </c>
      <c r="C17" s="24">
        <v>10</v>
      </c>
      <c r="D17" s="24">
        <v>10</v>
      </c>
      <c r="E17" s="24">
        <v>8</v>
      </c>
      <c r="F17" s="24">
        <v>8</v>
      </c>
      <c r="G17" s="24">
        <v>8</v>
      </c>
      <c r="H17" s="24">
        <v>1</v>
      </c>
      <c r="I17" s="24">
        <v>12</v>
      </c>
      <c r="J17" s="24">
        <v>9</v>
      </c>
      <c r="K17" s="24">
        <v>9</v>
      </c>
      <c r="L17" s="24">
        <v>11</v>
      </c>
      <c r="M17" s="24">
        <v>11</v>
      </c>
      <c r="N17" s="24">
        <v>11</v>
      </c>
      <c r="O17" s="24">
        <v>18</v>
      </c>
      <c r="P17" s="24">
        <v>50000</v>
      </c>
    </row>
    <row r="18" spans="1:16" ht="15" thickBot="1" x14ac:dyDescent="0.35">
      <c r="A18" s="23" t="s">
        <v>106</v>
      </c>
      <c r="B18" s="24">
        <v>7</v>
      </c>
      <c r="C18" s="24">
        <v>7</v>
      </c>
      <c r="D18" s="24">
        <v>8</v>
      </c>
      <c r="E18" s="24">
        <v>3</v>
      </c>
      <c r="F18" s="24">
        <v>2</v>
      </c>
      <c r="G18" s="24">
        <v>4</v>
      </c>
      <c r="H18" s="24">
        <v>9</v>
      </c>
      <c r="I18" s="24">
        <v>12</v>
      </c>
      <c r="J18" s="24">
        <v>12</v>
      </c>
      <c r="K18" s="24">
        <v>11</v>
      </c>
      <c r="L18" s="24">
        <v>16</v>
      </c>
      <c r="M18" s="24">
        <v>17</v>
      </c>
      <c r="N18" s="24">
        <v>15</v>
      </c>
      <c r="O18" s="24">
        <v>10</v>
      </c>
      <c r="P18" s="24">
        <v>22000</v>
      </c>
    </row>
    <row r="19" spans="1:16" ht="15" thickBot="1" x14ac:dyDescent="0.35">
      <c r="A19" s="23" t="s">
        <v>107</v>
      </c>
      <c r="B19" s="24">
        <v>7</v>
      </c>
      <c r="C19" s="24">
        <v>5</v>
      </c>
      <c r="D19" s="24">
        <v>18</v>
      </c>
      <c r="E19" s="24">
        <v>9</v>
      </c>
      <c r="F19" s="24">
        <v>17</v>
      </c>
      <c r="G19" s="24">
        <v>4</v>
      </c>
      <c r="H19" s="24">
        <v>5</v>
      </c>
      <c r="I19" s="24">
        <v>12</v>
      </c>
      <c r="J19" s="24">
        <v>14</v>
      </c>
      <c r="K19" s="24">
        <v>1</v>
      </c>
      <c r="L19" s="24">
        <v>10</v>
      </c>
      <c r="M19" s="24">
        <v>2</v>
      </c>
      <c r="N19" s="24">
        <v>15</v>
      </c>
      <c r="O19" s="24">
        <v>14</v>
      </c>
      <c r="P19" s="24">
        <v>66000</v>
      </c>
    </row>
    <row r="20" spans="1:16" ht="15" thickBot="1" x14ac:dyDescent="0.35">
      <c r="A20" s="23" t="s">
        <v>108</v>
      </c>
      <c r="B20" s="24">
        <v>6</v>
      </c>
      <c r="C20" s="24">
        <v>2</v>
      </c>
      <c r="D20" s="24">
        <v>10</v>
      </c>
      <c r="E20" s="24">
        <v>12</v>
      </c>
      <c r="F20" s="24">
        <v>7</v>
      </c>
      <c r="G20" s="24">
        <v>1</v>
      </c>
      <c r="H20" s="24">
        <v>13</v>
      </c>
      <c r="I20" s="24">
        <v>13</v>
      </c>
      <c r="J20" s="24">
        <v>17</v>
      </c>
      <c r="K20" s="24">
        <v>9</v>
      </c>
      <c r="L20" s="24">
        <v>7</v>
      </c>
      <c r="M20" s="24">
        <v>12</v>
      </c>
      <c r="N20" s="24">
        <v>18</v>
      </c>
      <c r="O20" s="24">
        <v>6</v>
      </c>
      <c r="P20" s="24">
        <v>59000</v>
      </c>
    </row>
    <row r="21" spans="1:16" ht="15" thickBot="1" x14ac:dyDescent="0.35">
      <c r="A21" s="23" t="s">
        <v>109</v>
      </c>
      <c r="B21" s="24">
        <v>3</v>
      </c>
      <c r="C21" s="24">
        <v>16</v>
      </c>
      <c r="D21" s="24">
        <v>14</v>
      </c>
      <c r="E21" s="24">
        <v>4</v>
      </c>
      <c r="F21" s="24">
        <v>4</v>
      </c>
      <c r="G21" s="24">
        <v>12</v>
      </c>
      <c r="H21" s="24">
        <v>1</v>
      </c>
      <c r="I21" s="24">
        <v>16</v>
      </c>
      <c r="J21" s="24">
        <v>3</v>
      </c>
      <c r="K21" s="24">
        <v>5</v>
      </c>
      <c r="L21" s="24">
        <v>15</v>
      </c>
      <c r="M21" s="24">
        <v>15</v>
      </c>
      <c r="N21" s="24">
        <v>7</v>
      </c>
      <c r="O21" s="24">
        <v>18</v>
      </c>
      <c r="P21" s="24">
        <v>74000</v>
      </c>
    </row>
    <row r="22" spans="1:16" ht="15" thickBot="1" x14ac:dyDescent="0.35">
      <c r="A22" s="23" t="s">
        <v>110</v>
      </c>
      <c r="B22" s="24">
        <v>3</v>
      </c>
      <c r="C22" s="24">
        <v>16</v>
      </c>
      <c r="D22" s="24">
        <v>9</v>
      </c>
      <c r="E22" s="24">
        <v>9</v>
      </c>
      <c r="F22" s="24">
        <v>9</v>
      </c>
      <c r="G22" s="24">
        <v>12</v>
      </c>
      <c r="H22" s="24">
        <v>5</v>
      </c>
      <c r="I22" s="24">
        <v>16</v>
      </c>
      <c r="J22" s="24">
        <v>3</v>
      </c>
      <c r="K22" s="24">
        <v>10</v>
      </c>
      <c r="L22" s="24">
        <v>10</v>
      </c>
      <c r="M22" s="24">
        <v>10</v>
      </c>
      <c r="N22" s="24">
        <v>7</v>
      </c>
      <c r="O22" s="24">
        <v>14</v>
      </c>
      <c r="P22" s="24">
        <v>55000</v>
      </c>
    </row>
    <row r="23" spans="1:16" ht="15" thickBot="1" x14ac:dyDescent="0.35">
      <c r="A23" s="23" t="s">
        <v>111</v>
      </c>
      <c r="B23" s="24">
        <v>3</v>
      </c>
      <c r="C23" s="24">
        <v>5</v>
      </c>
      <c r="D23" s="24">
        <v>3</v>
      </c>
      <c r="E23" s="24">
        <v>12</v>
      </c>
      <c r="F23" s="24">
        <v>14</v>
      </c>
      <c r="G23" s="24">
        <v>4</v>
      </c>
      <c r="H23" s="24">
        <v>8</v>
      </c>
      <c r="I23" s="24">
        <v>16</v>
      </c>
      <c r="J23" s="24">
        <v>14</v>
      </c>
      <c r="K23" s="24">
        <v>16</v>
      </c>
      <c r="L23" s="24">
        <v>7</v>
      </c>
      <c r="M23" s="24">
        <v>5</v>
      </c>
      <c r="N23" s="24">
        <v>15</v>
      </c>
      <c r="O23" s="24">
        <v>11</v>
      </c>
      <c r="P23" s="24">
        <v>61000</v>
      </c>
    </row>
    <row r="24" spans="1:16" ht="15" thickBot="1" x14ac:dyDescent="0.35">
      <c r="A24" s="23" t="s">
        <v>112</v>
      </c>
      <c r="B24" s="24">
        <v>2</v>
      </c>
      <c r="C24" s="24">
        <v>8</v>
      </c>
      <c r="D24" s="24">
        <v>12</v>
      </c>
      <c r="E24" s="24">
        <v>1</v>
      </c>
      <c r="F24" s="24">
        <v>4</v>
      </c>
      <c r="G24" s="24">
        <v>8</v>
      </c>
      <c r="H24" s="24">
        <v>13</v>
      </c>
      <c r="I24" s="24">
        <v>17</v>
      </c>
      <c r="J24" s="24">
        <v>11</v>
      </c>
      <c r="K24" s="24">
        <v>7</v>
      </c>
      <c r="L24" s="24">
        <v>18</v>
      </c>
      <c r="M24" s="24">
        <v>15</v>
      </c>
      <c r="N24" s="24">
        <v>11</v>
      </c>
      <c r="O24" s="24">
        <v>6</v>
      </c>
      <c r="P24" s="24">
        <v>72000</v>
      </c>
    </row>
    <row r="25" spans="1:16" ht="15" thickBot="1" x14ac:dyDescent="0.35">
      <c r="A25" s="23" t="s">
        <v>113</v>
      </c>
      <c r="B25" s="24">
        <v>1</v>
      </c>
      <c r="C25" s="24">
        <v>12</v>
      </c>
      <c r="D25" s="24">
        <v>1</v>
      </c>
      <c r="E25" s="24">
        <v>5</v>
      </c>
      <c r="F25" s="24">
        <v>12</v>
      </c>
      <c r="G25" s="24">
        <v>12</v>
      </c>
      <c r="H25" s="24">
        <v>17</v>
      </c>
      <c r="I25" s="24">
        <v>18</v>
      </c>
      <c r="J25" s="24">
        <v>7</v>
      </c>
      <c r="K25" s="24">
        <v>18</v>
      </c>
      <c r="L25" s="24">
        <v>14</v>
      </c>
      <c r="M25" s="24">
        <v>7</v>
      </c>
      <c r="N25" s="24">
        <v>7</v>
      </c>
      <c r="O25" s="24">
        <v>2</v>
      </c>
      <c r="P25" s="24">
        <v>50000</v>
      </c>
    </row>
    <row r="26" spans="1:16" ht="18.600000000000001" thickBot="1" x14ac:dyDescent="0.35">
      <c r="A26" s="19"/>
    </row>
    <row r="27" spans="1:16" ht="15" thickBot="1" x14ac:dyDescent="0.35">
      <c r="A27" s="23" t="s">
        <v>114</v>
      </c>
      <c r="B27" s="23" t="s">
        <v>81</v>
      </c>
      <c r="C27" s="23" t="s">
        <v>82</v>
      </c>
      <c r="D27" s="23" t="s">
        <v>83</v>
      </c>
      <c r="E27" s="23" t="s">
        <v>84</v>
      </c>
      <c r="F27" s="23" t="s">
        <v>85</v>
      </c>
      <c r="G27" s="23" t="s">
        <v>86</v>
      </c>
      <c r="H27" s="23" t="s">
        <v>87</v>
      </c>
      <c r="I27" s="23" t="s">
        <v>88</v>
      </c>
      <c r="J27" s="23" t="s">
        <v>89</v>
      </c>
      <c r="K27" s="23" t="s">
        <v>90</v>
      </c>
      <c r="L27" s="23" t="s">
        <v>91</v>
      </c>
      <c r="M27" s="23" t="s">
        <v>92</v>
      </c>
      <c r="N27" s="23" t="s">
        <v>93</v>
      </c>
      <c r="O27" s="23" t="s">
        <v>94</v>
      </c>
    </row>
    <row r="28" spans="1:16" ht="15" thickBot="1" x14ac:dyDescent="0.35">
      <c r="A28" s="23" t="s">
        <v>115</v>
      </c>
      <c r="B28" s="24" t="s">
        <v>225</v>
      </c>
      <c r="C28" s="24" t="s">
        <v>226</v>
      </c>
      <c r="D28" s="24" t="s">
        <v>227</v>
      </c>
      <c r="E28" s="24" t="s">
        <v>228</v>
      </c>
      <c r="F28" s="24" t="s">
        <v>229</v>
      </c>
      <c r="G28" s="24" t="s">
        <v>186</v>
      </c>
      <c r="H28" s="24" t="s">
        <v>230</v>
      </c>
      <c r="I28" s="24" t="s">
        <v>186</v>
      </c>
      <c r="J28" s="24" t="s">
        <v>186</v>
      </c>
      <c r="K28" s="24" t="s">
        <v>231</v>
      </c>
      <c r="L28" s="24" t="s">
        <v>232</v>
      </c>
      <c r="M28" s="24" t="s">
        <v>233</v>
      </c>
      <c r="N28" s="24" t="s">
        <v>186</v>
      </c>
      <c r="O28" s="24" t="s">
        <v>186</v>
      </c>
    </row>
    <row r="29" spans="1:16" ht="15" thickBot="1" x14ac:dyDescent="0.35">
      <c r="A29" s="23" t="s">
        <v>127</v>
      </c>
      <c r="B29" s="24" t="s">
        <v>225</v>
      </c>
      <c r="C29" s="24" t="s">
        <v>226</v>
      </c>
      <c r="D29" s="24" t="s">
        <v>227</v>
      </c>
      <c r="E29" s="24" t="s">
        <v>228</v>
      </c>
      <c r="F29" s="24" t="s">
        <v>229</v>
      </c>
      <c r="G29" s="24" t="s">
        <v>186</v>
      </c>
      <c r="H29" s="24" t="s">
        <v>186</v>
      </c>
      <c r="I29" s="24" t="s">
        <v>186</v>
      </c>
      <c r="J29" s="24" t="s">
        <v>186</v>
      </c>
      <c r="K29" s="24" t="s">
        <v>234</v>
      </c>
      <c r="L29" s="24" t="s">
        <v>235</v>
      </c>
      <c r="M29" s="24" t="s">
        <v>186</v>
      </c>
      <c r="N29" s="24" t="s">
        <v>186</v>
      </c>
      <c r="O29" s="24" t="s">
        <v>186</v>
      </c>
    </row>
    <row r="30" spans="1:16" ht="15" thickBot="1" x14ac:dyDescent="0.35">
      <c r="A30" s="23" t="s">
        <v>134</v>
      </c>
      <c r="B30" s="24" t="s">
        <v>236</v>
      </c>
      <c r="C30" s="24" t="s">
        <v>237</v>
      </c>
      <c r="D30" s="24" t="s">
        <v>186</v>
      </c>
      <c r="E30" s="24" t="s">
        <v>228</v>
      </c>
      <c r="F30" s="24" t="s">
        <v>229</v>
      </c>
      <c r="G30" s="24" t="s">
        <v>186</v>
      </c>
      <c r="H30" s="24" t="s">
        <v>186</v>
      </c>
      <c r="I30" s="24" t="s">
        <v>186</v>
      </c>
      <c r="J30" s="24" t="s">
        <v>186</v>
      </c>
      <c r="K30" s="24" t="s">
        <v>234</v>
      </c>
      <c r="L30" s="24" t="s">
        <v>235</v>
      </c>
      <c r="M30" s="24" t="s">
        <v>186</v>
      </c>
      <c r="N30" s="24" t="s">
        <v>186</v>
      </c>
      <c r="O30" s="24" t="s">
        <v>186</v>
      </c>
    </row>
    <row r="31" spans="1:16" ht="15" thickBot="1" x14ac:dyDescent="0.35">
      <c r="A31" s="23" t="s">
        <v>139</v>
      </c>
      <c r="B31" s="24" t="s">
        <v>186</v>
      </c>
      <c r="C31" s="24" t="s">
        <v>237</v>
      </c>
      <c r="D31" s="24" t="s">
        <v>186</v>
      </c>
      <c r="E31" s="24" t="s">
        <v>238</v>
      </c>
      <c r="F31" s="24" t="s">
        <v>229</v>
      </c>
      <c r="G31" s="24" t="s">
        <v>186</v>
      </c>
      <c r="H31" s="24" t="s">
        <v>186</v>
      </c>
      <c r="I31" s="24" t="s">
        <v>186</v>
      </c>
      <c r="J31" s="24" t="s">
        <v>186</v>
      </c>
      <c r="K31" s="24" t="s">
        <v>234</v>
      </c>
      <c r="L31" s="24" t="s">
        <v>235</v>
      </c>
      <c r="M31" s="24" t="s">
        <v>186</v>
      </c>
      <c r="N31" s="24" t="s">
        <v>186</v>
      </c>
      <c r="O31" s="24" t="s">
        <v>186</v>
      </c>
    </row>
    <row r="32" spans="1:16" ht="15" thickBot="1" x14ac:dyDescent="0.35">
      <c r="A32" s="23" t="s">
        <v>142</v>
      </c>
      <c r="B32" s="24" t="s">
        <v>186</v>
      </c>
      <c r="C32" s="24" t="s">
        <v>237</v>
      </c>
      <c r="D32" s="24" t="s">
        <v>186</v>
      </c>
      <c r="E32" s="24" t="s">
        <v>238</v>
      </c>
      <c r="F32" s="24" t="s">
        <v>229</v>
      </c>
      <c r="G32" s="24" t="s">
        <v>186</v>
      </c>
      <c r="H32" s="24" t="s">
        <v>186</v>
      </c>
      <c r="I32" s="24" t="s">
        <v>186</v>
      </c>
      <c r="J32" s="24" t="s">
        <v>186</v>
      </c>
      <c r="K32" s="24" t="s">
        <v>234</v>
      </c>
      <c r="L32" s="24" t="s">
        <v>239</v>
      </c>
      <c r="M32" s="24" t="s">
        <v>186</v>
      </c>
      <c r="N32" s="24" t="s">
        <v>186</v>
      </c>
      <c r="O32" s="24" t="s">
        <v>186</v>
      </c>
    </row>
    <row r="33" spans="1:15" ht="15" thickBot="1" x14ac:dyDescent="0.35">
      <c r="A33" s="23" t="s">
        <v>144</v>
      </c>
      <c r="B33" s="24" t="s">
        <v>186</v>
      </c>
      <c r="C33" s="24" t="s">
        <v>186</v>
      </c>
      <c r="D33" s="24" t="s">
        <v>186</v>
      </c>
      <c r="E33" s="24" t="s">
        <v>238</v>
      </c>
      <c r="F33" s="24" t="s">
        <v>229</v>
      </c>
      <c r="G33" s="24" t="s">
        <v>186</v>
      </c>
      <c r="H33" s="24" t="s">
        <v>186</v>
      </c>
      <c r="I33" s="24" t="s">
        <v>186</v>
      </c>
      <c r="J33" s="24" t="s">
        <v>186</v>
      </c>
      <c r="K33" s="24" t="s">
        <v>234</v>
      </c>
      <c r="L33" s="24" t="s">
        <v>239</v>
      </c>
      <c r="M33" s="24" t="s">
        <v>186</v>
      </c>
      <c r="N33" s="24" t="s">
        <v>186</v>
      </c>
      <c r="O33" s="24" t="s">
        <v>186</v>
      </c>
    </row>
    <row r="34" spans="1:15" ht="15" thickBot="1" x14ac:dyDescent="0.35">
      <c r="A34" s="23" t="s">
        <v>147</v>
      </c>
      <c r="B34" s="24" t="s">
        <v>186</v>
      </c>
      <c r="C34" s="24" t="s">
        <v>186</v>
      </c>
      <c r="D34" s="24" t="s">
        <v>186</v>
      </c>
      <c r="E34" s="24" t="s">
        <v>238</v>
      </c>
      <c r="F34" s="24" t="s">
        <v>229</v>
      </c>
      <c r="G34" s="24" t="s">
        <v>186</v>
      </c>
      <c r="H34" s="24" t="s">
        <v>186</v>
      </c>
      <c r="I34" s="24" t="s">
        <v>186</v>
      </c>
      <c r="J34" s="24" t="s">
        <v>186</v>
      </c>
      <c r="K34" s="24" t="s">
        <v>234</v>
      </c>
      <c r="L34" s="24" t="s">
        <v>239</v>
      </c>
      <c r="M34" s="24" t="s">
        <v>186</v>
      </c>
      <c r="N34" s="24" t="s">
        <v>186</v>
      </c>
      <c r="O34" s="24" t="s">
        <v>186</v>
      </c>
    </row>
    <row r="35" spans="1:15" ht="15" thickBot="1" x14ac:dyDescent="0.35">
      <c r="A35" s="23" t="s">
        <v>150</v>
      </c>
      <c r="B35" s="24" t="s">
        <v>186</v>
      </c>
      <c r="C35" s="24" t="s">
        <v>186</v>
      </c>
      <c r="D35" s="24" t="s">
        <v>186</v>
      </c>
      <c r="E35" s="24" t="s">
        <v>238</v>
      </c>
      <c r="F35" s="24" t="s">
        <v>229</v>
      </c>
      <c r="G35" s="24" t="s">
        <v>186</v>
      </c>
      <c r="H35" s="24" t="s">
        <v>186</v>
      </c>
      <c r="I35" s="24" t="s">
        <v>186</v>
      </c>
      <c r="J35" s="24" t="s">
        <v>186</v>
      </c>
      <c r="K35" s="24" t="s">
        <v>240</v>
      </c>
      <c r="L35" s="24" t="s">
        <v>239</v>
      </c>
      <c r="M35" s="24" t="s">
        <v>186</v>
      </c>
      <c r="N35" s="24" t="s">
        <v>186</v>
      </c>
      <c r="O35" s="24" t="s">
        <v>186</v>
      </c>
    </row>
    <row r="36" spans="1:15" ht="15" thickBot="1" x14ac:dyDescent="0.35">
      <c r="A36" s="23" t="s">
        <v>151</v>
      </c>
      <c r="B36" s="24" t="s">
        <v>186</v>
      </c>
      <c r="C36" s="24" t="s">
        <v>186</v>
      </c>
      <c r="D36" s="24" t="s">
        <v>186</v>
      </c>
      <c r="E36" s="24" t="s">
        <v>238</v>
      </c>
      <c r="F36" s="24" t="s">
        <v>241</v>
      </c>
      <c r="G36" s="24" t="s">
        <v>186</v>
      </c>
      <c r="H36" s="24" t="s">
        <v>186</v>
      </c>
      <c r="I36" s="24" t="s">
        <v>186</v>
      </c>
      <c r="J36" s="24" t="s">
        <v>186</v>
      </c>
      <c r="K36" s="24" t="s">
        <v>240</v>
      </c>
      <c r="L36" s="24" t="s">
        <v>239</v>
      </c>
      <c r="M36" s="24" t="s">
        <v>186</v>
      </c>
      <c r="N36" s="24" t="s">
        <v>186</v>
      </c>
      <c r="O36" s="24" t="s">
        <v>186</v>
      </c>
    </row>
    <row r="37" spans="1:15" ht="15" thickBot="1" x14ac:dyDescent="0.35">
      <c r="A37" s="23" t="s">
        <v>152</v>
      </c>
      <c r="B37" s="24" t="s">
        <v>186</v>
      </c>
      <c r="C37" s="24" t="s">
        <v>186</v>
      </c>
      <c r="D37" s="24" t="s">
        <v>186</v>
      </c>
      <c r="E37" s="24" t="s">
        <v>186</v>
      </c>
      <c r="F37" s="24" t="s">
        <v>241</v>
      </c>
      <c r="G37" s="24" t="s">
        <v>186</v>
      </c>
      <c r="H37" s="24" t="s">
        <v>186</v>
      </c>
      <c r="I37" s="24" t="s">
        <v>186</v>
      </c>
      <c r="J37" s="24" t="s">
        <v>186</v>
      </c>
      <c r="K37" s="24" t="s">
        <v>240</v>
      </c>
      <c r="L37" s="24" t="s">
        <v>239</v>
      </c>
      <c r="M37" s="24" t="s">
        <v>186</v>
      </c>
      <c r="N37" s="24" t="s">
        <v>186</v>
      </c>
      <c r="O37" s="24" t="s">
        <v>186</v>
      </c>
    </row>
    <row r="38" spans="1:15" ht="15" thickBot="1" x14ac:dyDescent="0.35">
      <c r="A38" s="23" t="s">
        <v>153</v>
      </c>
      <c r="B38" s="24" t="s">
        <v>186</v>
      </c>
      <c r="C38" s="24" t="s">
        <v>186</v>
      </c>
      <c r="D38" s="24" t="s">
        <v>186</v>
      </c>
      <c r="E38" s="24" t="s">
        <v>186</v>
      </c>
      <c r="F38" s="24" t="s">
        <v>241</v>
      </c>
      <c r="G38" s="24" t="s">
        <v>186</v>
      </c>
      <c r="H38" s="24" t="s">
        <v>186</v>
      </c>
      <c r="I38" s="24" t="s">
        <v>186</v>
      </c>
      <c r="J38" s="24" t="s">
        <v>186</v>
      </c>
      <c r="K38" s="24" t="s">
        <v>242</v>
      </c>
      <c r="L38" s="24" t="s">
        <v>239</v>
      </c>
      <c r="M38" s="24" t="s">
        <v>186</v>
      </c>
      <c r="N38" s="24" t="s">
        <v>186</v>
      </c>
      <c r="O38" s="24" t="s">
        <v>186</v>
      </c>
    </row>
    <row r="39" spans="1:15" ht="15" thickBot="1" x14ac:dyDescent="0.35">
      <c r="A39" s="23" t="s">
        <v>155</v>
      </c>
      <c r="B39" s="24" t="s">
        <v>186</v>
      </c>
      <c r="C39" s="24" t="s">
        <v>186</v>
      </c>
      <c r="D39" s="24" t="s">
        <v>186</v>
      </c>
      <c r="E39" s="24" t="s">
        <v>186</v>
      </c>
      <c r="F39" s="24" t="s">
        <v>241</v>
      </c>
      <c r="G39" s="24" t="s">
        <v>186</v>
      </c>
      <c r="H39" s="24" t="s">
        <v>186</v>
      </c>
      <c r="I39" s="24" t="s">
        <v>186</v>
      </c>
      <c r="J39" s="24" t="s">
        <v>186</v>
      </c>
      <c r="K39" s="24" t="s">
        <v>242</v>
      </c>
      <c r="L39" s="24" t="s">
        <v>186</v>
      </c>
      <c r="M39" s="24" t="s">
        <v>186</v>
      </c>
      <c r="N39" s="24" t="s">
        <v>186</v>
      </c>
      <c r="O39" s="24" t="s">
        <v>186</v>
      </c>
    </row>
    <row r="40" spans="1:15" ht="15" thickBot="1" x14ac:dyDescent="0.35">
      <c r="A40" s="23" t="s">
        <v>156</v>
      </c>
      <c r="B40" s="24" t="s">
        <v>186</v>
      </c>
      <c r="C40" s="24" t="s">
        <v>186</v>
      </c>
      <c r="D40" s="24" t="s">
        <v>186</v>
      </c>
      <c r="E40" s="24" t="s">
        <v>186</v>
      </c>
      <c r="F40" s="24" t="s">
        <v>186</v>
      </c>
      <c r="G40" s="24" t="s">
        <v>186</v>
      </c>
      <c r="H40" s="24" t="s">
        <v>186</v>
      </c>
      <c r="I40" s="24" t="s">
        <v>186</v>
      </c>
      <c r="J40" s="24" t="s">
        <v>186</v>
      </c>
      <c r="K40" s="24" t="s">
        <v>242</v>
      </c>
      <c r="L40" s="24" t="s">
        <v>186</v>
      </c>
      <c r="M40" s="24" t="s">
        <v>186</v>
      </c>
      <c r="N40" s="24" t="s">
        <v>186</v>
      </c>
      <c r="O40" s="24" t="s">
        <v>186</v>
      </c>
    </row>
    <row r="41" spans="1:15" ht="15" thickBot="1" x14ac:dyDescent="0.35">
      <c r="A41" s="23" t="s">
        <v>157</v>
      </c>
      <c r="B41" s="24" t="s">
        <v>186</v>
      </c>
      <c r="C41" s="24" t="s">
        <v>186</v>
      </c>
      <c r="D41" s="24" t="s">
        <v>186</v>
      </c>
      <c r="E41" s="24" t="s">
        <v>186</v>
      </c>
      <c r="F41" s="24" t="s">
        <v>186</v>
      </c>
      <c r="G41" s="24" t="s">
        <v>186</v>
      </c>
      <c r="H41" s="24" t="s">
        <v>186</v>
      </c>
      <c r="I41" s="24" t="s">
        <v>186</v>
      </c>
      <c r="J41" s="24" t="s">
        <v>186</v>
      </c>
      <c r="K41" s="24" t="s">
        <v>186</v>
      </c>
      <c r="L41" s="24" t="s">
        <v>186</v>
      </c>
      <c r="M41" s="24" t="s">
        <v>186</v>
      </c>
      <c r="N41" s="24" t="s">
        <v>186</v>
      </c>
      <c r="O41" s="24" t="s">
        <v>186</v>
      </c>
    </row>
    <row r="42" spans="1:15" ht="15" thickBot="1" x14ac:dyDescent="0.35">
      <c r="A42" s="23" t="s">
        <v>158</v>
      </c>
      <c r="B42" s="24" t="s">
        <v>186</v>
      </c>
      <c r="C42" s="24" t="s">
        <v>186</v>
      </c>
      <c r="D42" s="24" t="s">
        <v>186</v>
      </c>
      <c r="E42" s="24" t="s">
        <v>186</v>
      </c>
      <c r="F42" s="24" t="s">
        <v>186</v>
      </c>
      <c r="G42" s="24" t="s">
        <v>186</v>
      </c>
      <c r="H42" s="24" t="s">
        <v>186</v>
      </c>
      <c r="I42" s="24" t="s">
        <v>186</v>
      </c>
      <c r="J42" s="24" t="s">
        <v>186</v>
      </c>
      <c r="K42" s="24" t="s">
        <v>186</v>
      </c>
      <c r="L42" s="24" t="s">
        <v>186</v>
      </c>
      <c r="M42" s="24" t="s">
        <v>186</v>
      </c>
      <c r="N42" s="24" t="s">
        <v>186</v>
      </c>
      <c r="O42" s="24" t="s">
        <v>186</v>
      </c>
    </row>
    <row r="43" spans="1:15" ht="15" thickBot="1" x14ac:dyDescent="0.35">
      <c r="A43" s="23" t="s">
        <v>159</v>
      </c>
      <c r="B43" s="24" t="s">
        <v>186</v>
      </c>
      <c r="C43" s="24" t="s">
        <v>186</v>
      </c>
      <c r="D43" s="24" t="s">
        <v>186</v>
      </c>
      <c r="E43" s="24" t="s">
        <v>186</v>
      </c>
      <c r="F43" s="24" t="s">
        <v>186</v>
      </c>
      <c r="G43" s="24" t="s">
        <v>186</v>
      </c>
      <c r="H43" s="24" t="s">
        <v>186</v>
      </c>
      <c r="I43" s="24" t="s">
        <v>186</v>
      </c>
      <c r="J43" s="24" t="s">
        <v>186</v>
      </c>
      <c r="K43" s="24" t="s">
        <v>186</v>
      </c>
      <c r="L43" s="24" t="s">
        <v>186</v>
      </c>
      <c r="M43" s="24" t="s">
        <v>186</v>
      </c>
      <c r="N43" s="24" t="s">
        <v>186</v>
      </c>
      <c r="O43" s="24" t="s">
        <v>186</v>
      </c>
    </row>
    <row r="44" spans="1:15" ht="15" thickBot="1" x14ac:dyDescent="0.35">
      <c r="A44" s="23" t="s">
        <v>160</v>
      </c>
      <c r="B44" s="24" t="s">
        <v>186</v>
      </c>
      <c r="C44" s="24" t="s">
        <v>186</v>
      </c>
      <c r="D44" s="24" t="s">
        <v>186</v>
      </c>
      <c r="E44" s="24" t="s">
        <v>186</v>
      </c>
      <c r="F44" s="24" t="s">
        <v>186</v>
      </c>
      <c r="G44" s="24" t="s">
        <v>186</v>
      </c>
      <c r="H44" s="24" t="s">
        <v>186</v>
      </c>
      <c r="I44" s="24" t="s">
        <v>186</v>
      </c>
      <c r="J44" s="24" t="s">
        <v>186</v>
      </c>
      <c r="K44" s="24" t="s">
        <v>186</v>
      </c>
      <c r="L44" s="24" t="s">
        <v>186</v>
      </c>
      <c r="M44" s="24" t="s">
        <v>186</v>
      </c>
      <c r="N44" s="24" t="s">
        <v>186</v>
      </c>
      <c r="O44" s="24" t="s">
        <v>186</v>
      </c>
    </row>
    <row r="45" spans="1:15" ht="15" thickBot="1" x14ac:dyDescent="0.35">
      <c r="A45" s="23" t="s">
        <v>161</v>
      </c>
      <c r="B45" s="24" t="s">
        <v>186</v>
      </c>
      <c r="C45" s="24" t="s">
        <v>186</v>
      </c>
      <c r="D45" s="24" t="s">
        <v>186</v>
      </c>
      <c r="E45" s="24" t="s">
        <v>186</v>
      </c>
      <c r="F45" s="24" t="s">
        <v>186</v>
      </c>
      <c r="G45" s="24" t="s">
        <v>186</v>
      </c>
      <c r="H45" s="24" t="s">
        <v>186</v>
      </c>
      <c r="I45" s="24" t="s">
        <v>186</v>
      </c>
      <c r="J45" s="24" t="s">
        <v>186</v>
      </c>
      <c r="K45" s="24" t="s">
        <v>186</v>
      </c>
      <c r="L45" s="24" t="s">
        <v>186</v>
      </c>
      <c r="M45" s="24" t="s">
        <v>186</v>
      </c>
      <c r="N45" s="24" t="s">
        <v>186</v>
      </c>
      <c r="O45" s="24" t="s">
        <v>186</v>
      </c>
    </row>
    <row r="46" spans="1:15" ht="18.600000000000001" thickBot="1" x14ac:dyDescent="0.35">
      <c r="A46" s="19"/>
    </row>
    <row r="47" spans="1:15" ht="15" thickBot="1" x14ac:dyDescent="0.35">
      <c r="A47" s="23" t="s">
        <v>162</v>
      </c>
      <c r="B47" s="23" t="s">
        <v>81</v>
      </c>
      <c r="C47" s="23" t="s">
        <v>82</v>
      </c>
      <c r="D47" s="23" t="s">
        <v>83</v>
      </c>
      <c r="E47" s="23" t="s">
        <v>84</v>
      </c>
      <c r="F47" s="23" t="s">
        <v>85</v>
      </c>
      <c r="G47" s="23" t="s">
        <v>86</v>
      </c>
      <c r="H47" s="23" t="s">
        <v>87</v>
      </c>
      <c r="I47" s="23" t="s">
        <v>88</v>
      </c>
      <c r="J47" s="23" t="s">
        <v>89</v>
      </c>
      <c r="K47" s="23" t="s">
        <v>90</v>
      </c>
      <c r="L47" s="23" t="s">
        <v>91</v>
      </c>
      <c r="M47" s="23" t="s">
        <v>92</v>
      </c>
      <c r="N47" s="23" t="s">
        <v>93</v>
      </c>
      <c r="O47" s="23" t="s">
        <v>94</v>
      </c>
    </row>
    <row r="48" spans="1:15" ht="15" thickBot="1" x14ac:dyDescent="0.35">
      <c r="A48" s="23" t="s">
        <v>115</v>
      </c>
      <c r="B48" s="24">
        <v>30154</v>
      </c>
      <c r="C48" s="24">
        <v>28692</v>
      </c>
      <c r="D48" s="24">
        <v>12077</v>
      </c>
      <c r="E48" s="24">
        <v>11923</v>
      </c>
      <c r="F48" s="24">
        <v>7462</v>
      </c>
      <c r="G48" s="24">
        <v>0</v>
      </c>
      <c r="H48" s="24">
        <v>18000</v>
      </c>
      <c r="I48" s="24">
        <v>0</v>
      </c>
      <c r="J48" s="24">
        <v>0</v>
      </c>
      <c r="K48" s="24">
        <v>27692</v>
      </c>
      <c r="L48" s="24">
        <v>69539</v>
      </c>
      <c r="M48" s="24">
        <v>26846</v>
      </c>
      <c r="N48" s="24">
        <v>0</v>
      </c>
      <c r="O48" s="24">
        <v>0</v>
      </c>
    </row>
    <row r="49" spans="1:15" ht="15" thickBot="1" x14ac:dyDescent="0.35">
      <c r="A49" s="23" t="s">
        <v>127</v>
      </c>
      <c r="B49" s="24">
        <v>30154</v>
      </c>
      <c r="C49" s="24">
        <v>28692</v>
      </c>
      <c r="D49" s="24">
        <v>12077</v>
      </c>
      <c r="E49" s="24">
        <v>11923</v>
      </c>
      <c r="F49" s="24">
        <v>7462</v>
      </c>
      <c r="G49" s="24">
        <v>0</v>
      </c>
      <c r="H49" s="24">
        <v>0</v>
      </c>
      <c r="I49" s="24">
        <v>0</v>
      </c>
      <c r="J49" s="24">
        <v>0</v>
      </c>
      <c r="K49" s="24">
        <v>22462</v>
      </c>
      <c r="L49" s="24">
        <v>53923</v>
      </c>
      <c r="M49" s="24">
        <v>0</v>
      </c>
      <c r="N49" s="24">
        <v>0</v>
      </c>
      <c r="O49" s="24">
        <v>0</v>
      </c>
    </row>
    <row r="50" spans="1:15" ht="15" thickBot="1" x14ac:dyDescent="0.35">
      <c r="A50" s="23" t="s">
        <v>134</v>
      </c>
      <c r="B50" s="24">
        <v>24385</v>
      </c>
      <c r="C50" s="24">
        <v>22539</v>
      </c>
      <c r="D50" s="24">
        <v>0</v>
      </c>
      <c r="E50" s="24">
        <v>11923</v>
      </c>
      <c r="F50" s="24">
        <v>7462</v>
      </c>
      <c r="G50" s="24">
        <v>0</v>
      </c>
      <c r="H50" s="24">
        <v>0</v>
      </c>
      <c r="I50" s="24">
        <v>0</v>
      </c>
      <c r="J50" s="24">
        <v>0</v>
      </c>
      <c r="K50" s="24">
        <v>22462</v>
      </c>
      <c r="L50" s="24">
        <v>53923</v>
      </c>
      <c r="M50" s="24">
        <v>0</v>
      </c>
      <c r="N50" s="24">
        <v>0</v>
      </c>
      <c r="O50" s="24">
        <v>0</v>
      </c>
    </row>
    <row r="51" spans="1:15" ht="15" thickBot="1" x14ac:dyDescent="0.35">
      <c r="A51" s="23" t="s">
        <v>139</v>
      </c>
      <c r="B51" s="24">
        <v>0</v>
      </c>
      <c r="C51" s="24">
        <v>22539</v>
      </c>
      <c r="D51" s="24">
        <v>0</v>
      </c>
      <c r="E51" s="24">
        <v>1692</v>
      </c>
      <c r="F51" s="24">
        <v>7462</v>
      </c>
      <c r="G51" s="24">
        <v>0</v>
      </c>
      <c r="H51" s="24">
        <v>0</v>
      </c>
      <c r="I51" s="24">
        <v>0</v>
      </c>
      <c r="J51" s="24">
        <v>0</v>
      </c>
      <c r="K51" s="24">
        <v>22462</v>
      </c>
      <c r="L51" s="24">
        <v>53923</v>
      </c>
      <c r="M51" s="24">
        <v>0</v>
      </c>
      <c r="N51" s="24">
        <v>0</v>
      </c>
      <c r="O51" s="24">
        <v>0</v>
      </c>
    </row>
    <row r="52" spans="1:15" ht="15" thickBot="1" x14ac:dyDescent="0.35">
      <c r="A52" s="23" t="s">
        <v>142</v>
      </c>
      <c r="B52" s="24">
        <v>0</v>
      </c>
      <c r="C52" s="24">
        <v>22539</v>
      </c>
      <c r="D52" s="24">
        <v>0</v>
      </c>
      <c r="E52" s="24">
        <v>1692</v>
      </c>
      <c r="F52" s="24">
        <v>7462</v>
      </c>
      <c r="G52" s="24">
        <v>0</v>
      </c>
      <c r="H52" s="24">
        <v>0</v>
      </c>
      <c r="I52" s="24">
        <v>0</v>
      </c>
      <c r="J52" s="24">
        <v>0</v>
      </c>
      <c r="K52" s="24">
        <v>22462</v>
      </c>
      <c r="L52" s="24">
        <v>14077</v>
      </c>
      <c r="M52" s="24">
        <v>0</v>
      </c>
      <c r="N52" s="24">
        <v>0</v>
      </c>
      <c r="O52" s="24">
        <v>0</v>
      </c>
    </row>
    <row r="53" spans="1:15" ht="15" thickBot="1" x14ac:dyDescent="0.35">
      <c r="A53" s="23" t="s">
        <v>144</v>
      </c>
      <c r="B53" s="24">
        <v>0</v>
      </c>
      <c r="C53" s="24">
        <v>0</v>
      </c>
      <c r="D53" s="24">
        <v>0</v>
      </c>
      <c r="E53" s="24">
        <v>1692</v>
      </c>
      <c r="F53" s="24">
        <v>7462</v>
      </c>
      <c r="G53" s="24">
        <v>0</v>
      </c>
      <c r="H53" s="24">
        <v>0</v>
      </c>
      <c r="I53" s="24">
        <v>0</v>
      </c>
      <c r="J53" s="24">
        <v>0</v>
      </c>
      <c r="K53" s="24">
        <v>22462</v>
      </c>
      <c r="L53" s="24">
        <v>14077</v>
      </c>
      <c r="M53" s="24">
        <v>0</v>
      </c>
      <c r="N53" s="24">
        <v>0</v>
      </c>
      <c r="O53" s="24">
        <v>0</v>
      </c>
    </row>
    <row r="54" spans="1:15" ht="15" thickBot="1" x14ac:dyDescent="0.35">
      <c r="A54" s="23" t="s">
        <v>147</v>
      </c>
      <c r="B54" s="24">
        <v>0</v>
      </c>
      <c r="C54" s="24">
        <v>0</v>
      </c>
      <c r="D54" s="24">
        <v>0</v>
      </c>
      <c r="E54" s="24">
        <v>1692</v>
      </c>
      <c r="F54" s="24">
        <v>7462</v>
      </c>
      <c r="G54" s="24">
        <v>0</v>
      </c>
      <c r="H54" s="24">
        <v>0</v>
      </c>
      <c r="I54" s="24">
        <v>0</v>
      </c>
      <c r="J54" s="24">
        <v>0</v>
      </c>
      <c r="K54" s="24">
        <v>22462</v>
      </c>
      <c r="L54" s="24">
        <v>14077</v>
      </c>
      <c r="M54" s="24">
        <v>0</v>
      </c>
      <c r="N54" s="24">
        <v>0</v>
      </c>
      <c r="O54" s="24">
        <v>0</v>
      </c>
    </row>
    <row r="55" spans="1:15" ht="15" thickBot="1" x14ac:dyDescent="0.35">
      <c r="A55" s="23" t="s">
        <v>150</v>
      </c>
      <c r="B55" s="24">
        <v>0</v>
      </c>
      <c r="C55" s="24">
        <v>0</v>
      </c>
      <c r="D55" s="24">
        <v>0</v>
      </c>
      <c r="E55" s="24">
        <v>1692</v>
      </c>
      <c r="F55" s="24">
        <v>7462</v>
      </c>
      <c r="G55" s="24">
        <v>0</v>
      </c>
      <c r="H55" s="24">
        <v>0</v>
      </c>
      <c r="I55" s="24">
        <v>0</v>
      </c>
      <c r="J55" s="24">
        <v>0</v>
      </c>
      <c r="K55" s="24">
        <v>8769</v>
      </c>
      <c r="L55" s="24">
        <v>14077</v>
      </c>
      <c r="M55" s="24">
        <v>0</v>
      </c>
      <c r="N55" s="24">
        <v>0</v>
      </c>
      <c r="O55" s="24">
        <v>0</v>
      </c>
    </row>
    <row r="56" spans="1:15" ht="15" thickBot="1" x14ac:dyDescent="0.35">
      <c r="A56" s="23" t="s">
        <v>151</v>
      </c>
      <c r="B56" s="24">
        <v>0</v>
      </c>
      <c r="C56" s="24">
        <v>0</v>
      </c>
      <c r="D56" s="24">
        <v>0</v>
      </c>
      <c r="E56" s="24">
        <v>1692</v>
      </c>
      <c r="F56" s="24">
        <v>6077</v>
      </c>
      <c r="G56" s="24">
        <v>0</v>
      </c>
      <c r="H56" s="24">
        <v>0</v>
      </c>
      <c r="I56" s="24">
        <v>0</v>
      </c>
      <c r="J56" s="24">
        <v>0</v>
      </c>
      <c r="K56" s="24">
        <v>8769</v>
      </c>
      <c r="L56" s="24">
        <v>14077</v>
      </c>
      <c r="M56" s="24">
        <v>0</v>
      </c>
      <c r="N56" s="24">
        <v>0</v>
      </c>
      <c r="O56" s="24">
        <v>0</v>
      </c>
    </row>
    <row r="57" spans="1:15" ht="15" thickBot="1" x14ac:dyDescent="0.35">
      <c r="A57" s="23" t="s">
        <v>152</v>
      </c>
      <c r="B57" s="24">
        <v>0</v>
      </c>
      <c r="C57" s="24">
        <v>0</v>
      </c>
      <c r="D57" s="24">
        <v>0</v>
      </c>
      <c r="E57" s="24">
        <v>0</v>
      </c>
      <c r="F57" s="24">
        <v>6077</v>
      </c>
      <c r="G57" s="24">
        <v>0</v>
      </c>
      <c r="H57" s="24">
        <v>0</v>
      </c>
      <c r="I57" s="24">
        <v>0</v>
      </c>
      <c r="J57" s="24">
        <v>0</v>
      </c>
      <c r="K57" s="24">
        <v>8769</v>
      </c>
      <c r="L57" s="24">
        <v>14077</v>
      </c>
      <c r="M57" s="24">
        <v>0</v>
      </c>
      <c r="N57" s="24">
        <v>0</v>
      </c>
      <c r="O57" s="24">
        <v>0</v>
      </c>
    </row>
    <row r="58" spans="1:15" ht="15" thickBot="1" x14ac:dyDescent="0.35">
      <c r="A58" s="23" t="s">
        <v>153</v>
      </c>
      <c r="B58" s="24">
        <v>0</v>
      </c>
      <c r="C58" s="24">
        <v>0</v>
      </c>
      <c r="D58" s="24">
        <v>0</v>
      </c>
      <c r="E58" s="24">
        <v>0</v>
      </c>
      <c r="F58" s="24">
        <v>6077</v>
      </c>
      <c r="G58" s="24">
        <v>0</v>
      </c>
      <c r="H58" s="24">
        <v>0</v>
      </c>
      <c r="I58" s="24">
        <v>0</v>
      </c>
      <c r="J58" s="24">
        <v>0</v>
      </c>
      <c r="K58" s="24">
        <v>2615</v>
      </c>
      <c r="L58" s="24">
        <v>14077</v>
      </c>
      <c r="M58" s="24">
        <v>0</v>
      </c>
      <c r="N58" s="24">
        <v>0</v>
      </c>
      <c r="O58" s="24">
        <v>0</v>
      </c>
    </row>
    <row r="59" spans="1:15" ht="15" thickBot="1" x14ac:dyDescent="0.35">
      <c r="A59" s="23" t="s">
        <v>155</v>
      </c>
      <c r="B59" s="24">
        <v>0</v>
      </c>
      <c r="C59" s="24">
        <v>0</v>
      </c>
      <c r="D59" s="24">
        <v>0</v>
      </c>
      <c r="E59" s="24">
        <v>0</v>
      </c>
      <c r="F59" s="24">
        <v>6077</v>
      </c>
      <c r="G59" s="24">
        <v>0</v>
      </c>
      <c r="H59" s="24">
        <v>0</v>
      </c>
      <c r="I59" s="24">
        <v>0</v>
      </c>
      <c r="J59" s="24">
        <v>0</v>
      </c>
      <c r="K59" s="24">
        <v>2615</v>
      </c>
      <c r="L59" s="24">
        <v>0</v>
      </c>
      <c r="M59" s="24">
        <v>0</v>
      </c>
      <c r="N59" s="24">
        <v>0</v>
      </c>
      <c r="O59" s="24">
        <v>0</v>
      </c>
    </row>
    <row r="60" spans="1:15" ht="15" thickBot="1" x14ac:dyDescent="0.35">
      <c r="A60" s="23" t="s">
        <v>156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2615</v>
      </c>
      <c r="L60" s="24">
        <v>0</v>
      </c>
      <c r="M60" s="24">
        <v>0</v>
      </c>
      <c r="N60" s="24">
        <v>0</v>
      </c>
      <c r="O60" s="24">
        <v>0</v>
      </c>
    </row>
    <row r="61" spans="1:15" ht="15" thickBot="1" x14ac:dyDescent="0.35">
      <c r="A61" s="23" t="s">
        <v>157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</row>
    <row r="62" spans="1:15" ht="15" thickBot="1" x14ac:dyDescent="0.35">
      <c r="A62" s="23" t="s">
        <v>158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</row>
    <row r="63" spans="1:15" ht="15" thickBot="1" x14ac:dyDescent="0.35">
      <c r="A63" s="23" t="s">
        <v>159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</row>
    <row r="64" spans="1:15" ht="15" thickBot="1" x14ac:dyDescent="0.35">
      <c r="A64" s="23" t="s">
        <v>160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</row>
    <row r="65" spans="1:19" ht="15" thickBot="1" x14ac:dyDescent="0.35">
      <c r="A65" s="23" t="s">
        <v>161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</row>
    <row r="66" spans="1:19" ht="18.600000000000001" thickBot="1" x14ac:dyDescent="0.35">
      <c r="A66" s="19"/>
    </row>
    <row r="67" spans="1:19" ht="15" thickBot="1" x14ac:dyDescent="0.35">
      <c r="A67" s="23" t="s">
        <v>163</v>
      </c>
      <c r="B67" s="23" t="s">
        <v>81</v>
      </c>
      <c r="C67" s="23" t="s">
        <v>82</v>
      </c>
      <c r="D67" s="23" t="s">
        <v>83</v>
      </c>
      <c r="E67" s="23" t="s">
        <v>84</v>
      </c>
      <c r="F67" s="23" t="s">
        <v>85</v>
      </c>
      <c r="G67" s="23" t="s">
        <v>86</v>
      </c>
      <c r="H67" s="23" t="s">
        <v>87</v>
      </c>
      <c r="I67" s="23" t="s">
        <v>88</v>
      </c>
      <c r="J67" s="23" t="s">
        <v>89</v>
      </c>
      <c r="K67" s="23" t="s">
        <v>90</v>
      </c>
      <c r="L67" s="23" t="s">
        <v>91</v>
      </c>
      <c r="M67" s="23" t="s">
        <v>92</v>
      </c>
      <c r="N67" s="23" t="s">
        <v>93</v>
      </c>
      <c r="O67" s="23" t="s">
        <v>94</v>
      </c>
      <c r="P67" s="23" t="s">
        <v>164</v>
      </c>
      <c r="Q67" s="23" t="s">
        <v>165</v>
      </c>
      <c r="R67" s="23" t="s">
        <v>166</v>
      </c>
      <c r="S67" s="23" t="s">
        <v>167</v>
      </c>
    </row>
    <row r="68" spans="1:19" ht="15" thickBot="1" x14ac:dyDescent="0.35">
      <c r="A68" s="23" t="s">
        <v>96</v>
      </c>
      <c r="B68" s="24">
        <v>0</v>
      </c>
      <c r="C68" s="24">
        <v>28692</v>
      </c>
      <c r="D68" s="24">
        <v>0</v>
      </c>
      <c r="E68" s="24">
        <v>1692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2615</v>
      </c>
      <c r="L68" s="24">
        <v>0</v>
      </c>
      <c r="M68" s="24">
        <v>0</v>
      </c>
      <c r="N68" s="24">
        <v>0</v>
      </c>
      <c r="O68" s="24">
        <v>0</v>
      </c>
      <c r="P68" s="24">
        <v>32999</v>
      </c>
      <c r="Q68" s="24">
        <v>33000</v>
      </c>
      <c r="R68" s="24">
        <v>1</v>
      </c>
      <c r="S68" s="24">
        <v>0</v>
      </c>
    </row>
    <row r="69" spans="1:19" ht="15" thickBot="1" x14ac:dyDescent="0.35">
      <c r="A69" s="23" t="s">
        <v>97</v>
      </c>
      <c r="B69" s="24">
        <v>0</v>
      </c>
      <c r="C69" s="24">
        <v>22539</v>
      </c>
      <c r="D69" s="24">
        <v>0</v>
      </c>
      <c r="E69" s="24">
        <v>11923</v>
      </c>
      <c r="F69" s="24">
        <v>6077</v>
      </c>
      <c r="G69" s="24">
        <v>0</v>
      </c>
      <c r="H69" s="24">
        <v>0</v>
      </c>
      <c r="I69" s="24">
        <v>0</v>
      </c>
      <c r="J69" s="24">
        <v>0</v>
      </c>
      <c r="K69" s="24">
        <v>22462</v>
      </c>
      <c r="L69" s="24">
        <v>0</v>
      </c>
      <c r="M69" s="24">
        <v>0</v>
      </c>
      <c r="N69" s="24">
        <v>0</v>
      </c>
      <c r="O69" s="24">
        <v>0</v>
      </c>
      <c r="P69" s="24">
        <v>63001</v>
      </c>
      <c r="Q69" s="24">
        <v>63000</v>
      </c>
      <c r="R69" s="24">
        <v>-1</v>
      </c>
      <c r="S69" s="24">
        <v>0</v>
      </c>
    </row>
    <row r="70" spans="1:19" ht="15" thickBot="1" x14ac:dyDescent="0.35">
      <c r="A70" s="23" t="s">
        <v>98</v>
      </c>
      <c r="B70" s="24">
        <v>0</v>
      </c>
      <c r="C70" s="24">
        <v>28692</v>
      </c>
      <c r="D70" s="24">
        <v>0</v>
      </c>
      <c r="E70" s="24">
        <v>1692</v>
      </c>
      <c r="F70" s="24">
        <v>6077</v>
      </c>
      <c r="G70" s="24">
        <v>0</v>
      </c>
      <c r="H70" s="24">
        <v>0</v>
      </c>
      <c r="I70" s="24">
        <v>0</v>
      </c>
      <c r="J70" s="24">
        <v>0</v>
      </c>
      <c r="K70" s="24">
        <v>22462</v>
      </c>
      <c r="L70" s="24">
        <v>14077</v>
      </c>
      <c r="M70" s="24">
        <v>0</v>
      </c>
      <c r="N70" s="24">
        <v>0</v>
      </c>
      <c r="O70" s="24">
        <v>0</v>
      </c>
      <c r="P70" s="24">
        <v>73000</v>
      </c>
      <c r="Q70" s="24">
        <v>73000</v>
      </c>
      <c r="R70" s="24">
        <v>0</v>
      </c>
      <c r="S70" s="24">
        <v>0</v>
      </c>
    </row>
    <row r="71" spans="1:19" ht="15" thickBot="1" x14ac:dyDescent="0.35">
      <c r="A71" s="23" t="s">
        <v>99</v>
      </c>
      <c r="B71" s="24">
        <v>0</v>
      </c>
      <c r="C71" s="24">
        <v>0</v>
      </c>
      <c r="D71" s="24">
        <v>0</v>
      </c>
      <c r="E71" s="24">
        <v>0</v>
      </c>
      <c r="F71" s="24">
        <v>7462</v>
      </c>
      <c r="G71" s="24">
        <v>0</v>
      </c>
      <c r="H71" s="24">
        <v>0</v>
      </c>
      <c r="I71" s="24">
        <v>0</v>
      </c>
      <c r="J71" s="24">
        <v>0</v>
      </c>
      <c r="K71" s="24">
        <v>22462</v>
      </c>
      <c r="L71" s="24">
        <v>14077</v>
      </c>
      <c r="M71" s="24">
        <v>0</v>
      </c>
      <c r="N71" s="24">
        <v>0</v>
      </c>
      <c r="O71" s="24">
        <v>0</v>
      </c>
      <c r="P71" s="24">
        <v>44001</v>
      </c>
      <c r="Q71" s="24">
        <v>44000</v>
      </c>
      <c r="R71" s="24">
        <v>-1</v>
      </c>
      <c r="S71" s="24">
        <v>0</v>
      </c>
    </row>
    <row r="72" spans="1:19" ht="15" thickBot="1" x14ac:dyDescent="0.35">
      <c r="A72" s="23" t="s">
        <v>100</v>
      </c>
      <c r="B72" s="24">
        <v>0</v>
      </c>
      <c r="C72" s="24">
        <v>0</v>
      </c>
      <c r="D72" s="24">
        <v>0</v>
      </c>
      <c r="E72" s="24">
        <v>0</v>
      </c>
      <c r="F72" s="24">
        <v>7462</v>
      </c>
      <c r="G72" s="24">
        <v>0</v>
      </c>
      <c r="H72" s="24">
        <v>18000</v>
      </c>
      <c r="I72" s="24">
        <v>0</v>
      </c>
      <c r="J72" s="24">
        <v>0</v>
      </c>
      <c r="K72" s="24">
        <v>2615</v>
      </c>
      <c r="L72" s="24">
        <v>53923</v>
      </c>
      <c r="M72" s="24">
        <v>0</v>
      </c>
      <c r="N72" s="24">
        <v>0</v>
      </c>
      <c r="O72" s="24">
        <v>0</v>
      </c>
      <c r="P72" s="24">
        <v>82000</v>
      </c>
      <c r="Q72" s="24">
        <v>82000</v>
      </c>
      <c r="R72" s="24">
        <v>0</v>
      </c>
      <c r="S72" s="24">
        <v>0</v>
      </c>
    </row>
    <row r="73" spans="1:19" ht="15" thickBot="1" x14ac:dyDescent="0.35">
      <c r="A73" s="23" t="s">
        <v>101</v>
      </c>
      <c r="B73" s="24">
        <v>0</v>
      </c>
      <c r="C73" s="24">
        <v>0</v>
      </c>
      <c r="D73" s="24">
        <v>0</v>
      </c>
      <c r="E73" s="24">
        <v>0</v>
      </c>
      <c r="F73" s="24">
        <v>6077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53923</v>
      </c>
      <c r="M73" s="24">
        <v>0</v>
      </c>
      <c r="N73" s="24">
        <v>0</v>
      </c>
      <c r="O73" s="24">
        <v>0</v>
      </c>
      <c r="P73" s="24">
        <v>60000</v>
      </c>
      <c r="Q73" s="24">
        <v>60000</v>
      </c>
      <c r="R73" s="24">
        <v>0</v>
      </c>
      <c r="S73" s="24">
        <v>0</v>
      </c>
    </row>
    <row r="74" spans="1:19" ht="15" thickBot="1" x14ac:dyDescent="0.35">
      <c r="A74" s="23" t="s">
        <v>102</v>
      </c>
      <c r="B74" s="24">
        <v>0</v>
      </c>
      <c r="C74" s="24">
        <v>0</v>
      </c>
      <c r="D74" s="24">
        <v>12077</v>
      </c>
      <c r="E74" s="24">
        <v>0</v>
      </c>
      <c r="F74" s="24">
        <v>0</v>
      </c>
      <c r="G74" s="24">
        <v>0</v>
      </c>
      <c r="H74" s="24">
        <v>18000</v>
      </c>
      <c r="I74" s="24">
        <v>0</v>
      </c>
      <c r="J74" s="24">
        <v>0</v>
      </c>
      <c r="K74" s="24">
        <v>0</v>
      </c>
      <c r="L74" s="24">
        <v>53923</v>
      </c>
      <c r="M74" s="24">
        <v>0</v>
      </c>
      <c r="N74" s="24">
        <v>0</v>
      </c>
      <c r="O74" s="24">
        <v>0</v>
      </c>
      <c r="P74" s="24">
        <v>84000</v>
      </c>
      <c r="Q74" s="24">
        <v>84000</v>
      </c>
      <c r="R74" s="24">
        <v>0</v>
      </c>
      <c r="S74" s="24">
        <v>0</v>
      </c>
    </row>
    <row r="75" spans="1:19" ht="15" thickBot="1" x14ac:dyDescent="0.35">
      <c r="A75" s="23" t="s">
        <v>103</v>
      </c>
      <c r="B75" s="24">
        <v>0</v>
      </c>
      <c r="C75" s="24">
        <v>0</v>
      </c>
      <c r="D75" s="24">
        <v>0</v>
      </c>
      <c r="E75" s="24">
        <v>1692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v>22462</v>
      </c>
      <c r="L75" s="24">
        <v>0</v>
      </c>
      <c r="M75" s="24">
        <v>26846</v>
      </c>
      <c r="N75" s="24">
        <v>0</v>
      </c>
      <c r="O75" s="24">
        <v>0</v>
      </c>
      <c r="P75" s="24">
        <v>51000</v>
      </c>
      <c r="Q75" s="24">
        <v>51000</v>
      </c>
      <c r="R75" s="24">
        <v>0</v>
      </c>
      <c r="S75" s="24">
        <v>0</v>
      </c>
    </row>
    <row r="76" spans="1:19" ht="15" thickBot="1" x14ac:dyDescent="0.35">
      <c r="A76" s="23" t="s">
        <v>104</v>
      </c>
      <c r="B76" s="24">
        <v>0</v>
      </c>
      <c r="C76" s="24">
        <v>0</v>
      </c>
      <c r="D76" s="24">
        <v>0</v>
      </c>
      <c r="E76" s="24">
        <v>0</v>
      </c>
      <c r="F76" s="24">
        <v>7462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69539</v>
      </c>
      <c r="M76" s="24">
        <v>0</v>
      </c>
      <c r="N76" s="24">
        <v>0</v>
      </c>
      <c r="O76" s="24">
        <v>0</v>
      </c>
      <c r="P76" s="24">
        <v>77001</v>
      </c>
      <c r="Q76" s="24">
        <v>77000</v>
      </c>
      <c r="R76" s="24">
        <v>-1</v>
      </c>
      <c r="S76" s="24">
        <v>0</v>
      </c>
    </row>
    <row r="77" spans="1:19" ht="15" thickBot="1" x14ac:dyDescent="0.35">
      <c r="A77" s="23" t="s">
        <v>105</v>
      </c>
      <c r="B77" s="24">
        <v>0</v>
      </c>
      <c r="C77" s="24">
        <v>0</v>
      </c>
      <c r="D77" s="24">
        <v>0</v>
      </c>
      <c r="E77" s="24">
        <v>1692</v>
      </c>
      <c r="F77" s="24">
        <v>7462</v>
      </c>
      <c r="G77" s="24">
        <v>0</v>
      </c>
      <c r="H77" s="24">
        <v>18000</v>
      </c>
      <c r="I77" s="24">
        <v>0</v>
      </c>
      <c r="J77" s="24">
        <v>0</v>
      </c>
      <c r="K77" s="24">
        <v>8769</v>
      </c>
      <c r="L77" s="24">
        <v>14077</v>
      </c>
      <c r="M77" s="24">
        <v>0</v>
      </c>
      <c r="N77" s="24">
        <v>0</v>
      </c>
      <c r="O77" s="24">
        <v>0</v>
      </c>
      <c r="P77" s="24">
        <v>50000</v>
      </c>
      <c r="Q77" s="24">
        <v>50000</v>
      </c>
      <c r="R77" s="24">
        <v>0</v>
      </c>
      <c r="S77" s="24">
        <v>0</v>
      </c>
    </row>
    <row r="78" spans="1:19" ht="15" thickBot="1" x14ac:dyDescent="0.35">
      <c r="A78" s="23" t="s">
        <v>106</v>
      </c>
      <c r="B78" s="24">
        <v>0</v>
      </c>
      <c r="C78" s="24">
        <v>0</v>
      </c>
      <c r="D78" s="24">
        <v>0</v>
      </c>
      <c r="E78" s="24">
        <v>11923</v>
      </c>
      <c r="F78" s="24">
        <v>7462</v>
      </c>
      <c r="G78" s="24">
        <v>0</v>
      </c>
      <c r="H78" s="24">
        <v>0</v>
      </c>
      <c r="I78" s="24">
        <v>0</v>
      </c>
      <c r="J78" s="24">
        <v>0</v>
      </c>
      <c r="K78" s="24">
        <v>2615</v>
      </c>
      <c r="L78" s="24">
        <v>0</v>
      </c>
      <c r="M78" s="24">
        <v>0</v>
      </c>
      <c r="N78" s="24">
        <v>0</v>
      </c>
      <c r="O78" s="24">
        <v>0</v>
      </c>
      <c r="P78" s="24">
        <v>22000</v>
      </c>
      <c r="Q78" s="24">
        <v>22000</v>
      </c>
      <c r="R78" s="24">
        <v>0</v>
      </c>
      <c r="S78" s="24">
        <v>0</v>
      </c>
    </row>
    <row r="79" spans="1:19" ht="15" thickBot="1" x14ac:dyDescent="0.35">
      <c r="A79" s="23" t="s">
        <v>107</v>
      </c>
      <c r="B79" s="24">
        <v>0</v>
      </c>
      <c r="C79" s="24">
        <v>22539</v>
      </c>
      <c r="D79" s="24">
        <v>0</v>
      </c>
      <c r="E79" s="24">
        <v>1692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27692</v>
      </c>
      <c r="L79" s="24">
        <v>14077</v>
      </c>
      <c r="M79" s="24">
        <v>0</v>
      </c>
      <c r="N79" s="24">
        <v>0</v>
      </c>
      <c r="O79" s="24">
        <v>0</v>
      </c>
      <c r="P79" s="24">
        <v>66000</v>
      </c>
      <c r="Q79" s="24">
        <v>66000</v>
      </c>
      <c r="R79" s="24">
        <v>0</v>
      </c>
      <c r="S79" s="24">
        <v>0</v>
      </c>
    </row>
    <row r="80" spans="1:19" ht="15" thickBot="1" x14ac:dyDescent="0.35">
      <c r="A80" s="23" t="s">
        <v>108</v>
      </c>
      <c r="B80" s="24">
        <v>0</v>
      </c>
      <c r="C80" s="24">
        <v>28692</v>
      </c>
      <c r="D80" s="24">
        <v>0</v>
      </c>
      <c r="E80" s="24">
        <v>0</v>
      </c>
      <c r="F80" s="24">
        <v>7462</v>
      </c>
      <c r="G80" s="24">
        <v>0</v>
      </c>
      <c r="H80" s="24">
        <v>0</v>
      </c>
      <c r="I80" s="24">
        <v>0</v>
      </c>
      <c r="J80" s="24">
        <v>0</v>
      </c>
      <c r="K80" s="24">
        <v>8769</v>
      </c>
      <c r="L80" s="24">
        <v>14077</v>
      </c>
      <c r="M80" s="24">
        <v>0</v>
      </c>
      <c r="N80" s="24">
        <v>0</v>
      </c>
      <c r="O80" s="24">
        <v>0</v>
      </c>
      <c r="P80" s="24">
        <v>59000</v>
      </c>
      <c r="Q80" s="24">
        <v>59000</v>
      </c>
      <c r="R80" s="24">
        <v>0</v>
      </c>
      <c r="S80" s="24">
        <v>0</v>
      </c>
    </row>
    <row r="81" spans="1:19" ht="15" thickBot="1" x14ac:dyDescent="0.35">
      <c r="A81" s="23" t="s">
        <v>109</v>
      </c>
      <c r="B81" s="24">
        <v>24385</v>
      </c>
      <c r="C81" s="24">
        <v>0</v>
      </c>
      <c r="D81" s="24">
        <v>0</v>
      </c>
      <c r="E81" s="24">
        <v>1692</v>
      </c>
      <c r="F81" s="24">
        <v>7462</v>
      </c>
      <c r="G81" s="24">
        <v>0</v>
      </c>
      <c r="H81" s="24">
        <v>18000</v>
      </c>
      <c r="I81" s="24">
        <v>0</v>
      </c>
      <c r="J81" s="24">
        <v>0</v>
      </c>
      <c r="K81" s="24">
        <v>22462</v>
      </c>
      <c r="L81" s="24">
        <v>0</v>
      </c>
      <c r="M81" s="24">
        <v>0</v>
      </c>
      <c r="N81" s="24">
        <v>0</v>
      </c>
      <c r="O81" s="24">
        <v>0</v>
      </c>
      <c r="P81" s="24">
        <v>74001</v>
      </c>
      <c r="Q81" s="24">
        <v>74000</v>
      </c>
      <c r="R81" s="24">
        <v>-1</v>
      </c>
      <c r="S81" s="24">
        <v>0</v>
      </c>
    </row>
    <row r="82" spans="1:19" ht="15" thickBot="1" x14ac:dyDescent="0.35">
      <c r="A82" s="23" t="s">
        <v>110</v>
      </c>
      <c r="B82" s="24">
        <v>24385</v>
      </c>
      <c r="C82" s="24">
        <v>0</v>
      </c>
      <c r="D82" s="24">
        <v>0</v>
      </c>
      <c r="E82" s="24">
        <v>1692</v>
      </c>
      <c r="F82" s="24">
        <v>6077</v>
      </c>
      <c r="G82" s="24">
        <v>0</v>
      </c>
      <c r="H82" s="24">
        <v>0</v>
      </c>
      <c r="I82" s="24">
        <v>0</v>
      </c>
      <c r="J82" s="24">
        <v>0</v>
      </c>
      <c r="K82" s="24">
        <v>8769</v>
      </c>
      <c r="L82" s="24">
        <v>14077</v>
      </c>
      <c r="M82" s="24">
        <v>0</v>
      </c>
      <c r="N82" s="24">
        <v>0</v>
      </c>
      <c r="O82" s="24">
        <v>0</v>
      </c>
      <c r="P82" s="24">
        <v>55000</v>
      </c>
      <c r="Q82" s="24">
        <v>55000</v>
      </c>
      <c r="R82" s="24">
        <v>0</v>
      </c>
      <c r="S82" s="24">
        <v>0</v>
      </c>
    </row>
    <row r="83" spans="1:19" ht="15" thickBot="1" x14ac:dyDescent="0.35">
      <c r="A83" s="23" t="s">
        <v>111</v>
      </c>
      <c r="B83" s="24">
        <v>24385</v>
      </c>
      <c r="C83" s="24">
        <v>22539</v>
      </c>
      <c r="D83" s="24">
        <v>0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14077</v>
      </c>
      <c r="M83" s="24">
        <v>0</v>
      </c>
      <c r="N83" s="24">
        <v>0</v>
      </c>
      <c r="O83" s="24">
        <v>0</v>
      </c>
      <c r="P83" s="24">
        <v>61001</v>
      </c>
      <c r="Q83" s="24">
        <v>61000</v>
      </c>
      <c r="R83" s="24">
        <v>-1</v>
      </c>
      <c r="S83" s="24">
        <v>0</v>
      </c>
    </row>
    <row r="84" spans="1:19" ht="15" thickBot="1" x14ac:dyDescent="0.35">
      <c r="A84" s="23" t="s">
        <v>112</v>
      </c>
      <c r="B84" s="24">
        <v>30154</v>
      </c>
      <c r="C84" s="24">
        <v>0</v>
      </c>
      <c r="D84" s="24">
        <v>0</v>
      </c>
      <c r="E84" s="24">
        <v>11923</v>
      </c>
      <c r="F84" s="24">
        <v>7462</v>
      </c>
      <c r="G84" s="24">
        <v>0</v>
      </c>
      <c r="H84" s="24">
        <v>0</v>
      </c>
      <c r="I84" s="24">
        <v>0</v>
      </c>
      <c r="J84" s="24">
        <v>0</v>
      </c>
      <c r="K84" s="24">
        <v>22462</v>
      </c>
      <c r="L84" s="24">
        <v>0</v>
      </c>
      <c r="M84" s="24">
        <v>0</v>
      </c>
      <c r="N84" s="24">
        <v>0</v>
      </c>
      <c r="O84" s="24">
        <v>0</v>
      </c>
      <c r="P84" s="24">
        <v>72001</v>
      </c>
      <c r="Q84" s="24">
        <v>72000</v>
      </c>
      <c r="R84" s="24">
        <v>-1</v>
      </c>
      <c r="S84" s="24">
        <v>0</v>
      </c>
    </row>
    <row r="85" spans="1:19" ht="15" thickBot="1" x14ac:dyDescent="0.35">
      <c r="A85" s="23" t="s">
        <v>113</v>
      </c>
      <c r="B85" s="24">
        <v>30154</v>
      </c>
      <c r="C85" s="24">
        <v>0</v>
      </c>
      <c r="D85" s="24">
        <v>12077</v>
      </c>
      <c r="E85" s="24">
        <v>1692</v>
      </c>
      <c r="F85" s="24">
        <v>6077</v>
      </c>
      <c r="G85" s="24">
        <v>0</v>
      </c>
      <c r="H85" s="24">
        <v>0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24">
        <v>50000</v>
      </c>
      <c r="Q85" s="24">
        <v>50000</v>
      </c>
      <c r="R85" s="24">
        <v>0</v>
      </c>
      <c r="S85" s="24">
        <v>0</v>
      </c>
    </row>
    <row r="86" spans="1:19" ht="15" thickBot="1" x14ac:dyDescent="0.35"/>
    <row r="87" spans="1:19" ht="15" thickBot="1" x14ac:dyDescent="0.35">
      <c r="A87" s="25" t="s">
        <v>168</v>
      </c>
      <c r="B87" s="26">
        <v>232385</v>
      </c>
    </row>
    <row r="88" spans="1:19" ht="15" thickBot="1" x14ac:dyDescent="0.35">
      <c r="A88" s="25" t="s">
        <v>169</v>
      </c>
      <c r="B88" s="26">
        <v>0</v>
      </c>
    </row>
    <row r="89" spans="1:19" ht="15" thickBot="1" x14ac:dyDescent="0.35">
      <c r="A89" s="25" t="s">
        <v>170</v>
      </c>
      <c r="B89" s="26">
        <v>1076005</v>
      </c>
    </row>
    <row r="90" spans="1:19" ht="15" thickBot="1" x14ac:dyDescent="0.35">
      <c r="A90" s="25" t="s">
        <v>171</v>
      </c>
      <c r="B90" s="26">
        <v>1076000</v>
      </c>
    </row>
    <row r="91" spans="1:19" ht="15" thickBot="1" x14ac:dyDescent="0.35">
      <c r="A91" s="25" t="s">
        <v>172</v>
      </c>
      <c r="B91" s="26">
        <v>5</v>
      </c>
    </row>
    <row r="92" spans="1:19" ht="15" thickBot="1" x14ac:dyDescent="0.35">
      <c r="A92" s="25" t="s">
        <v>173</v>
      </c>
      <c r="B92" s="26"/>
    </row>
    <row r="93" spans="1:19" ht="15" thickBot="1" x14ac:dyDescent="0.35">
      <c r="A93" s="25" t="s">
        <v>174</v>
      </c>
      <c r="B93" s="26"/>
    </row>
    <row r="94" spans="1:19" ht="15" thickBot="1" x14ac:dyDescent="0.35">
      <c r="A94" s="25" t="s">
        <v>175</v>
      </c>
      <c r="B94" s="26">
        <v>0</v>
      </c>
    </row>
    <row r="96" spans="1:19" x14ac:dyDescent="0.3">
      <c r="A96" s="27" t="s">
        <v>176</v>
      </c>
    </row>
    <row r="98" spans="1:1" x14ac:dyDescent="0.3">
      <c r="A98" s="28" t="s">
        <v>177</v>
      </c>
    </row>
    <row r="99" spans="1:1" x14ac:dyDescent="0.3">
      <c r="A99" s="28" t="s">
        <v>243</v>
      </c>
    </row>
  </sheetData>
  <hyperlinks>
    <hyperlink ref="A96" r:id="rId1" display="https://miau.my-x.hu/myx-free/coco/test/929175620230513150430.html" xr:uid="{61C79FFF-DEF1-42FE-AD5C-FEB7EB14955B}"/>
  </hyperlinks>
  <pageMargins left="0.7" right="0.7" top="0.78740157499999996" bottom="0.78740157499999996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4CE2B-38A9-4AF0-B0AB-275721BBF1CD}">
  <dimension ref="A1:S99"/>
  <sheetViews>
    <sheetView workbookViewId="0">
      <selection sqref="A1:S99"/>
    </sheetView>
  </sheetViews>
  <sheetFormatPr baseColWidth="10" defaultRowHeight="14.4" x14ac:dyDescent="0.3"/>
  <sheetData>
    <row r="1" spans="1:16" ht="18" x14ac:dyDescent="0.3">
      <c r="A1" s="19"/>
    </row>
    <row r="2" spans="1:16" x14ac:dyDescent="0.3">
      <c r="A2" s="20"/>
    </row>
    <row r="5" spans="1:16" ht="18" x14ac:dyDescent="0.3">
      <c r="A5" s="21" t="s">
        <v>73</v>
      </c>
      <c r="B5" s="22">
        <v>9685589</v>
      </c>
      <c r="C5" s="21" t="s">
        <v>74</v>
      </c>
      <c r="D5" s="22">
        <v>18</v>
      </c>
      <c r="E5" s="21" t="s">
        <v>75</v>
      </c>
      <c r="F5" s="22">
        <v>14</v>
      </c>
      <c r="G5" s="21" t="s">
        <v>76</v>
      </c>
      <c r="H5" s="22">
        <v>18</v>
      </c>
      <c r="I5" s="21" t="s">
        <v>77</v>
      </c>
      <c r="J5" s="22">
        <v>0</v>
      </c>
      <c r="K5" s="21" t="s">
        <v>78</v>
      </c>
      <c r="L5" s="22" t="s">
        <v>199</v>
      </c>
    </row>
    <row r="6" spans="1:16" ht="18.600000000000001" thickBot="1" x14ac:dyDescent="0.35">
      <c r="A6" s="19"/>
    </row>
    <row r="7" spans="1:16" ht="15" thickBot="1" x14ac:dyDescent="0.35">
      <c r="A7" s="23" t="s">
        <v>80</v>
      </c>
      <c r="B7" s="23" t="s">
        <v>81</v>
      </c>
      <c r="C7" s="23" t="s">
        <v>82</v>
      </c>
      <c r="D7" s="23" t="s">
        <v>83</v>
      </c>
      <c r="E7" s="23" t="s">
        <v>84</v>
      </c>
      <c r="F7" s="23" t="s">
        <v>85</v>
      </c>
      <c r="G7" s="23" t="s">
        <v>86</v>
      </c>
      <c r="H7" s="23" t="s">
        <v>87</v>
      </c>
      <c r="I7" s="23" t="s">
        <v>88</v>
      </c>
      <c r="J7" s="23" t="s">
        <v>89</v>
      </c>
      <c r="K7" s="23" t="s">
        <v>90</v>
      </c>
      <c r="L7" s="23" t="s">
        <v>91</v>
      </c>
      <c r="M7" s="23" t="s">
        <v>92</v>
      </c>
      <c r="N7" s="23" t="s">
        <v>93</v>
      </c>
      <c r="O7" s="23" t="s">
        <v>94</v>
      </c>
      <c r="P7" s="23" t="s">
        <v>95</v>
      </c>
    </row>
    <row r="8" spans="1:16" ht="15" thickBot="1" x14ac:dyDescent="0.35">
      <c r="A8" s="23" t="s">
        <v>96</v>
      </c>
      <c r="B8" s="24">
        <v>18</v>
      </c>
      <c r="C8" s="24">
        <v>1</v>
      </c>
      <c r="D8" s="24">
        <v>6</v>
      </c>
      <c r="E8" s="24">
        <v>6</v>
      </c>
      <c r="F8" s="24">
        <v>16</v>
      </c>
      <c r="G8" s="24">
        <v>1</v>
      </c>
      <c r="H8" s="24">
        <v>5</v>
      </c>
      <c r="I8" s="24">
        <v>1</v>
      </c>
      <c r="J8" s="24">
        <v>18</v>
      </c>
      <c r="K8" s="24">
        <v>13</v>
      </c>
      <c r="L8" s="24">
        <v>13</v>
      </c>
      <c r="M8" s="24">
        <v>3</v>
      </c>
      <c r="N8" s="24">
        <v>18</v>
      </c>
      <c r="O8" s="24">
        <v>14</v>
      </c>
      <c r="P8" s="24">
        <v>33000</v>
      </c>
    </row>
    <row r="9" spans="1:16" ht="15" thickBot="1" x14ac:dyDescent="0.35">
      <c r="A9" s="23" t="s">
        <v>97</v>
      </c>
      <c r="B9" s="24">
        <v>16</v>
      </c>
      <c r="C9" s="24">
        <v>4</v>
      </c>
      <c r="D9" s="24">
        <v>13</v>
      </c>
      <c r="E9" s="24">
        <v>1</v>
      </c>
      <c r="F9" s="24">
        <v>11</v>
      </c>
      <c r="G9" s="24">
        <v>4</v>
      </c>
      <c r="H9" s="24">
        <v>9</v>
      </c>
      <c r="I9" s="24">
        <v>3</v>
      </c>
      <c r="J9" s="24">
        <v>15</v>
      </c>
      <c r="K9" s="24">
        <v>6</v>
      </c>
      <c r="L9" s="24">
        <v>18</v>
      </c>
      <c r="M9" s="24">
        <v>8</v>
      </c>
      <c r="N9" s="24">
        <v>15</v>
      </c>
      <c r="O9" s="24">
        <v>10</v>
      </c>
      <c r="P9" s="24">
        <v>63000</v>
      </c>
    </row>
    <row r="10" spans="1:16" ht="15" thickBot="1" x14ac:dyDescent="0.35">
      <c r="A10" s="23" t="s">
        <v>98</v>
      </c>
      <c r="B10" s="24">
        <v>16</v>
      </c>
      <c r="C10" s="24">
        <v>2</v>
      </c>
      <c r="D10" s="24">
        <v>15</v>
      </c>
      <c r="E10" s="24">
        <v>9</v>
      </c>
      <c r="F10" s="24">
        <v>12</v>
      </c>
      <c r="G10" s="24">
        <v>1</v>
      </c>
      <c r="H10" s="24">
        <v>9</v>
      </c>
      <c r="I10" s="24">
        <v>3</v>
      </c>
      <c r="J10" s="24">
        <v>17</v>
      </c>
      <c r="K10" s="24">
        <v>4</v>
      </c>
      <c r="L10" s="24">
        <v>10</v>
      </c>
      <c r="M10" s="24">
        <v>7</v>
      </c>
      <c r="N10" s="24">
        <v>18</v>
      </c>
      <c r="O10" s="24">
        <v>10</v>
      </c>
      <c r="P10" s="24">
        <v>73000</v>
      </c>
    </row>
    <row r="11" spans="1:16" ht="15" thickBot="1" x14ac:dyDescent="0.35">
      <c r="A11" s="23" t="s">
        <v>99</v>
      </c>
      <c r="B11" s="24">
        <v>13</v>
      </c>
      <c r="C11" s="24">
        <v>12</v>
      </c>
      <c r="D11" s="24">
        <v>15</v>
      </c>
      <c r="E11" s="24">
        <v>14</v>
      </c>
      <c r="F11" s="24">
        <v>1</v>
      </c>
      <c r="G11" s="24">
        <v>12</v>
      </c>
      <c r="H11" s="24">
        <v>13</v>
      </c>
      <c r="I11" s="24">
        <v>6</v>
      </c>
      <c r="J11" s="24">
        <v>7</v>
      </c>
      <c r="K11" s="24">
        <v>4</v>
      </c>
      <c r="L11" s="24">
        <v>5</v>
      </c>
      <c r="M11" s="24">
        <v>18</v>
      </c>
      <c r="N11" s="24">
        <v>7</v>
      </c>
      <c r="O11" s="24">
        <v>6</v>
      </c>
      <c r="P11" s="24">
        <v>44000</v>
      </c>
    </row>
    <row r="12" spans="1:16" ht="15" thickBot="1" x14ac:dyDescent="0.35">
      <c r="A12" s="23" t="s">
        <v>100</v>
      </c>
      <c r="B12" s="24">
        <v>13</v>
      </c>
      <c r="C12" s="24">
        <v>12</v>
      </c>
      <c r="D12" s="24">
        <v>6</v>
      </c>
      <c r="E12" s="24">
        <v>15</v>
      </c>
      <c r="F12" s="24">
        <v>6</v>
      </c>
      <c r="G12" s="24">
        <v>12</v>
      </c>
      <c r="H12" s="24">
        <v>1</v>
      </c>
      <c r="I12" s="24">
        <v>6</v>
      </c>
      <c r="J12" s="24">
        <v>7</v>
      </c>
      <c r="K12" s="24">
        <v>13</v>
      </c>
      <c r="L12" s="24">
        <v>4</v>
      </c>
      <c r="M12" s="24">
        <v>13</v>
      </c>
      <c r="N12" s="24">
        <v>7</v>
      </c>
      <c r="O12" s="24">
        <v>18</v>
      </c>
      <c r="P12" s="24">
        <v>82000</v>
      </c>
    </row>
    <row r="13" spans="1:16" ht="15" thickBot="1" x14ac:dyDescent="0.35">
      <c r="A13" s="23" t="s">
        <v>101</v>
      </c>
      <c r="B13" s="24">
        <v>13</v>
      </c>
      <c r="C13" s="24">
        <v>12</v>
      </c>
      <c r="D13" s="24">
        <v>3</v>
      </c>
      <c r="E13" s="24">
        <v>17</v>
      </c>
      <c r="F13" s="24">
        <v>9</v>
      </c>
      <c r="G13" s="24">
        <v>12</v>
      </c>
      <c r="H13" s="24">
        <v>17</v>
      </c>
      <c r="I13" s="24">
        <v>6</v>
      </c>
      <c r="J13" s="24">
        <v>7</v>
      </c>
      <c r="K13" s="24">
        <v>16</v>
      </c>
      <c r="L13" s="24">
        <v>2</v>
      </c>
      <c r="M13" s="24">
        <v>10</v>
      </c>
      <c r="N13" s="24">
        <v>7</v>
      </c>
      <c r="O13" s="24">
        <v>2</v>
      </c>
      <c r="P13" s="24">
        <v>60000</v>
      </c>
    </row>
    <row r="14" spans="1:16" ht="15" thickBot="1" x14ac:dyDescent="0.35">
      <c r="A14" s="23" t="s">
        <v>102</v>
      </c>
      <c r="B14" s="24">
        <v>12</v>
      </c>
      <c r="C14" s="24">
        <v>16</v>
      </c>
      <c r="D14" s="24">
        <v>2</v>
      </c>
      <c r="E14" s="24">
        <v>15</v>
      </c>
      <c r="F14" s="24">
        <v>14</v>
      </c>
      <c r="G14" s="24">
        <v>12</v>
      </c>
      <c r="H14" s="24">
        <v>1</v>
      </c>
      <c r="I14" s="24">
        <v>7</v>
      </c>
      <c r="J14" s="24">
        <v>3</v>
      </c>
      <c r="K14" s="24">
        <v>17</v>
      </c>
      <c r="L14" s="24">
        <v>4</v>
      </c>
      <c r="M14" s="24">
        <v>5</v>
      </c>
      <c r="N14" s="24">
        <v>7</v>
      </c>
      <c r="O14" s="24">
        <v>18</v>
      </c>
      <c r="P14" s="24">
        <v>84000</v>
      </c>
    </row>
    <row r="15" spans="1:16" ht="15" thickBot="1" x14ac:dyDescent="0.35">
      <c r="A15" s="23" t="s">
        <v>103</v>
      </c>
      <c r="B15" s="24">
        <v>10</v>
      </c>
      <c r="C15" s="24">
        <v>10</v>
      </c>
      <c r="D15" s="24">
        <v>17</v>
      </c>
      <c r="E15" s="24">
        <v>6</v>
      </c>
      <c r="F15" s="24">
        <v>18</v>
      </c>
      <c r="G15" s="24">
        <v>8</v>
      </c>
      <c r="H15" s="24">
        <v>9</v>
      </c>
      <c r="I15" s="24">
        <v>9</v>
      </c>
      <c r="J15" s="24">
        <v>9</v>
      </c>
      <c r="K15" s="24">
        <v>2</v>
      </c>
      <c r="L15" s="24">
        <v>13</v>
      </c>
      <c r="M15" s="24">
        <v>1</v>
      </c>
      <c r="N15" s="24">
        <v>11</v>
      </c>
      <c r="O15" s="24">
        <v>10</v>
      </c>
      <c r="P15" s="24">
        <v>51000</v>
      </c>
    </row>
    <row r="16" spans="1:16" ht="15" thickBot="1" x14ac:dyDescent="0.35">
      <c r="A16" s="23" t="s">
        <v>104</v>
      </c>
      <c r="B16" s="24">
        <v>10</v>
      </c>
      <c r="C16" s="24">
        <v>9</v>
      </c>
      <c r="D16" s="24">
        <v>3</v>
      </c>
      <c r="E16" s="24">
        <v>18</v>
      </c>
      <c r="F16" s="24">
        <v>3</v>
      </c>
      <c r="G16" s="24">
        <v>8</v>
      </c>
      <c r="H16" s="24">
        <v>13</v>
      </c>
      <c r="I16" s="24">
        <v>9</v>
      </c>
      <c r="J16" s="24">
        <v>10</v>
      </c>
      <c r="K16" s="24">
        <v>16</v>
      </c>
      <c r="L16" s="24">
        <v>1</v>
      </c>
      <c r="M16" s="24">
        <v>16</v>
      </c>
      <c r="N16" s="24">
        <v>11</v>
      </c>
      <c r="O16" s="24">
        <v>6</v>
      </c>
      <c r="P16" s="24">
        <v>77000</v>
      </c>
    </row>
    <row r="17" spans="1:16" ht="15" thickBot="1" x14ac:dyDescent="0.35">
      <c r="A17" s="23" t="s">
        <v>105</v>
      </c>
      <c r="B17" s="24">
        <v>7</v>
      </c>
      <c r="C17" s="24">
        <v>10</v>
      </c>
      <c r="D17" s="24">
        <v>10</v>
      </c>
      <c r="E17" s="24">
        <v>8</v>
      </c>
      <c r="F17" s="24">
        <v>8</v>
      </c>
      <c r="G17" s="24">
        <v>8</v>
      </c>
      <c r="H17" s="24">
        <v>1</v>
      </c>
      <c r="I17" s="24">
        <v>12</v>
      </c>
      <c r="J17" s="24">
        <v>9</v>
      </c>
      <c r="K17" s="24">
        <v>9</v>
      </c>
      <c r="L17" s="24">
        <v>11</v>
      </c>
      <c r="M17" s="24">
        <v>11</v>
      </c>
      <c r="N17" s="24">
        <v>11</v>
      </c>
      <c r="O17" s="24">
        <v>18</v>
      </c>
      <c r="P17" s="24">
        <v>50000</v>
      </c>
    </row>
    <row r="18" spans="1:16" ht="15" thickBot="1" x14ac:dyDescent="0.35">
      <c r="A18" s="23" t="s">
        <v>106</v>
      </c>
      <c r="B18" s="24">
        <v>7</v>
      </c>
      <c r="C18" s="24">
        <v>7</v>
      </c>
      <c r="D18" s="24">
        <v>8</v>
      </c>
      <c r="E18" s="24">
        <v>3</v>
      </c>
      <c r="F18" s="24">
        <v>2</v>
      </c>
      <c r="G18" s="24">
        <v>4</v>
      </c>
      <c r="H18" s="24">
        <v>9</v>
      </c>
      <c r="I18" s="24">
        <v>12</v>
      </c>
      <c r="J18" s="24">
        <v>12</v>
      </c>
      <c r="K18" s="24">
        <v>11</v>
      </c>
      <c r="L18" s="24">
        <v>16</v>
      </c>
      <c r="M18" s="24">
        <v>17</v>
      </c>
      <c r="N18" s="24">
        <v>15</v>
      </c>
      <c r="O18" s="24">
        <v>10</v>
      </c>
      <c r="P18" s="24">
        <v>22000</v>
      </c>
    </row>
    <row r="19" spans="1:16" ht="15" thickBot="1" x14ac:dyDescent="0.35">
      <c r="A19" s="23" t="s">
        <v>107</v>
      </c>
      <c r="B19" s="24">
        <v>7</v>
      </c>
      <c r="C19" s="24">
        <v>5</v>
      </c>
      <c r="D19" s="24">
        <v>18</v>
      </c>
      <c r="E19" s="24">
        <v>9</v>
      </c>
      <c r="F19" s="24">
        <v>17</v>
      </c>
      <c r="G19" s="24">
        <v>4</v>
      </c>
      <c r="H19" s="24">
        <v>5</v>
      </c>
      <c r="I19" s="24">
        <v>12</v>
      </c>
      <c r="J19" s="24">
        <v>14</v>
      </c>
      <c r="K19" s="24">
        <v>1</v>
      </c>
      <c r="L19" s="24">
        <v>10</v>
      </c>
      <c r="M19" s="24">
        <v>2</v>
      </c>
      <c r="N19" s="24">
        <v>15</v>
      </c>
      <c r="O19" s="24">
        <v>14</v>
      </c>
      <c r="P19" s="24">
        <v>66000</v>
      </c>
    </row>
    <row r="20" spans="1:16" ht="15" thickBot="1" x14ac:dyDescent="0.35">
      <c r="A20" s="23" t="s">
        <v>108</v>
      </c>
      <c r="B20" s="24">
        <v>6</v>
      </c>
      <c r="C20" s="24">
        <v>2</v>
      </c>
      <c r="D20" s="24">
        <v>10</v>
      </c>
      <c r="E20" s="24">
        <v>12</v>
      </c>
      <c r="F20" s="24">
        <v>7</v>
      </c>
      <c r="G20" s="24">
        <v>1</v>
      </c>
      <c r="H20" s="24">
        <v>13</v>
      </c>
      <c r="I20" s="24">
        <v>13</v>
      </c>
      <c r="J20" s="24">
        <v>17</v>
      </c>
      <c r="K20" s="24">
        <v>9</v>
      </c>
      <c r="L20" s="24">
        <v>7</v>
      </c>
      <c r="M20" s="24">
        <v>12</v>
      </c>
      <c r="N20" s="24">
        <v>18</v>
      </c>
      <c r="O20" s="24">
        <v>6</v>
      </c>
      <c r="P20" s="24">
        <v>59000</v>
      </c>
    </row>
    <row r="21" spans="1:16" ht="15" thickBot="1" x14ac:dyDescent="0.35">
      <c r="A21" s="23" t="s">
        <v>109</v>
      </c>
      <c r="B21" s="24">
        <v>3</v>
      </c>
      <c r="C21" s="24">
        <v>16</v>
      </c>
      <c r="D21" s="24">
        <v>14</v>
      </c>
      <c r="E21" s="24">
        <v>4</v>
      </c>
      <c r="F21" s="24">
        <v>4</v>
      </c>
      <c r="G21" s="24">
        <v>12</v>
      </c>
      <c r="H21" s="24">
        <v>1</v>
      </c>
      <c r="I21" s="24">
        <v>16</v>
      </c>
      <c r="J21" s="24">
        <v>3</v>
      </c>
      <c r="K21" s="24">
        <v>5</v>
      </c>
      <c r="L21" s="24">
        <v>15</v>
      </c>
      <c r="M21" s="24">
        <v>15</v>
      </c>
      <c r="N21" s="24">
        <v>7</v>
      </c>
      <c r="O21" s="24">
        <v>18</v>
      </c>
      <c r="P21" s="24">
        <v>74000</v>
      </c>
    </row>
    <row r="22" spans="1:16" ht="15" thickBot="1" x14ac:dyDescent="0.35">
      <c r="A22" s="23" t="s">
        <v>110</v>
      </c>
      <c r="B22" s="24">
        <v>3</v>
      </c>
      <c r="C22" s="24">
        <v>16</v>
      </c>
      <c r="D22" s="24">
        <v>9</v>
      </c>
      <c r="E22" s="24">
        <v>9</v>
      </c>
      <c r="F22" s="24">
        <v>9</v>
      </c>
      <c r="G22" s="24">
        <v>12</v>
      </c>
      <c r="H22" s="24">
        <v>5</v>
      </c>
      <c r="I22" s="24">
        <v>16</v>
      </c>
      <c r="J22" s="24">
        <v>3</v>
      </c>
      <c r="K22" s="24">
        <v>10</v>
      </c>
      <c r="L22" s="24">
        <v>10</v>
      </c>
      <c r="M22" s="24">
        <v>10</v>
      </c>
      <c r="N22" s="24">
        <v>7</v>
      </c>
      <c r="O22" s="24">
        <v>14</v>
      </c>
      <c r="P22" s="24">
        <v>55000</v>
      </c>
    </row>
    <row r="23" spans="1:16" ht="15" thickBot="1" x14ac:dyDescent="0.35">
      <c r="A23" s="23" t="s">
        <v>111</v>
      </c>
      <c r="B23" s="24">
        <v>3</v>
      </c>
      <c r="C23" s="24">
        <v>5</v>
      </c>
      <c r="D23" s="24">
        <v>3</v>
      </c>
      <c r="E23" s="24">
        <v>12</v>
      </c>
      <c r="F23" s="24">
        <v>14</v>
      </c>
      <c r="G23" s="24">
        <v>4</v>
      </c>
      <c r="H23" s="24">
        <v>8</v>
      </c>
      <c r="I23" s="24">
        <v>16</v>
      </c>
      <c r="J23" s="24">
        <v>14</v>
      </c>
      <c r="K23" s="24">
        <v>16</v>
      </c>
      <c r="L23" s="24">
        <v>7</v>
      </c>
      <c r="M23" s="24">
        <v>5</v>
      </c>
      <c r="N23" s="24">
        <v>15</v>
      </c>
      <c r="O23" s="24">
        <v>11</v>
      </c>
      <c r="P23" s="24">
        <v>61000</v>
      </c>
    </row>
    <row r="24" spans="1:16" ht="15" thickBot="1" x14ac:dyDescent="0.35">
      <c r="A24" s="23" t="s">
        <v>112</v>
      </c>
      <c r="B24" s="24">
        <v>2</v>
      </c>
      <c r="C24" s="24">
        <v>8</v>
      </c>
      <c r="D24" s="24">
        <v>12</v>
      </c>
      <c r="E24" s="24">
        <v>1</v>
      </c>
      <c r="F24" s="24">
        <v>4</v>
      </c>
      <c r="G24" s="24">
        <v>8</v>
      </c>
      <c r="H24" s="24">
        <v>13</v>
      </c>
      <c r="I24" s="24">
        <v>17</v>
      </c>
      <c r="J24" s="24">
        <v>11</v>
      </c>
      <c r="K24" s="24">
        <v>7</v>
      </c>
      <c r="L24" s="24">
        <v>18</v>
      </c>
      <c r="M24" s="24">
        <v>15</v>
      </c>
      <c r="N24" s="24">
        <v>11</v>
      </c>
      <c r="O24" s="24">
        <v>6</v>
      </c>
      <c r="P24" s="24">
        <v>72000</v>
      </c>
    </row>
    <row r="25" spans="1:16" ht="15" thickBot="1" x14ac:dyDescent="0.35">
      <c r="A25" s="23" t="s">
        <v>113</v>
      </c>
      <c r="B25" s="24">
        <v>1</v>
      </c>
      <c r="C25" s="24">
        <v>12</v>
      </c>
      <c r="D25" s="24">
        <v>1</v>
      </c>
      <c r="E25" s="24">
        <v>5</v>
      </c>
      <c r="F25" s="24">
        <v>12</v>
      </c>
      <c r="G25" s="24">
        <v>12</v>
      </c>
      <c r="H25" s="24">
        <v>17</v>
      </c>
      <c r="I25" s="24">
        <v>18</v>
      </c>
      <c r="J25" s="24">
        <v>7</v>
      </c>
      <c r="K25" s="24">
        <v>18</v>
      </c>
      <c r="L25" s="24">
        <v>14</v>
      </c>
      <c r="M25" s="24">
        <v>7</v>
      </c>
      <c r="N25" s="24">
        <v>7</v>
      </c>
      <c r="O25" s="24">
        <v>2</v>
      </c>
      <c r="P25" s="24">
        <v>10000</v>
      </c>
    </row>
    <row r="26" spans="1:16" ht="18.600000000000001" thickBot="1" x14ac:dyDescent="0.35">
      <c r="A26" s="19"/>
    </row>
    <row r="27" spans="1:16" ht="15" thickBot="1" x14ac:dyDescent="0.35">
      <c r="A27" s="23" t="s">
        <v>114</v>
      </c>
      <c r="B27" s="23" t="s">
        <v>81</v>
      </c>
      <c r="C27" s="23" t="s">
        <v>82</v>
      </c>
      <c r="D27" s="23" t="s">
        <v>83</v>
      </c>
      <c r="E27" s="23" t="s">
        <v>84</v>
      </c>
      <c r="F27" s="23" t="s">
        <v>85</v>
      </c>
      <c r="G27" s="23" t="s">
        <v>86</v>
      </c>
      <c r="H27" s="23" t="s">
        <v>87</v>
      </c>
      <c r="I27" s="23" t="s">
        <v>88</v>
      </c>
      <c r="J27" s="23" t="s">
        <v>89</v>
      </c>
      <c r="K27" s="23" t="s">
        <v>90</v>
      </c>
      <c r="L27" s="23" t="s">
        <v>91</v>
      </c>
      <c r="M27" s="23" t="s">
        <v>92</v>
      </c>
      <c r="N27" s="23" t="s">
        <v>93</v>
      </c>
      <c r="O27" s="23" t="s">
        <v>94</v>
      </c>
    </row>
    <row r="28" spans="1:16" ht="15" thickBot="1" x14ac:dyDescent="0.35">
      <c r="A28" s="23" t="s">
        <v>115</v>
      </c>
      <c r="B28" s="24" t="s">
        <v>200</v>
      </c>
      <c r="C28" s="24" t="s">
        <v>201</v>
      </c>
      <c r="D28" s="24" t="s">
        <v>123</v>
      </c>
      <c r="E28" s="24" t="s">
        <v>202</v>
      </c>
      <c r="F28" s="24" t="s">
        <v>203</v>
      </c>
      <c r="G28" s="24" t="s">
        <v>204</v>
      </c>
      <c r="H28" s="24" t="s">
        <v>205</v>
      </c>
      <c r="I28" s="24" t="s">
        <v>123</v>
      </c>
      <c r="J28" s="24" t="s">
        <v>206</v>
      </c>
      <c r="K28" s="24" t="s">
        <v>207</v>
      </c>
      <c r="L28" s="24" t="s">
        <v>208</v>
      </c>
      <c r="M28" s="24" t="s">
        <v>209</v>
      </c>
      <c r="N28" s="24" t="s">
        <v>123</v>
      </c>
      <c r="O28" s="24" t="s">
        <v>123</v>
      </c>
    </row>
    <row r="29" spans="1:16" ht="15" thickBot="1" x14ac:dyDescent="0.35">
      <c r="A29" s="23" t="s">
        <v>127</v>
      </c>
      <c r="B29" s="24" t="s">
        <v>200</v>
      </c>
      <c r="C29" s="24" t="s">
        <v>201</v>
      </c>
      <c r="D29" s="24" t="s">
        <v>123</v>
      </c>
      <c r="E29" s="24" t="s">
        <v>123</v>
      </c>
      <c r="F29" s="24" t="s">
        <v>203</v>
      </c>
      <c r="G29" s="24" t="s">
        <v>123</v>
      </c>
      <c r="H29" s="24" t="s">
        <v>210</v>
      </c>
      <c r="I29" s="24" t="s">
        <v>123</v>
      </c>
      <c r="J29" s="24" t="s">
        <v>206</v>
      </c>
      <c r="K29" s="24" t="s">
        <v>207</v>
      </c>
      <c r="L29" s="24" t="s">
        <v>211</v>
      </c>
      <c r="M29" s="24" t="s">
        <v>212</v>
      </c>
      <c r="N29" s="24" t="s">
        <v>123</v>
      </c>
      <c r="O29" s="24" t="s">
        <v>123</v>
      </c>
    </row>
    <row r="30" spans="1:16" ht="15" thickBot="1" x14ac:dyDescent="0.35">
      <c r="A30" s="23" t="s">
        <v>134</v>
      </c>
      <c r="B30" s="24" t="s">
        <v>200</v>
      </c>
      <c r="C30" s="24" t="s">
        <v>201</v>
      </c>
      <c r="D30" s="24" t="s">
        <v>123</v>
      </c>
      <c r="E30" s="24" t="s">
        <v>123</v>
      </c>
      <c r="F30" s="24" t="s">
        <v>203</v>
      </c>
      <c r="G30" s="24" t="s">
        <v>123</v>
      </c>
      <c r="H30" s="24" t="s">
        <v>210</v>
      </c>
      <c r="I30" s="24" t="s">
        <v>123</v>
      </c>
      <c r="J30" s="24" t="s">
        <v>206</v>
      </c>
      <c r="K30" s="24" t="s">
        <v>207</v>
      </c>
      <c r="L30" s="24" t="s">
        <v>213</v>
      </c>
      <c r="M30" s="24" t="s">
        <v>123</v>
      </c>
      <c r="N30" s="24" t="s">
        <v>123</v>
      </c>
      <c r="O30" s="24" t="s">
        <v>123</v>
      </c>
    </row>
    <row r="31" spans="1:16" ht="15" thickBot="1" x14ac:dyDescent="0.35">
      <c r="A31" s="23" t="s">
        <v>139</v>
      </c>
      <c r="B31" s="24" t="s">
        <v>214</v>
      </c>
      <c r="C31" s="24" t="s">
        <v>215</v>
      </c>
      <c r="D31" s="24" t="s">
        <v>123</v>
      </c>
      <c r="E31" s="24" t="s">
        <v>123</v>
      </c>
      <c r="F31" s="24" t="s">
        <v>203</v>
      </c>
      <c r="G31" s="24" t="s">
        <v>123</v>
      </c>
      <c r="H31" s="24" t="s">
        <v>210</v>
      </c>
      <c r="I31" s="24" t="s">
        <v>123</v>
      </c>
      <c r="J31" s="24" t="s">
        <v>123</v>
      </c>
      <c r="K31" s="24" t="s">
        <v>207</v>
      </c>
      <c r="L31" s="24" t="s">
        <v>216</v>
      </c>
      <c r="M31" s="24" t="s">
        <v>123</v>
      </c>
      <c r="N31" s="24" t="s">
        <v>123</v>
      </c>
      <c r="O31" s="24" t="s">
        <v>123</v>
      </c>
    </row>
    <row r="32" spans="1:16" ht="15" thickBot="1" x14ac:dyDescent="0.35">
      <c r="A32" s="23" t="s">
        <v>142</v>
      </c>
      <c r="B32" s="24" t="s">
        <v>214</v>
      </c>
      <c r="C32" s="24" t="s">
        <v>215</v>
      </c>
      <c r="D32" s="24" t="s">
        <v>123</v>
      </c>
      <c r="E32" s="24" t="s">
        <v>123</v>
      </c>
      <c r="F32" s="24" t="s">
        <v>203</v>
      </c>
      <c r="G32" s="24" t="s">
        <v>123</v>
      </c>
      <c r="H32" s="24" t="s">
        <v>210</v>
      </c>
      <c r="I32" s="24" t="s">
        <v>123</v>
      </c>
      <c r="J32" s="24" t="s">
        <v>123</v>
      </c>
      <c r="K32" s="24" t="s">
        <v>207</v>
      </c>
      <c r="L32" s="24" t="s">
        <v>217</v>
      </c>
      <c r="M32" s="24" t="s">
        <v>123</v>
      </c>
      <c r="N32" s="24" t="s">
        <v>123</v>
      </c>
      <c r="O32" s="24" t="s">
        <v>123</v>
      </c>
    </row>
    <row r="33" spans="1:15" ht="15" thickBot="1" x14ac:dyDescent="0.35">
      <c r="A33" s="23" t="s">
        <v>144</v>
      </c>
      <c r="B33" s="24" t="s">
        <v>123</v>
      </c>
      <c r="C33" s="24" t="s">
        <v>215</v>
      </c>
      <c r="D33" s="24" t="s">
        <v>123</v>
      </c>
      <c r="E33" s="24" t="s">
        <v>123</v>
      </c>
      <c r="F33" s="24" t="s">
        <v>203</v>
      </c>
      <c r="G33" s="24" t="s">
        <v>123</v>
      </c>
      <c r="H33" s="24" t="s">
        <v>210</v>
      </c>
      <c r="I33" s="24" t="s">
        <v>123</v>
      </c>
      <c r="J33" s="24" t="s">
        <v>123</v>
      </c>
      <c r="K33" s="24" t="s">
        <v>218</v>
      </c>
      <c r="L33" s="24" t="s">
        <v>217</v>
      </c>
      <c r="M33" s="24" t="s">
        <v>123</v>
      </c>
      <c r="N33" s="24" t="s">
        <v>123</v>
      </c>
      <c r="O33" s="24" t="s">
        <v>123</v>
      </c>
    </row>
    <row r="34" spans="1:15" ht="15" thickBot="1" x14ac:dyDescent="0.35">
      <c r="A34" s="23" t="s">
        <v>147</v>
      </c>
      <c r="B34" s="24" t="s">
        <v>123</v>
      </c>
      <c r="C34" s="24" t="s">
        <v>215</v>
      </c>
      <c r="D34" s="24" t="s">
        <v>123</v>
      </c>
      <c r="E34" s="24" t="s">
        <v>123</v>
      </c>
      <c r="F34" s="24" t="s">
        <v>123</v>
      </c>
      <c r="G34" s="24" t="s">
        <v>123</v>
      </c>
      <c r="H34" s="24" t="s">
        <v>210</v>
      </c>
      <c r="I34" s="24" t="s">
        <v>123</v>
      </c>
      <c r="J34" s="24" t="s">
        <v>123</v>
      </c>
      <c r="K34" s="24" t="s">
        <v>218</v>
      </c>
      <c r="L34" s="24" t="s">
        <v>217</v>
      </c>
      <c r="M34" s="24" t="s">
        <v>123</v>
      </c>
      <c r="N34" s="24" t="s">
        <v>123</v>
      </c>
      <c r="O34" s="24" t="s">
        <v>123</v>
      </c>
    </row>
    <row r="35" spans="1:15" ht="15" thickBot="1" x14ac:dyDescent="0.35">
      <c r="A35" s="23" t="s">
        <v>150</v>
      </c>
      <c r="B35" s="24" t="s">
        <v>123</v>
      </c>
      <c r="C35" s="24" t="s">
        <v>215</v>
      </c>
      <c r="D35" s="24" t="s">
        <v>123</v>
      </c>
      <c r="E35" s="24" t="s">
        <v>123</v>
      </c>
      <c r="F35" s="24" t="s">
        <v>123</v>
      </c>
      <c r="G35" s="24" t="s">
        <v>123</v>
      </c>
      <c r="H35" s="24" t="s">
        <v>210</v>
      </c>
      <c r="I35" s="24" t="s">
        <v>123</v>
      </c>
      <c r="J35" s="24" t="s">
        <v>123</v>
      </c>
      <c r="K35" s="24" t="s">
        <v>219</v>
      </c>
      <c r="L35" s="24" t="s">
        <v>217</v>
      </c>
      <c r="M35" s="24" t="s">
        <v>123</v>
      </c>
      <c r="N35" s="24" t="s">
        <v>123</v>
      </c>
      <c r="O35" s="24" t="s">
        <v>123</v>
      </c>
    </row>
    <row r="36" spans="1:15" ht="15" thickBot="1" x14ac:dyDescent="0.35">
      <c r="A36" s="23" t="s">
        <v>151</v>
      </c>
      <c r="B36" s="24" t="s">
        <v>123</v>
      </c>
      <c r="C36" s="24" t="s">
        <v>220</v>
      </c>
      <c r="D36" s="24" t="s">
        <v>123</v>
      </c>
      <c r="E36" s="24" t="s">
        <v>123</v>
      </c>
      <c r="F36" s="24" t="s">
        <v>123</v>
      </c>
      <c r="G36" s="24" t="s">
        <v>123</v>
      </c>
      <c r="H36" s="24" t="s">
        <v>221</v>
      </c>
      <c r="I36" s="24" t="s">
        <v>123</v>
      </c>
      <c r="J36" s="24" t="s">
        <v>123</v>
      </c>
      <c r="K36" s="24" t="s">
        <v>219</v>
      </c>
      <c r="L36" s="24" t="s">
        <v>217</v>
      </c>
      <c r="M36" s="24" t="s">
        <v>123</v>
      </c>
      <c r="N36" s="24" t="s">
        <v>123</v>
      </c>
      <c r="O36" s="24" t="s">
        <v>123</v>
      </c>
    </row>
    <row r="37" spans="1:15" ht="15" thickBot="1" x14ac:dyDescent="0.35">
      <c r="A37" s="23" t="s">
        <v>152</v>
      </c>
      <c r="B37" s="24" t="s">
        <v>123</v>
      </c>
      <c r="C37" s="24" t="s">
        <v>220</v>
      </c>
      <c r="D37" s="24" t="s">
        <v>123</v>
      </c>
      <c r="E37" s="24" t="s">
        <v>123</v>
      </c>
      <c r="F37" s="24" t="s">
        <v>123</v>
      </c>
      <c r="G37" s="24" t="s">
        <v>123</v>
      </c>
      <c r="H37" s="24" t="s">
        <v>123</v>
      </c>
      <c r="I37" s="24" t="s">
        <v>123</v>
      </c>
      <c r="J37" s="24" t="s">
        <v>123</v>
      </c>
      <c r="K37" s="24" t="s">
        <v>219</v>
      </c>
      <c r="L37" s="24" t="s">
        <v>217</v>
      </c>
      <c r="M37" s="24" t="s">
        <v>123</v>
      </c>
      <c r="N37" s="24" t="s">
        <v>123</v>
      </c>
      <c r="O37" s="24" t="s">
        <v>123</v>
      </c>
    </row>
    <row r="38" spans="1:15" ht="15" thickBot="1" x14ac:dyDescent="0.35">
      <c r="A38" s="23" t="s">
        <v>153</v>
      </c>
      <c r="B38" s="24" t="s">
        <v>123</v>
      </c>
      <c r="C38" s="24" t="s">
        <v>123</v>
      </c>
      <c r="D38" s="24" t="s">
        <v>123</v>
      </c>
      <c r="E38" s="24" t="s">
        <v>123</v>
      </c>
      <c r="F38" s="24" t="s">
        <v>123</v>
      </c>
      <c r="G38" s="24" t="s">
        <v>123</v>
      </c>
      <c r="H38" s="24" t="s">
        <v>123</v>
      </c>
      <c r="I38" s="24" t="s">
        <v>123</v>
      </c>
      <c r="J38" s="24" t="s">
        <v>123</v>
      </c>
      <c r="K38" s="24" t="s">
        <v>123</v>
      </c>
      <c r="L38" s="24" t="s">
        <v>222</v>
      </c>
      <c r="M38" s="24" t="s">
        <v>123</v>
      </c>
      <c r="N38" s="24" t="s">
        <v>123</v>
      </c>
      <c r="O38" s="24" t="s">
        <v>123</v>
      </c>
    </row>
    <row r="39" spans="1:15" ht="15" thickBot="1" x14ac:dyDescent="0.35">
      <c r="A39" s="23" t="s">
        <v>155</v>
      </c>
      <c r="B39" s="24" t="s">
        <v>123</v>
      </c>
      <c r="C39" s="24" t="s">
        <v>123</v>
      </c>
      <c r="D39" s="24" t="s">
        <v>123</v>
      </c>
      <c r="E39" s="24" t="s">
        <v>123</v>
      </c>
      <c r="F39" s="24" t="s">
        <v>123</v>
      </c>
      <c r="G39" s="24" t="s">
        <v>123</v>
      </c>
      <c r="H39" s="24" t="s">
        <v>123</v>
      </c>
      <c r="I39" s="24" t="s">
        <v>123</v>
      </c>
      <c r="J39" s="24" t="s">
        <v>123</v>
      </c>
      <c r="K39" s="24" t="s">
        <v>123</v>
      </c>
      <c r="L39" s="24" t="s">
        <v>123</v>
      </c>
      <c r="M39" s="24" t="s">
        <v>123</v>
      </c>
      <c r="N39" s="24" t="s">
        <v>123</v>
      </c>
      <c r="O39" s="24" t="s">
        <v>123</v>
      </c>
    </row>
    <row r="40" spans="1:15" ht="15" thickBot="1" x14ac:dyDescent="0.35">
      <c r="A40" s="23" t="s">
        <v>156</v>
      </c>
      <c r="B40" s="24" t="s">
        <v>123</v>
      </c>
      <c r="C40" s="24" t="s">
        <v>123</v>
      </c>
      <c r="D40" s="24" t="s">
        <v>123</v>
      </c>
      <c r="E40" s="24" t="s">
        <v>123</v>
      </c>
      <c r="F40" s="24" t="s">
        <v>123</v>
      </c>
      <c r="G40" s="24" t="s">
        <v>123</v>
      </c>
      <c r="H40" s="24" t="s">
        <v>123</v>
      </c>
      <c r="I40" s="24" t="s">
        <v>123</v>
      </c>
      <c r="J40" s="24" t="s">
        <v>123</v>
      </c>
      <c r="K40" s="24" t="s">
        <v>123</v>
      </c>
      <c r="L40" s="24" t="s">
        <v>123</v>
      </c>
      <c r="M40" s="24" t="s">
        <v>123</v>
      </c>
      <c r="N40" s="24" t="s">
        <v>123</v>
      </c>
      <c r="O40" s="24" t="s">
        <v>123</v>
      </c>
    </row>
    <row r="41" spans="1:15" ht="15" thickBot="1" x14ac:dyDescent="0.35">
      <c r="A41" s="23" t="s">
        <v>157</v>
      </c>
      <c r="B41" s="24" t="s">
        <v>123</v>
      </c>
      <c r="C41" s="24" t="s">
        <v>123</v>
      </c>
      <c r="D41" s="24" t="s">
        <v>123</v>
      </c>
      <c r="E41" s="24" t="s">
        <v>123</v>
      </c>
      <c r="F41" s="24" t="s">
        <v>123</v>
      </c>
      <c r="G41" s="24" t="s">
        <v>123</v>
      </c>
      <c r="H41" s="24" t="s">
        <v>123</v>
      </c>
      <c r="I41" s="24" t="s">
        <v>123</v>
      </c>
      <c r="J41" s="24" t="s">
        <v>123</v>
      </c>
      <c r="K41" s="24" t="s">
        <v>123</v>
      </c>
      <c r="L41" s="24" t="s">
        <v>123</v>
      </c>
      <c r="M41" s="24" t="s">
        <v>123</v>
      </c>
      <c r="N41" s="24" t="s">
        <v>123</v>
      </c>
      <c r="O41" s="24" t="s">
        <v>123</v>
      </c>
    </row>
    <row r="42" spans="1:15" ht="15" thickBot="1" x14ac:dyDescent="0.35">
      <c r="A42" s="23" t="s">
        <v>158</v>
      </c>
      <c r="B42" s="24" t="s">
        <v>123</v>
      </c>
      <c r="C42" s="24" t="s">
        <v>123</v>
      </c>
      <c r="D42" s="24" t="s">
        <v>123</v>
      </c>
      <c r="E42" s="24" t="s">
        <v>123</v>
      </c>
      <c r="F42" s="24" t="s">
        <v>123</v>
      </c>
      <c r="G42" s="24" t="s">
        <v>123</v>
      </c>
      <c r="H42" s="24" t="s">
        <v>123</v>
      </c>
      <c r="I42" s="24" t="s">
        <v>123</v>
      </c>
      <c r="J42" s="24" t="s">
        <v>123</v>
      </c>
      <c r="K42" s="24" t="s">
        <v>123</v>
      </c>
      <c r="L42" s="24" t="s">
        <v>123</v>
      </c>
      <c r="M42" s="24" t="s">
        <v>123</v>
      </c>
      <c r="N42" s="24" t="s">
        <v>123</v>
      </c>
      <c r="O42" s="24" t="s">
        <v>123</v>
      </c>
    </row>
    <row r="43" spans="1:15" ht="15" thickBot="1" x14ac:dyDescent="0.35">
      <c r="A43" s="23" t="s">
        <v>159</v>
      </c>
      <c r="B43" s="24" t="s">
        <v>123</v>
      </c>
      <c r="C43" s="24" t="s">
        <v>123</v>
      </c>
      <c r="D43" s="24" t="s">
        <v>123</v>
      </c>
      <c r="E43" s="24" t="s">
        <v>123</v>
      </c>
      <c r="F43" s="24" t="s">
        <v>123</v>
      </c>
      <c r="G43" s="24" t="s">
        <v>123</v>
      </c>
      <c r="H43" s="24" t="s">
        <v>123</v>
      </c>
      <c r="I43" s="24" t="s">
        <v>123</v>
      </c>
      <c r="J43" s="24" t="s">
        <v>123</v>
      </c>
      <c r="K43" s="24" t="s">
        <v>123</v>
      </c>
      <c r="L43" s="24" t="s">
        <v>123</v>
      </c>
      <c r="M43" s="24" t="s">
        <v>123</v>
      </c>
      <c r="N43" s="24" t="s">
        <v>123</v>
      </c>
      <c r="O43" s="24" t="s">
        <v>123</v>
      </c>
    </row>
    <row r="44" spans="1:15" ht="15" thickBot="1" x14ac:dyDescent="0.35">
      <c r="A44" s="23" t="s">
        <v>160</v>
      </c>
      <c r="B44" s="24" t="s">
        <v>123</v>
      </c>
      <c r="C44" s="24" t="s">
        <v>123</v>
      </c>
      <c r="D44" s="24" t="s">
        <v>123</v>
      </c>
      <c r="E44" s="24" t="s">
        <v>123</v>
      </c>
      <c r="F44" s="24" t="s">
        <v>123</v>
      </c>
      <c r="G44" s="24" t="s">
        <v>123</v>
      </c>
      <c r="H44" s="24" t="s">
        <v>123</v>
      </c>
      <c r="I44" s="24" t="s">
        <v>123</v>
      </c>
      <c r="J44" s="24" t="s">
        <v>123</v>
      </c>
      <c r="K44" s="24" t="s">
        <v>123</v>
      </c>
      <c r="L44" s="24" t="s">
        <v>123</v>
      </c>
      <c r="M44" s="24" t="s">
        <v>123</v>
      </c>
      <c r="N44" s="24" t="s">
        <v>123</v>
      </c>
      <c r="O44" s="24" t="s">
        <v>123</v>
      </c>
    </row>
    <row r="45" spans="1:15" ht="15" thickBot="1" x14ac:dyDescent="0.35">
      <c r="A45" s="23" t="s">
        <v>161</v>
      </c>
      <c r="B45" s="24" t="s">
        <v>123</v>
      </c>
      <c r="C45" s="24" t="s">
        <v>123</v>
      </c>
      <c r="D45" s="24" t="s">
        <v>123</v>
      </c>
      <c r="E45" s="24" t="s">
        <v>123</v>
      </c>
      <c r="F45" s="24" t="s">
        <v>123</v>
      </c>
      <c r="G45" s="24" t="s">
        <v>123</v>
      </c>
      <c r="H45" s="24" t="s">
        <v>123</v>
      </c>
      <c r="I45" s="24" t="s">
        <v>123</v>
      </c>
      <c r="J45" s="24" t="s">
        <v>123</v>
      </c>
      <c r="K45" s="24" t="s">
        <v>123</v>
      </c>
      <c r="L45" s="24" t="s">
        <v>123</v>
      </c>
      <c r="M45" s="24" t="s">
        <v>123</v>
      </c>
      <c r="N45" s="24" t="s">
        <v>123</v>
      </c>
      <c r="O45" s="24" t="s">
        <v>123</v>
      </c>
    </row>
    <row r="46" spans="1:15" ht="18.600000000000001" thickBot="1" x14ac:dyDescent="0.35">
      <c r="A46" s="19"/>
    </row>
    <row r="47" spans="1:15" ht="15" thickBot="1" x14ac:dyDescent="0.35">
      <c r="A47" s="23" t="s">
        <v>162</v>
      </c>
      <c r="B47" s="23" t="s">
        <v>81</v>
      </c>
      <c r="C47" s="23" t="s">
        <v>82</v>
      </c>
      <c r="D47" s="23" t="s">
        <v>83</v>
      </c>
      <c r="E47" s="23" t="s">
        <v>84</v>
      </c>
      <c r="F47" s="23" t="s">
        <v>85</v>
      </c>
      <c r="G47" s="23" t="s">
        <v>86</v>
      </c>
      <c r="H47" s="23" t="s">
        <v>87</v>
      </c>
      <c r="I47" s="23" t="s">
        <v>88</v>
      </c>
      <c r="J47" s="23" t="s">
        <v>89</v>
      </c>
      <c r="K47" s="23" t="s">
        <v>90</v>
      </c>
      <c r="L47" s="23" t="s">
        <v>91</v>
      </c>
      <c r="M47" s="23" t="s">
        <v>92</v>
      </c>
      <c r="N47" s="23" t="s">
        <v>93</v>
      </c>
      <c r="O47" s="23" t="s">
        <v>94</v>
      </c>
    </row>
    <row r="48" spans="1:15" ht="15" thickBot="1" x14ac:dyDescent="0.35">
      <c r="A48" s="23" t="s">
        <v>115</v>
      </c>
      <c r="B48" s="24">
        <v>10502</v>
      </c>
      <c r="C48" s="24">
        <v>19803.8</v>
      </c>
      <c r="D48" s="24">
        <v>0</v>
      </c>
      <c r="E48" s="24">
        <v>40907.9</v>
      </c>
      <c r="F48" s="24">
        <v>4100.8</v>
      </c>
      <c r="G48" s="24">
        <v>7001.4</v>
      </c>
      <c r="H48" s="24">
        <v>45408.800000000003</v>
      </c>
      <c r="I48" s="24">
        <v>0</v>
      </c>
      <c r="J48" s="24">
        <v>6101.2</v>
      </c>
      <c r="K48" s="24">
        <v>7901.5</v>
      </c>
      <c r="L48" s="24">
        <v>71013.7</v>
      </c>
      <c r="M48" s="24">
        <v>35606.9</v>
      </c>
      <c r="N48" s="24">
        <v>0</v>
      </c>
      <c r="O48" s="24">
        <v>0</v>
      </c>
    </row>
    <row r="49" spans="1:15" ht="15" thickBot="1" x14ac:dyDescent="0.35">
      <c r="A49" s="23" t="s">
        <v>127</v>
      </c>
      <c r="B49" s="24">
        <v>10502</v>
      </c>
      <c r="C49" s="24">
        <v>19803.8</v>
      </c>
      <c r="D49" s="24">
        <v>0</v>
      </c>
      <c r="E49" s="24">
        <v>0</v>
      </c>
      <c r="F49" s="24">
        <v>4100.8</v>
      </c>
      <c r="G49" s="24">
        <v>0</v>
      </c>
      <c r="H49" s="24">
        <v>6201.2</v>
      </c>
      <c r="I49" s="24">
        <v>0</v>
      </c>
      <c r="J49" s="24">
        <v>6101.2</v>
      </c>
      <c r="K49" s="24">
        <v>7901.5</v>
      </c>
      <c r="L49" s="24">
        <v>60011.6</v>
      </c>
      <c r="M49" s="24">
        <v>7601.5</v>
      </c>
      <c r="N49" s="24">
        <v>0</v>
      </c>
      <c r="O49" s="24">
        <v>0</v>
      </c>
    </row>
    <row r="50" spans="1:15" ht="15" thickBot="1" x14ac:dyDescent="0.35">
      <c r="A50" s="23" t="s">
        <v>134</v>
      </c>
      <c r="B50" s="24">
        <v>10502</v>
      </c>
      <c r="C50" s="24">
        <v>19803.8</v>
      </c>
      <c r="D50" s="24">
        <v>0</v>
      </c>
      <c r="E50" s="24">
        <v>0</v>
      </c>
      <c r="F50" s="24">
        <v>4100.8</v>
      </c>
      <c r="G50" s="24">
        <v>0</v>
      </c>
      <c r="H50" s="24">
        <v>6201.2</v>
      </c>
      <c r="I50" s="24">
        <v>0</v>
      </c>
      <c r="J50" s="24">
        <v>6101.2</v>
      </c>
      <c r="K50" s="24">
        <v>7901.5</v>
      </c>
      <c r="L50" s="24">
        <v>46509</v>
      </c>
      <c r="M50" s="24">
        <v>0</v>
      </c>
      <c r="N50" s="24">
        <v>0</v>
      </c>
      <c r="O50" s="24">
        <v>0</v>
      </c>
    </row>
    <row r="51" spans="1:15" ht="15" thickBot="1" x14ac:dyDescent="0.35">
      <c r="A51" s="23" t="s">
        <v>139</v>
      </c>
      <c r="B51" s="24">
        <v>5001</v>
      </c>
      <c r="C51" s="24">
        <v>12302.4</v>
      </c>
      <c r="D51" s="24">
        <v>0</v>
      </c>
      <c r="E51" s="24">
        <v>0</v>
      </c>
      <c r="F51" s="24">
        <v>4100.8</v>
      </c>
      <c r="G51" s="24">
        <v>0</v>
      </c>
      <c r="H51" s="24">
        <v>6201.2</v>
      </c>
      <c r="I51" s="24">
        <v>0</v>
      </c>
      <c r="J51" s="24">
        <v>0</v>
      </c>
      <c r="K51" s="24">
        <v>7901.5</v>
      </c>
      <c r="L51" s="24">
        <v>32506.3</v>
      </c>
      <c r="M51" s="24">
        <v>0</v>
      </c>
      <c r="N51" s="24">
        <v>0</v>
      </c>
      <c r="O51" s="24">
        <v>0</v>
      </c>
    </row>
    <row r="52" spans="1:15" ht="15" thickBot="1" x14ac:dyDescent="0.35">
      <c r="A52" s="23" t="s">
        <v>142</v>
      </c>
      <c r="B52" s="24">
        <v>5001</v>
      </c>
      <c r="C52" s="24">
        <v>12302.4</v>
      </c>
      <c r="D52" s="24">
        <v>0</v>
      </c>
      <c r="E52" s="24">
        <v>0</v>
      </c>
      <c r="F52" s="24">
        <v>4100.8</v>
      </c>
      <c r="G52" s="24">
        <v>0</v>
      </c>
      <c r="H52" s="24">
        <v>6201.2</v>
      </c>
      <c r="I52" s="24">
        <v>0</v>
      </c>
      <c r="J52" s="24">
        <v>0</v>
      </c>
      <c r="K52" s="24">
        <v>7901.5</v>
      </c>
      <c r="L52" s="24">
        <v>32006.2</v>
      </c>
      <c r="M52" s="24">
        <v>0</v>
      </c>
      <c r="N52" s="24">
        <v>0</v>
      </c>
      <c r="O52" s="24">
        <v>0</v>
      </c>
    </row>
    <row r="53" spans="1:15" ht="15" thickBot="1" x14ac:dyDescent="0.35">
      <c r="A53" s="23" t="s">
        <v>144</v>
      </c>
      <c r="B53" s="24">
        <v>0</v>
      </c>
      <c r="C53" s="24">
        <v>12302.4</v>
      </c>
      <c r="D53" s="24">
        <v>0</v>
      </c>
      <c r="E53" s="24">
        <v>0</v>
      </c>
      <c r="F53" s="24">
        <v>4100.8</v>
      </c>
      <c r="G53" s="24">
        <v>0</v>
      </c>
      <c r="H53" s="24">
        <v>6201.2</v>
      </c>
      <c r="I53" s="24">
        <v>0</v>
      </c>
      <c r="J53" s="24">
        <v>0</v>
      </c>
      <c r="K53" s="24">
        <v>4200.8</v>
      </c>
      <c r="L53" s="24">
        <v>32006.2</v>
      </c>
      <c r="M53" s="24">
        <v>0</v>
      </c>
      <c r="N53" s="24">
        <v>0</v>
      </c>
      <c r="O53" s="24">
        <v>0</v>
      </c>
    </row>
    <row r="54" spans="1:15" ht="15" thickBot="1" x14ac:dyDescent="0.35">
      <c r="A54" s="23" t="s">
        <v>147</v>
      </c>
      <c r="B54" s="24">
        <v>0</v>
      </c>
      <c r="C54" s="24">
        <v>12302.4</v>
      </c>
      <c r="D54" s="24">
        <v>0</v>
      </c>
      <c r="E54" s="24">
        <v>0</v>
      </c>
      <c r="F54" s="24">
        <v>0</v>
      </c>
      <c r="G54" s="24">
        <v>0</v>
      </c>
      <c r="H54" s="24">
        <v>6201.2</v>
      </c>
      <c r="I54" s="24">
        <v>0</v>
      </c>
      <c r="J54" s="24">
        <v>0</v>
      </c>
      <c r="K54" s="24">
        <v>4200.8</v>
      </c>
      <c r="L54" s="24">
        <v>32006.2</v>
      </c>
      <c r="M54" s="24">
        <v>0</v>
      </c>
      <c r="N54" s="24">
        <v>0</v>
      </c>
      <c r="O54" s="24">
        <v>0</v>
      </c>
    </row>
    <row r="55" spans="1:15" ht="15" thickBot="1" x14ac:dyDescent="0.35">
      <c r="A55" s="23" t="s">
        <v>150</v>
      </c>
      <c r="B55" s="24">
        <v>0</v>
      </c>
      <c r="C55" s="24">
        <v>12302.4</v>
      </c>
      <c r="D55" s="24">
        <v>0</v>
      </c>
      <c r="E55" s="24">
        <v>0</v>
      </c>
      <c r="F55" s="24">
        <v>0</v>
      </c>
      <c r="G55" s="24">
        <v>0</v>
      </c>
      <c r="H55" s="24">
        <v>6201.2</v>
      </c>
      <c r="I55" s="24">
        <v>0</v>
      </c>
      <c r="J55" s="24">
        <v>0</v>
      </c>
      <c r="K55" s="24">
        <v>200</v>
      </c>
      <c r="L55" s="24">
        <v>32006.2</v>
      </c>
      <c r="M55" s="24">
        <v>0</v>
      </c>
      <c r="N55" s="24">
        <v>0</v>
      </c>
      <c r="O55" s="24">
        <v>0</v>
      </c>
    </row>
    <row r="56" spans="1:15" ht="15" thickBot="1" x14ac:dyDescent="0.35">
      <c r="A56" s="23" t="s">
        <v>151</v>
      </c>
      <c r="B56" s="24">
        <v>0</v>
      </c>
      <c r="C56" s="24">
        <v>1900.4</v>
      </c>
      <c r="D56" s="24">
        <v>0</v>
      </c>
      <c r="E56" s="24">
        <v>0</v>
      </c>
      <c r="F56" s="24">
        <v>0</v>
      </c>
      <c r="G56" s="24">
        <v>0</v>
      </c>
      <c r="H56" s="24">
        <v>5601.1</v>
      </c>
      <c r="I56" s="24">
        <v>0</v>
      </c>
      <c r="J56" s="24">
        <v>0</v>
      </c>
      <c r="K56" s="24">
        <v>200</v>
      </c>
      <c r="L56" s="24">
        <v>32006.2</v>
      </c>
      <c r="M56" s="24">
        <v>0</v>
      </c>
      <c r="N56" s="24">
        <v>0</v>
      </c>
      <c r="O56" s="24">
        <v>0</v>
      </c>
    </row>
    <row r="57" spans="1:15" ht="15" thickBot="1" x14ac:dyDescent="0.35">
      <c r="A57" s="23" t="s">
        <v>152</v>
      </c>
      <c r="B57" s="24">
        <v>0</v>
      </c>
      <c r="C57" s="24">
        <v>1900.4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200</v>
      </c>
      <c r="L57" s="24">
        <v>32006.2</v>
      </c>
      <c r="M57" s="24">
        <v>0</v>
      </c>
      <c r="N57" s="24">
        <v>0</v>
      </c>
      <c r="O57" s="24">
        <v>0</v>
      </c>
    </row>
    <row r="58" spans="1:15" ht="15" thickBot="1" x14ac:dyDescent="0.35">
      <c r="A58" s="23" t="s">
        <v>153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2500.5</v>
      </c>
      <c r="M58" s="24">
        <v>0</v>
      </c>
      <c r="N58" s="24">
        <v>0</v>
      </c>
      <c r="O58" s="24">
        <v>0</v>
      </c>
    </row>
    <row r="59" spans="1:15" ht="15" thickBot="1" x14ac:dyDescent="0.35">
      <c r="A59" s="23" t="s">
        <v>155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</row>
    <row r="60" spans="1:15" ht="15" thickBot="1" x14ac:dyDescent="0.35">
      <c r="A60" s="23" t="s">
        <v>156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</row>
    <row r="61" spans="1:15" ht="15" thickBot="1" x14ac:dyDescent="0.35">
      <c r="A61" s="23" t="s">
        <v>157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</row>
    <row r="62" spans="1:15" ht="15" thickBot="1" x14ac:dyDescent="0.35">
      <c r="A62" s="23" t="s">
        <v>158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</row>
    <row r="63" spans="1:15" ht="15" thickBot="1" x14ac:dyDescent="0.35">
      <c r="A63" s="23" t="s">
        <v>159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</row>
    <row r="64" spans="1:15" ht="15" thickBot="1" x14ac:dyDescent="0.35">
      <c r="A64" s="23" t="s">
        <v>160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</row>
    <row r="65" spans="1:19" ht="15" thickBot="1" x14ac:dyDescent="0.35">
      <c r="A65" s="23" t="s">
        <v>161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</row>
    <row r="66" spans="1:19" ht="18.600000000000001" thickBot="1" x14ac:dyDescent="0.35">
      <c r="A66" s="19"/>
    </row>
    <row r="67" spans="1:19" ht="15" thickBot="1" x14ac:dyDescent="0.35">
      <c r="A67" s="23" t="s">
        <v>163</v>
      </c>
      <c r="B67" s="23" t="s">
        <v>81</v>
      </c>
      <c r="C67" s="23" t="s">
        <v>82</v>
      </c>
      <c r="D67" s="23" t="s">
        <v>83</v>
      </c>
      <c r="E67" s="23" t="s">
        <v>84</v>
      </c>
      <c r="F67" s="23" t="s">
        <v>85</v>
      </c>
      <c r="G67" s="23" t="s">
        <v>86</v>
      </c>
      <c r="H67" s="23" t="s">
        <v>87</v>
      </c>
      <c r="I67" s="23" t="s">
        <v>88</v>
      </c>
      <c r="J67" s="23" t="s">
        <v>89</v>
      </c>
      <c r="K67" s="23" t="s">
        <v>90</v>
      </c>
      <c r="L67" s="23" t="s">
        <v>91</v>
      </c>
      <c r="M67" s="23" t="s">
        <v>92</v>
      </c>
      <c r="N67" s="23" t="s">
        <v>93</v>
      </c>
      <c r="O67" s="23" t="s">
        <v>94</v>
      </c>
      <c r="P67" s="23" t="s">
        <v>164</v>
      </c>
      <c r="Q67" s="23" t="s">
        <v>165</v>
      </c>
      <c r="R67" s="23" t="s">
        <v>166</v>
      </c>
      <c r="S67" s="23" t="s">
        <v>167</v>
      </c>
    </row>
    <row r="68" spans="1:19" ht="15" thickBot="1" x14ac:dyDescent="0.35">
      <c r="A68" s="23" t="s">
        <v>96</v>
      </c>
      <c r="B68" s="24">
        <v>0</v>
      </c>
      <c r="C68" s="24">
        <v>19803.8</v>
      </c>
      <c r="D68" s="24">
        <v>0</v>
      </c>
      <c r="E68" s="24">
        <v>0</v>
      </c>
      <c r="F68" s="24">
        <v>0</v>
      </c>
      <c r="G68" s="24">
        <v>7001.4</v>
      </c>
      <c r="H68" s="24">
        <v>6201.2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33006.400000000001</v>
      </c>
      <c r="Q68" s="24">
        <v>33000</v>
      </c>
      <c r="R68" s="24">
        <v>-6.4</v>
      </c>
      <c r="S68" s="24">
        <v>-0.02</v>
      </c>
    </row>
    <row r="69" spans="1:19" ht="15" thickBot="1" x14ac:dyDescent="0.35">
      <c r="A69" s="23" t="s">
        <v>97</v>
      </c>
      <c r="B69" s="24">
        <v>0</v>
      </c>
      <c r="C69" s="24">
        <v>12302.4</v>
      </c>
      <c r="D69" s="24">
        <v>0</v>
      </c>
      <c r="E69" s="24">
        <v>40907.9</v>
      </c>
      <c r="F69" s="24">
        <v>0</v>
      </c>
      <c r="G69" s="24">
        <v>0</v>
      </c>
      <c r="H69" s="24">
        <v>5601.1</v>
      </c>
      <c r="I69" s="24">
        <v>0</v>
      </c>
      <c r="J69" s="24">
        <v>0</v>
      </c>
      <c r="K69" s="24">
        <v>4200.8</v>
      </c>
      <c r="L69" s="24">
        <v>0</v>
      </c>
      <c r="M69" s="24">
        <v>0</v>
      </c>
      <c r="N69" s="24">
        <v>0</v>
      </c>
      <c r="O69" s="24">
        <v>0</v>
      </c>
      <c r="P69" s="24">
        <v>63012.2</v>
      </c>
      <c r="Q69" s="24">
        <v>63000</v>
      </c>
      <c r="R69" s="24">
        <v>-12.2</v>
      </c>
      <c r="S69" s="24">
        <v>-0.02</v>
      </c>
    </row>
    <row r="70" spans="1:19" ht="15" thickBot="1" x14ac:dyDescent="0.35">
      <c r="A70" s="23" t="s">
        <v>98</v>
      </c>
      <c r="B70" s="24">
        <v>0</v>
      </c>
      <c r="C70" s="24">
        <v>19803.8</v>
      </c>
      <c r="D70" s="24">
        <v>0</v>
      </c>
      <c r="E70" s="24">
        <v>0</v>
      </c>
      <c r="F70" s="24">
        <v>0</v>
      </c>
      <c r="G70" s="24">
        <v>7001.4</v>
      </c>
      <c r="H70" s="24">
        <v>5601.1</v>
      </c>
      <c r="I70" s="24">
        <v>0</v>
      </c>
      <c r="J70" s="24">
        <v>0</v>
      </c>
      <c r="K70" s="24">
        <v>7901.5</v>
      </c>
      <c r="L70" s="24">
        <v>32006.2</v>
      </c>
      <c r="M70" s="24">
        <v>0</v>
      </c>
      <c r="N70" s="24">
        <v>0</v>
      </c>
      <c r="O70" s="24">
        <v>0</v>
      </c>
      <c r="P70" s="24">
        <v>72314</v>
      </c>
      <c r="Q70" s="24">
        <v>73000</v>
      </c>
      <c r="R70" s="24">
        <v>686</v>
      </c>
      <c r="S70" s="24">
        <v>0.94</v>
      </c>
    </row>
    <row r="71" spans="1:19" ht="15" thickBot="1" x14ac:dyDescent="0.35">
      <c r="A71" s="23" t="s">
        <v>99</v>
      </c>
      <c r="B71" s="24">
        <v>0</v>
      </c>
      <c r="C71" s="24">
        <v>0</v>
      </c>
      <c r="D71" s="24">
        <v>0</v>
      </c>
      <c r="E71" s="24">
        <v>0</v>
      </c>
      <c r="F71" s="24">
        <v>4100.8</v>
      </c>
      <c r="G71" s="24">
        <v>0</v>
      </c>
      <c r="H71" s="24">
        <v>0</v>
      </c>
      <c r="I71" s="24">
        <v>0</v>
      </c>
      <c r="J71" s="24">
        <v>0</v>
      </c>
      <c r="K71" s="24">
        <v>7901.5</v>
      </c>
      <c r="L71" s="24">
        <v>32006.2</v>
      </c>
      <c r="M71" s="24">
        <v>0</v>
      </c>
      <c r="N71" s="24">
        <v>0</v>
      </c>
      <c r="O71" s="24">
        <v>0</v>
      </c>
      <c r="P71" s="24">
        <v>44008.5</v>
      </c>
      <c r="Q71" s="24">
        <v>44000</v>
      </c>
      <c r="R71" s="24">
        <v>-8.5</v>
      </c>
      <c r="S71" s="24">
        <v>-0.02</v>
      </c>
    </row>
    <row r="72" spans="1:19" ht="15" thickBot="1" x14ac:dyDescent="0.35">
      <c r="A72" s="23" t="s">
        <v>100</v>
      </c>
      <c r="B72" s="24">
        <v>0</v>
      </c>
      <c r="C72" s="24">
        <v>0</v>
      </c>
      <c r="D72" s="24">
        <v>0</v>
      </c>
      <c r="E72" s="24">
        <v>0</v>
      </c>
      <c r="F72" s="24">
        <v>4100.8</v>
      </c>
      <c r="G72" s="24">
        <v>0</v>
      </c>
      <c r="H72" s="24">
        <v>45408.800000000003</v>
      </c>
      <c r="I72" s="24">
        <v>0</v>
      </c>
      <c r="J72" s="24">
        <v>0</v>
      </c>
      <c r="K72" s="24">
        <v>0</v>
      </c>
      <c r="L72" s="24">
        <v>32506.3</v>
      </c>
      <c r="M72" s="24">
        <v>0</v>
      </c>
      <c r="N72" s="24">
        <v>0</v>
      </c>
      <c r="O72" s="24">
        <v>0</v>
      </c>
      <c r="P72" s="24">
        <v>82015.8</v>
      </c>
      <c r="Q72" s="24">
        <v>82000</v>
      </c>
      <c r="R72" s="24">
        <v>-15.8</v>
      </c>
      <c r="S72" s="24">
        <v>-0.02</v>
      </c>
    </row>
    <row r="73" spans="1:19" ht="15" thickBot="1" x14ac:dyDescent="0.35">
      <c r="A73" s="23" t="s">
        <v>101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60011.6</v>
      </c>
      <c r="M73" s="24">
        <v>0</v>
      </c>
      <c r="N73" s="24">
        <v>0</v>
      </c>
      <c r="O73" s="24">
        <v>0</v>
      </c>
      <c r="P73" s="24">
        <v>60011.6</v>
      </c>
      <c r="Q73" s="24">
        <v>60000</v>
      </c>
      <c r="R73" s="24">
        <v>-11.6</v>
      </c>
      <c r="S73" s="24">
        <v>-0.02</v>
      </c>
    </row>
    <row r="74" spans="1:19" ht="15" thickBot="1" x14ac:dyDescent="0.35">
      <c r="A74" s="23" t="s">
        <v>102</v>
      </c>
      <c r="B74" s="24">
        <v>0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45408.800000000003</v>
      </c>
      <c r="I74" s="24">
        <v>0</v>
      </c>
      <c r="J74" s="24">
        <v>6101.2</v>
      </c>
      <c r="K74" s="24">
        <v>0</v>
      </c>
      <c r="L74" s="24">
        <v>32506.3</v>
      </c>
      <c r="M74" s="24">
        <v>0</v>
      </c>
      <c r="N74" s="24">
        <v>0</v>
      </c>
      <c r="O74" s="24">
        <v>0</v>
      </c>
      <c r="P74" s="24">
        <v>84016.2</v>
      </c>
      <c r="Q74" s="24">
        <v>84000</v>
      </c>
      <c r="R74" s="24">
        <v>-16.2</v>
      </c>
      <c r="S74" s="24">
        <v>-0.02</v>
      </c>
    </row>
    <row r="75" spans="1:19" ht="15" thickBot="1" x14ac:dyDescent="0.35">
      <c r="A75" s="23" t="s">
        <v>103</v>
      </c>
      <c r="B75" s="24">
        <v>0</v>
      </c>
      <c r="C75" s="24">
        <v>1900.4</v>
      </c>
      <c r="D75" s="24">
        <v>0</v>
      </c>
      <c r="E75" s="24">
        <v>0</v>
      </c>
      <c r="F75" s="24">
        <v>0</v>
      </c>
      <c r="G75" s="24">
        <v>0</v>
      </c>
      <c r="H75" s="24">
        <v>5601.1</v>
      </c>
      <c r="I75" s="24">
        <v>0</v>
      </c>
      <c r="J75" s="24">
        <v>0</v>
      </c>
      <c r="K75" s="24">
        <v>7901.5</v>
      </c>
      <c r="L75" s="24">
        <v>0</v>
      </c>
      <c r="M75" s="24">
        <v>35606.9</v>
      </c>
      <c r="N75" s="24">
        <v>0</v>
      </c>
      <c r="O75" s="24">
        <v>0</v>
      </c>
      <c r="P75" s="24">
        <v>51009.8</v>
      </c>
      <c r="Q75" s="24">
        <v>51000</v>
      </c>
      <c r="R75" s="24">
        <v>-9.8000000000000007</v>
      </c>
      <c r="S75" s="24">
        <v>-0.02</v>
      </c>
    </row>
    <row r="76" spans="1:19" ht="15" thickBot="1" x14ac:dyDescent="0.35">
      <c r="A76" s="23" t="s">
        <v>104</v>
      </c>
      <c r="B76" s="24">
        <v>0</v>
      </c>
      <c r="C76" s="24">
        <v>1900.4</v>
      </c>
      <c r="D76" s="24">
        <v>0</v>
      </c>
      <c r="E76" s="24">
        <v>0</v>
      </c>
      <c r="F76" s="24">
        <v>4100.8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71013.7</v>
      </c>
      <c r="M76" s="24">
        <v>0</v>
      </c>
      <c r="N76" s="24">
        <v>0</v>
      </c>
      <c r="O76" s="24">
        <v>0</v>
      </c>
      <c r="P76" s="24">
        <v>77014.899999999994</v>
      </c>
      <c r="Q76" s="24">
        <v>77000</v>
      </c>
      <c r="R76" s="24">
        <v>-14.9</v>
      </c>
      <c r="S76" s="24">
        <v>-0.02</v>
      </c>
    </row>
    <row r="77" spans="1:19" ht="15" thickBot="1" x14ac:dyDescent="0.35">
      <c r="A77" s="23" t="s">
        <v>105</v>
      </c>
      <c r="B77" s="24">
        <v>0</v>
      </c>
      <c r="C77" s="24">
        <v>1900.4</v>
      </c>
      <c r="D77" s="24">
        <v>0</v>
      </c>
      <c r="E77" s="24">
        <v>0</v>
      </c>
      <c r="F77" s="24">
        <v>0</v>
      </c>
      <c r="G77" s="24">
        <v>0</v>
      </c>
      <c r="H77" s="24">
        <v>45408.800000000003</v>
      </c>
      <c r="I77" s="24">
        <v>0</v>
      </c>
      <c r="J77" s="24">
        <v>0</v>
      </c>
      <c r="K77" s="24">
        <v>200</v>
      </c>
      <c r="L77" s="24">
        <v>2500.5</v>
      </c>
      <c r="M77" s="24">
        <v>0</v>
      </c>
      <c r="N77" s="24">
        <v>0</v>
      </c>
      <c r="O77" s="24">
        <v>0</v>
      </c>
      <c r="P77" s="24">
        <v>50009.7</v>
      </c>
      <c r="Q77" s="24">
        <v>50000</v>
      </c>
      <c r="R77" s="24">
        <v>-9.6999999999999993</v>
      </c>
      <c r="S77" s="24">
        <v>-0.02</v>
      </c>
    </row>
    <row r="78" spans="1:19" ht="15" thickBot="1" x14ac:dyDescent="0.35">
      <c r="A78" s="23" t="s">
        <v>106</v>
      </c>
      <c r="B78" s="24">
        <v>0</v>
      </c>
      <c r="C78" s="24">
        <v>12302.4</v>
      </c>
      <c r="D78" s="24">
        <v>0</v>
      </c>
      <c r="E78" s="24">
        <v>0</v>
      </c>
      <c r="F78" s="24">
        <v>4100.8</v>
      </c>
      <c r="G78" s="24">
        <v>0</v>
      </c>
      <c r="H78" s="24">
        <v>5601.1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4">
        <v>22004.2</v>
      </c>
      <c r="Q78" s="24">
        <v>22000</v>
      </c>
      <c r="R78" s="24">
        <v>-4.2</v>
      </c>
      <c r="S78" s="24">
        <v>-0.02</v>
      </c>
    </row>
    <row r="79" spans="1:19" ht="15" thickBot="1" x14ac:dyDescent="0.35">
      <c r="A79" s="23" t="s">
        <v>107</v>
      </c>
      <c r="B79" s="24">
        <v>0</v>
      </c>
      <c r="C79" s="24">
        <v>12302.4</v>
      </c>
      <c r="D79" s="24">
        <v>0</v>
      </c>
      <c r="E79" s="24">
        <v>0</v>
      </c>
      <c r="F79" s="24">
        <v>0</v>
      </c>
      <c r="G79" s="24">
        <v>0</v>
      </c>
      <c r="H79" s="24">
        <v>6201.2</v>
      </c>
      <c r="I79" s="24">
        <v>0</v>
      </c>
      <c r="J79" s="24">
        <v>0</v>
      </c>
      <c r="K79" s="24">
        <v>7901.5</v>
      </c>
      <c r="L79" s="24">
        <v>32006.2</v>
      </c>
      <c r="M79" s="24">
        <v>7601.5</v>
      </c>
      <c r="N79" s="24">
        <v>0</v>
      </c>
      <c r="O79" s="24">
        <v>0</v>
      </c>
      <c r="P79" s="24">
        <v>66012.7</v>
      </c>
      <c r="Q79" s="24">
        <v>66000</v>
      </c>
      <c r="R79" s="24">
        <v>-12.7</v>
      </c>
      <c r="S79" s="24">
        <v>-0.02</v>
      </c>
    </row>
    <row r="80" spans="1:19" ht="15" thickBot="1" x14ac:dyDescent="0.35">
      <c r="A80" s="23" t="s">
        <v>108</v>
      </c>
      <c r="B80" s="24">
        <v>0</v>
      </c>
      <c r="C80" s="24">
        <v>19803.8</v>
      </c>
      <c r="D80" s="24">
        <v>0</v>
      </c>
      <c r="E80" s="24">
        <v>0</v>
      </c>
      <c r="F80" s="24">
        <v>0</v>
      </c>
      <c r="G80" s="24">
        <v>7001.4</v>
      </c>
      <c r="H80" s="24">
        <v>0</v>
      </c>
      <c r="I80" s="24">
        <v>0</v>
      </c>
      <c r="J80" s="24">
        <v>0</v>
      </c>
      <c r="K80" s="24">
        <v>200</v>
      </c>
      <c r="L80" s="24">
        <v>32006.2</v>
      </c>
      <c r="M80" s="24">
        <v>0</v>
      </c>
      <c r="N80" s="24">
        <v>0</v>
      </c>
      <c r="O80" s="24">
        <v>0</v>
      </c>
      <c r="P80" s="24">
        <v>59011.4</v>
      </c>
      <c r="Q80" s="24">
        <v>59000</v>
      </c>
      <c r="R80" s="24">
        <v>-11.4</v>
      </c>
      <c r="S80" s="24">
        <v>-0.02</v>
      </c>
    </row>
    <row r="81" spans="1:19" ht="15" thickBot="1" x14ac:dyDescent="0.35">
      <c r="A81" s="23" t="s">
        <v>109</v>
      </c>
      <c r="B81" s="24">
        <v>10502</v>
      </c>
      <c r="C81" s="24">
        <v>0</v>
      </c>
      <c r="D81" s="24">
        <v>0</v>
      </c>
      <c r="E81" s="24">
        <v>0</v>
      </c>
      <c r="F81" s="24">
        <v>4100.8</v>
      </c>
      <c r="G81" s="24">
        <v>0</v>
      </c>
      <c r="H81" s="24">
        <v>45408.800000000003</v>
      </c>
      <c r="I81" s="24">
        <v>0</v>
      </c>
      <c r="J81" s="24">
        <v>6101.2</v>
      </c>
      <c r="K81" s="24">
        <v>7901.5</v>
      </c>
      <c r="L81" s="24">
        <v>0</v>
      </c>
      <c r="M81" s="24">
        <v>0</v>
      </c>
      <c r="N81" s="24">
        <v>0</v>
      </c>
      <c r="O81" s="24">
        <v>0</v>
      </c>
      <c r="P81" s="24">
        <v>74014.3</v>
      </c>
      <c r="Q81" s="24">
        <v>74000</v>
      </c>
      <c r="R81" s="24">
        <v>-14.3</v>
      </c>
      <c r="S81" s="24">
        <v>-0.02</v>
      </c>
    </row>
    <row r="82" spans="1:19" ht="15" thickBot="1" x14ac:dyDescent="0.35">
      <c r="A82" s="23" t="s">
        <v>110</v>
      </c>
      <c r="B82" s="24">
        <v>10502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6201.2</v>
      </c>
      <c r="I82" s="24">
        <v>0</v>
      </c>
      <c r="J82" s="24">
        <v>6101.2</v>
      </c>
      <c r="K82" s="24">
        <v>200</v>
      </c>
      <c r="L82" s="24">
        <v>32006.2</v>
      </c>
      <c r="M82" s="24">
        <v>0</v>
      </c>
      <c r="N82" s="24">
        <v>0</v>
      </c>
      <c r="O82" s="24">
        <v>0</v>
      </c>
      <c r="P82" s="24">
        <v>55010.6</v>
      </c>
      <c r="Q82" s="24">
        <v>55000</v>
      </c>
      <c r="R82" s="24">
        <v>-10.6</v>
      </c>
      <c r="S82" s="24">
        <v>-0.02</v>
      </c>
    </row>
    <row r="83" spans="1:19" ht="15" thickBot="1" x14ac:dyDescent="0.35">
      <c r="A83" s="23" t="s">
        <v>111</v>
      </c>
      <c r="B83" s="24">
        <v>10502</v>
      </c>
      <c r="C83" s="24">
        <v>12302.4</v>
      </c>
      <c r="D83" s="24">
        <v>0</v>
      </c>
      <c r="E83" s="24">
        <v>0</v>
      </c>
      <c r="F83" s="24">
        <v>0</v>
      </c>
      <c r="G83" s="24">
        <v>0</v>
      </c>
      <c r="H83" s="24">
        <v>6201.2</v>
      </c>
      <c r="I83" s="24">
        <v>0</v>
      </c>
      <c r="J83" s="24">
        <v>0</v>
      </c>
      <c r="K83" s="24">
        <v>0</v>
      </c>
      <c r="L83" s="24">
        <v>32006.2</v>
      </c>
      <c r="M83" s="24">
        <v>0</v>
      </c>
      <c r="N83" s="24">
        <v>0</v>
      </c>
      <c r="O83" s="24">
        <v>0</v>
      </c>
      <c r="P83" s="24">
        <v>61011.8</v>
      </c>
      <c r="Q83" s="24">
        <v>61000</v>
      </c>
      <c r="R83" s="24">
        <v>-11.8</v>
      </c>
      <c r="S83" s="24">
        <v>-0.02</v>
      </c>
    </row>
    <row r="84" spans="1:19" ht="15" thickBot="1" x14ac:dyDescent="0.35">
      <c r="A84" s="23" t="s">
        <v>112</v>
      </c>
      <c r="B84" s="24">
        <v>10502</v>
      </c>
      <c r="C84" s="24">
        <v>12302.4</v>
      </c>
      <c r="D84" s="24">
        <v>0</v>
      </c>
      <c r="E84" s="24">
        <v>40907.9</v>
      </c>
      <c r="F84" s="24">
        <v>4100.8</v>
      </c>
      <c r="G84" s="24">
        <v>0</v>
      </c>
      <c r="H84" s="24">
        <v>0</v>
      </c>
      <c r="I84" s="24">
        <v>0</v>
      </c>
      <c r="J84" s="24">
        <v>0</v>
      </c>
      <c r="K84" s="24">
        <v>4200.8</v>
      </c>
      <c r="L84" s="24">
        <v>0</v>
      </c>
      <c r="M84" s="24">
        <v>0</v>
      </c>
      <c r="N84" s="24">
        <v>0</v>
      </c>
      <c r="O84" s="24">
        <v>0</v>
      </c>
      <c r="P84" s="24">
        <v>72013.899999999994</v>
      </c>
      <c r="Q84" s="24">
        <v>72000</v>
      </c>
      <c r="R84" s="24">
        <v>-13.9</v>
      </c>
      <c r="S84" s="24">
        <v>-0.02</v>
      </c>
    </row>
    <row r="85" spans="1:19" ht="15" thickBot="1" x14ac:dyDescent="0.35">
      <c r="A85" s="23" t="s">
        <v>113</v>
      </c>
      <c r="B85" s="24">
        <v>10502</v>
      </c>
      <c r="C85" s="24">
        <v>0</v>
      </c>
      <c r="D85" s="24">
        <v>0</v>
      </c>
      <c r="E85" s="24">
        <v>0</v>
      </c>
      <c r="F85" s="24">
        <v>0</v>
      </c>
      <c r="G85" s="24">
        <v>0</v>
      </c>
      <c r="H85" s="24">
        <v>0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24">
        <v>10502</v>
      </c>
      <c r="Q85" s="24">
        <v>10000</v>
      </c>
      <c r="R85" s="24">
        <v>-502</v>
      </c>
      <c r="S85" s="24">
        <v>-5.0199999999999996</v>
      </c>
    </row>
    <row r="86" spans="1:19" ht="15" thickBot="1" x14ac:dyDescent="0.35"/>
    <row r="87" spans="1:19" ht="15" thickBot="1" x14ac:dyDescent="0.35">
      <c r="A87" s="25" t="s">
        <v>168</v>
      </c>
      <c r="B87" s="26">
        <v>248348</v>
      </c>
    </row>
    <row r="88" spans="1:19" ht="15" thickBot="1" x14ac:dyDescent="0.35">
      <c r="A88" s="25" t="s">
        <v>169</v>
      </c>
      <c r="B88" s="26">
        <v>0</v>
      </c>
    </row>
    <row r="89" spans="1:19" ht="15" thickBot="1" x14ac:dyDescent="0.35">
      <c r="A89" s="25" t="s">
        <v>170</v>
      </c>
      <c r="B89" s="26">
        <v>1036000</v>
      </c>
    </row>
    <row r="90" spans="1:19" ht="15" thickBot="1" x14ac:dyDescent="0.35">
      <c r="A90" s="25" t="s">
        <v>171</v>
      </c>
      <c r="B90" s="26">
        <v>1036000</v>
      </c>
    </row>
    <row r="91" spans="1:19" ht="15" thickBot="1" x14ac:dyDescent="0.35">
      <c r="A91" s="25" t="s">
        <v>172</v>
      </c>
      <c r="B91" s="26">
        <v>0</v>
      </c>
    </row>
    <row r="92" spans="1:19" ht="15" thickBot="1" x14ac:dyDescent="0.35">
      <c r="A92" s="25" t="s">
        <v>173</v>
      </c>
      <c r="B92" s="26"/>
    </row>
    <row r="93" spans="1:19" ht="15" thickBot="1" x14ac:dyDescent="0.35">
      <c r="A93" s="25" t="s">
        <v>174</v>
      </c>
      <c r="B93" s="26"/>
    </row>
    <row r="94" spans="1:19" ht="15" thickBot="1" x14ac:dyDescent="0.35">
      <c r="A94" s="25" t="s">
        <v>175</v>
      </c>
      <c r="B94" s="26">
        <v>0</v>
      </c>
    </row>
    <row r="96" spans="1:19" x14ac:dyDescent="0.3">
      <c r="A96" s="27" t="s">
        <v>176</v>
      </c>
    </row>
    <row r="98" spans="1:1" x14ac:dyDescent="0.3">
      <c r="A98" s="28" t="s">
        <v>177</v>
      </c>
    </row>
    <row r="99" spans="1:1" x14ac:dyDescent="0.3">
      <c r="A99" s="28" t="s">
        <v>223</v>
      </c>
    </row>
  </sheetData>
  <hyperlinks>
    <hyperlink ref="A96" r:id="rId1" display="https://miau.my-x.hu/myx-free/coco/test/968558920230513150245.html" xr:uid="{FDE80D85-25A2-4AE4-85A2-2896A8647EDC}"/>
  </hyperlinks>
  <pageMargins left="0.7" right="0.7" top="0.78740157499999996" bottom="0.78740157499999996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Tabelle1</vt:lpstr>
      <vt:lpstr>Tabelle2</vt:lpstr>
      <vt:lpstr>Tabelle1 (2)</vt:lpstr>
      <vt:lpstr>Tabelle1 (3)</vt:lpstr>
      <vt:lpstr>Tabelle3</vt:lpstr>
      <vt:lpstr>Tabelle4</vt:lpstr>
      <vt:lpstr>Tabelle5</vt:lpstr>
      <vt:lpstr>Tabelle9</vt:lpstr>
      <vt:lpstr>Tabelle8</vt:lpstr>
      <vt:lpstr>Tabelle7</vt:lpstr>
      <vt:lpstr>Tabelle6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2023-05-13T06:54:43Z</dcterms:created>
  <dcterms:modified xsi:type="dcterms:W3CDTF">2023-05-17T19:08:52Z</dcterms:modified>
</cp:coreProperties>
</file>