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1302\var\www\miau\data\miau\301\"/>
    </mc:Choice>
  </mc:AlternateContent>
  <xr:revisionPtr revIDLastSave="0" documentId="13_ncr:1_{2D143D6C-0AE7-4082-B3EC-0C336C953E34}" xr6:coauthVersionLast="47" xr6:coauthVersionMax="47" xr10:uidLastSave="{00000000-0000-0000-0000-000000000000}"/>
  <bookViews>
    <workbookView xWindow="-108" yWindow="-108" windowWidth="23256" windowHeight="12720" activeTab="2" xr2:uid="{5288692F-139F-4F61-A43A-2E348D95BDE1}"/>
  </bookViews>
  <sheets>
    <sheet name="rnd_raw" sheetId="1" r:id="rId1"/>
    <sheet name="rnd_stored" sheetId="2" r:id="rId2"/>
    <sheet name="consolidation" sheetId="7" r:id="rId3"/>
    <sheet name="direct_diff" sheetId="3" r:id="rId4"/>
    <sheet name="inverse_diff" sheetId="4" r:id="rId5"/>
    <sheet name="direct_raw" sheetId="5" r:id="rId6"/>
    <sheet name="inverse_raw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7" l="1"/>
  <c r="L1" i="7"/>
  <c r="M17" i="7"/>
  <c r="L17" i="7"/>
  <c r="M16" i="7"/>
  <c r="L16" i="7"/>
  <c r="M15" i="7"/>
  <c r="L15" i="7"/>
  <c r="M14" i="7"/>
  <c r="L14" i="7"/>
  <c r="M13" i="7"/>
  <c r="L13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5" i="7"/>
  <c r="L5" i="7"/>
  <c r="M4" i="7"/>
  <c r="L4" i="7"/>
  <c r="M3" i="7"/>
  <c r="L3" i="7"/>
  <c r="M2" i="7"/>
  <c r="L2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B4" i="7"/>
  <c r="C4" i="7"/>
  <c r="D4" i="7"/>
  <c r="E4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E3" i="7"/>
  <c r="D3" i="7"/>
  <c r="C3" i="7"/>
  <c r="B3" i="7"/>
  <c r="E2" i="7"/>
  <c r="D2" i="7"/>
  <c r="C2" i="7"/>
  <c r="B2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27" i="2"/>
  <c r="P28" i="2"/>
  <c r="P29" i="2"/>
  <c r="P30" i="2"/>
  <c r="P31" i="2"/>
  <c r="P32" i="2"/>
  <c r="P33" i="2"/>
  <c r="P34" i="2"/>
  <c r="P35" i="2"/>
  <c r="S35" i="2" s="1"/>
  <c r="P36" i="2"/>
  <c r="S36" i="2" s="1"/>
  <c r="P37" i="2"/>
  <c r="P38" i="2"/>
  <c r="P39" i="2"/>
  <c r="P40" i="2"/>
  <c r="P41" i="2"/>
  <c r="P27" i="2"/>
  <c r="S41" i="2"/>
  <c r="S40" i="2"/>
  <c r="S39" i="2"/>
  <c r="S38" i="2"/>
  <c r="S37" i="2"/>
  <c r="S34" i="2"/>
  <c r="S33" i="2"/>
  <c r="S32" i="2"/>
  <c r="S31" i="2"/>
  <c r="S30" i="2"/>
  <c r="S29" i="2"/>
  <c r="S28" i="2"/>
  <c r="S27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5" i="2"/>
  <c r="R26" i="2"/>
  <c r="Q26" i="2"/>
  <c r="R25" i="2"/>
  <c r="Q25" i="2"/>
  <c r="P25" i="2"/>
  <c r="R24" i="2"/>
  <c r="Q24" i="2"/>
  <c r="P24" i="2"/>
  <c r="P26" i="2"/>
  <c r="N7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M22" i="5"/>
  <c r="L22" i="5"/>
  <c r="K22" i="5"/>
  <c r="J22" i="5"/>
  <c r="I22" i="5"/>
  <c r="M21" i="5"/>
  <c r="L21" i="5"/>
  <c r="K21" i="5"/>
  <c r="J21" i="5"/>
  <c r="I21" i="5"/>
  <c r="M20" i="5"/>
  <c r="L20" i="5"/>
  <c r="K20" i="5"/>
  <c r="J20" i="5"/>
  <c r="I20" i="5"/>
  <c r="M19" i="5"/>
  <c r="L19" i="5"/>
  <c r="K19" i="5"/>
  <c r="J19" i="5"/>
  <c r="I19" i="5"/>
  <c r="M18" i="5"/>
  <c r="L18" i="5"/>
  <c r="K18" i="5"/>
  <c r="J18" i="5"/>
  <c r="I18" i="5"/>
  <c r="M17" i="5"/>
  <c r="L17" i="5"/>
  <c r="K17" i="5"/>
  <c r="J17" i="5"/>
  <c r="I17" i="5"/>
  <c r="M16" i="5"/>
  <c r="L16" i="5"/>
  <c r="K16" i="5"/>
  <c r="J16" i="5"/>
  <c r="I16" i="5"/>
  <c r="M15" i="5"/>
  <c r="L15" i="5"/>
  <c r="K15" i="5"/>
  <c r="J15" i="5"/>
  <c r="I15" i="5"/>
  <c r="M14" i="5"/>
  <c r="L14" i="5"/>
  <c r="K14" i="5"/>
  <c r="J14" i="5"/>
  <c r="I14" i="5"/>
  <c r="M13" i="5"/>
  <c r="L13" i="5"/>
  <c r="K13" i="5"/>
  <c r="J13" i="5"/>
  <c r="I13" i="5"/>
  <c r="M12" i="5"/>
  <c r="L12" i="5"/>
  <c r="K12" i="5"/>
  <c r="J12" i="5"/>
  <c r="I12" i="5"/>
  <c r="M11" i="5"/>
  <c r="L11" i="5"/>
  <c r="K11" i="5"/>
  <c r="J11" i="5"/>
  <c r="I11" i="5"/>
  <c r="M10" i="5"/>
  <c r="L10" i="5"/>
  <c r="K10" i="5"/>
  <c r="J10" i="5"/>
  <c r="I10" i="5"/>
  <c r="M9" i="5"/>
  <c r="L9" i="5"/>
  <c r="K9" i="5"/>
  <c r="J9" i="5"/>
  <c r="I9" i="5"/>
  <c r="M8" i="5"/>
  <c r="L8" i="5"/>
  <c r="K8" i="5"/>
  <c r="J8" i="5"/>
  <c r="I8" i="5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N41" i="2"/>
  <c r="M41" i="2"/>
  <c r="L41" i="2"/>
  <c r="K41" i="2"/>
  <c r="J41" i="2"/>
  <c r="N40" i="2"/>
  <c r="M40" i="2"/>
  <c r="L40" i="2"/>
  <c r="K40" i="2"/>
  <c r="J40" i="2"/>
  <c r="N39" i="2"/>
  <c r="M39" i="2"/>
  <c r="L39" i="2"/>
  <c r="K39" i="2"/>
  <c r="J39" i="2"/>
  <c r="N38" i="2"/>
  <c r="M38" i="2"/>
  <c r="L38" i="2"/>
  <c r="K38" i="2"/>
  <c r="J38" i="2"/>
  <c r="N37" i="2"/>
  <c r="M37" i="2"/>
  <c r="L37" i="2"/>
  <c r="K37" i="2"/>
  <c r="J37" i="2"/>
  <c r="N36" i="2"/>
  <c r="M36" i="2"/>
  <c r="L36" i="2"/>
  <c r="K36" i="2"/>
  <c r="J36" i="2"/>
  <c r="N35" i="2"/>
  <c r="M35" i="2"/>
  <c r="L35" i="2"/>
  <c r="K35" i="2"/>
  <c r="J35" i="2"/>
  <c r="N34" i="2"/>
  <c r="M34" i="2"/>
  <c r="L34" i="2"/>
  <c r="K34" i="2"/>
  <c r="J34" i="2"/>
  <c r="N33" i="2"/>
  <c r="M33" i="2"/>
  <c r="L33" i="2"/>
  <c r="K33" i="2"/>
  <c r="J33" i="2"/>
  <c r="N32" i="2"/>
  <c r="M32" i="2"/>
  <c r="L32" i="2"/>
  <c r="K32" i="2"/>
  <c r="J32" i="2"/>
  <c r="N31" i="2"/>
  <c r="M31" i="2"/>
  <c r="L31" i="2"/>
  <c r="K31" i="2"/>
  <c r="J31" i="2"/>
  <c r="N30" i="2"/>
  <c r="M30" i="2"/>
  <c r="L30" i="2"/>
  <c r="K30" i="2"/>
  <c r="J30" i="2"/>
  <c r="N29" i="2"/>
  <c r="M29" i="2"/>
  <c r="L29" i="2"/>
  <c r="K29" i="2"/>
  <c r="J29" i="2"/>
  <c r="N28" i="2"/>
  <c r="M28" i="2"/>
  <c r="L28" i="2"/>
  <c r="K28" i="2"/>
  <c r="J28" i="2"/>
  <c r="N27" i="2"/>
  <c r="M27" i="2"/>
  <c r="L27" i="2"/>
  <c r="K27" i="2"/>
  <c r="J27" i="2"/>
  <c r="O25" i="2"/>
  <c r="N25" i="2"/>
  <c r="M25" i="2"/>
  <c r="L25" i="2"/>
  <c r="K25" i="2"/>
  <c r="J25" i="2"/>
  <c r="I25" i="2"/>
  <c r="O26" i="2"/>
  <c r="N26" i="2"/>
  <c r="M26" i="2"/>
  <c r="L26" i="2"/>
  <c r="K26" i="2"/>
  <c r="J26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G25" i="2"/>
  <c r="A25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F41" i="2"/>
  <c r="E41" i="2"/>
  <c r="D41" i="2"/>
  <c r="C41" i="2"/>
  <c r="B41" i="2"/>
  <c r="F40" i="2"/>
  <c r="E40" i="2"/>
  <c r="D40" i="2"/>
  <c r="C40" i="2"/>
  <c r="B40" i="2"/>
  <c r="F39" i="2"/>
  <c r="E39" i="2"/>
  <c r="D39" i="2"/>
  <c r="C39" i="2"/>
  <c r="B39" i="2"/>
  <c r="F38" i="2"/>
  <c r="E38" i="2"/>
  <c r="D38" i="2"/>
  <c r="C38" i="2"/>
  <c r="B38" i="2"/>
  <c r="F37" i="2"/>
  <c r="E37" i="2"/>
  <c r="D37" i="2"/>
  <c r="C37" i="2"/>
  <c r="B37" i="2"/>
  <c r="F36" i="2"/>
  <c r="E36" i="2"/>
  <c r="D36" i="2"/>
  <c r="C36" i="2"/>
  <c r="B36" i="2"/>
  <c r="F35" i="2"/>
  <c r="E35" i="2"/>
  <c r="D35" i="2"/>
  <c r="C35" i="2"/>
  <c r="B35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G26" i="2"/>
  <c r="F26" i="2"/>
  <c r="E26" i="2"/>
  <c r="D26" i="2"/>
  <c r="C26" i="2"/>
  <c r="B26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5" i="2"/>
  <c r="N7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M22" i="3"/>
  <c r="L22" i="3"/>
  <c r="K22" i="3"/>
  <c r="J22" i="3"/>
  <c r="I22" i="3"/>
  <c r="M21" i="3"/>
  <c r="L21" i="3"/>
  <c r="K21" i="3"/>
  <c r="J21" i="3"/>
  <c r="I21" i="3"/>
  <c r="M20" i="3"/>
  <c r="L20" i="3"/>
  <c r="K20" i="3"/>
  <c r="J20" i="3"/>
  <c r="I20" i="3"/>
  <c r="M19" i="3"/>
  <c r="L19" i="3"/>
  <c r="K19" i="3"/>
  <c r="J19" i="3"/>
  <c r="I19" i="3"/>
  <c r="M18" i="3"/>
  <c r="L18" i="3"/>
  <c r="K18" i="3"/>
  <c r="J18" i="3"/>
  <c r="I18" i="3"/>
  <c r="M17" i="3"/>
  <c r="L17" i="3"/>
  <c r="K17" i="3"/>
  <c r="J17" i="3"/>
  <c r="I17" i="3"/>
  <c r="M16" i="3"/>
  <c r="L16" i="3"/>
  <c r="K16" i="3"/>
  <c r="J16" i="3"/>
  <c r="I16" i="3"/>
  <c r="M15" i="3"/>
  <c r="L15" i="3"/>
  <c r="K15" i="3"/>
  <c r="J15" i="3"/>
  <c r="I15" i="3"/>
  <c r="M14" i="3"/>
  <c r="L14" i="3"/>
  <c r="K14" i="3"/>
  <c r="J14" i="3"/>
  <c r="I14" i="3"/>
  <c r="M13" i="3"/>
  <c r="L13" i="3"/>
  <c r="K13" i="3"/>
  <c r="J13" i="3"/>
  <c r="I13" i="3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M9" i="3"/>
  <c r="L9" i="3"/>
  <c r="K9" i="3"/>
  <c r="J9" i="3"/>
  <c r="I9" i="3"/>
  <c r="M8" i="3"/>
  <c r="L8" i="3"/>
  <c r="K8" i="3"/>
  <c r="J8" i="3"/>
  <c r="I8" i="3"/>
  <c r="W3" i="2"/>
  <c r="Z3" i="2" s="1"/>
  <c r="O3" i="2"/>
  <c r="N3" i="2"/>
  <c r="M3" i="2"/>
  <c r="L3" i="2"/>
  <c r="K3" i="2"/>
  <c r="J3" i="2"/>
  <c r="I3" i="2"/>
  <c r="Q3" i="2" s="1"/>
  <c r="W19" i="2"/>
  <c r="Q19" i="2"/>
  <c r="W15" i="2"/>
  <c r="W14" i="2"/>
  <c r="W11" i="2"/>
  <c r="Q11" i="2"/>
  <c r="W10" i="2"/>
  <c r="W7" i="2"/>
  <c r="W6" i="2"/>
  <c r="N19" i="2"/>
  <c r="V19" i="2" s="1"/>
  <c r="M19" i="2"/>
  <c r="U19" i="2" s="1"/>
  <c r="L19" i="2"/>
  <c r="T19" i="2" s="1"/>
  <c r="K19" i="2"/>
  <c r="S19" i="2" s="1"/>
  <c r="J19" i="2"/>
  <c r="R19" i="2" s="1"/>
  <c r="N18" i="2"/>
  <c r="M18" i="2"/>
  <c r="U18" i="2" s="1"/>
  <c r="L18" i="2"/>
  <c r="T18" i="2" s="1"/>
  <c r="K18" i="2"/>
  <c r="S18" i="2" s="1"/>
  <c r="J18" i="2"/>
  <c r="R18" i="2" s="1"/>
  <c r="N17" i="2"/>
  <c r="V17" i="2" s="1"/>
  <c r="M17" i="2"/>
  <c r="L17" i="2"/>
  <c r="T17" i="2" s="1"/>
  <c r="K17" i="2"/>
  <c r="J17" i="2"/>
  <c r="R17" i="2" s="1"/>
  <c r="N16" i="2"/>
  <c r="V16" i="2" s="1"/>
  <c r="M16" i="2"/>
  <c r="U16" i="2" s="1"/>
  <c r="L16" i="2"/>
  <c r="T16" i="2" s="1"/>
  <c r="K16" i="2"/>
  <c r="S16" i="2" s="1"/>
  <c r="J16" i="2"/>
  <c r="N15" i="2"/>
  <c r="V15" i="2" s="1"/>
  <c r="M15" i="2"/>
  <c r="L15" i="2"/>
  <c r="T15" i="2" s="1"/>
  <c r="K15" i="2"/>
  <c r="S15" i="2" s="1"/>
  <c r="J15" i="2"/>
  <c r="R15" i="2" s="1"/>
  <c r="N14" i="2"/>
  <c r="V14" i="2" s="1"/>
  <c r="M14" i="2"/>
  <c r="U14" i="2" s="1"/>
  <c r="L14" i="2"/>
  <c r="K14" i="2"/>
  <c r="S14" i="2" s="1"/>
  <c r="J14" i="2"/>
  <c r="N13" i="2"/>
  <c r="V13" i="2" s="1"/>
  <c r="M13" i="2"/>
  <c r="U13" i="2" s="1"/>
  <c r="L13" i="2"/>
  <c r="T13" i="2" s="1"/>
  <c r="K13" i="2"/>
  <c r="S13" i="2" s="1"/>
  <c r="J13" i="2"/>
  <c r="R13" i="2" s="1"/>
  <c r="N12" i="2"/>
  <c r="M12" i="2"/>
  <c r="U12" i="2" s="1"/>
  <c r="L12" i="2"/>
  <c r="K12" i="2"/>
  <c r="S12" i="2" s="1"/>
  <c r="J12" i="2"/>
  <c r="R12" i="2" s="1"/>
  <c r="N11" i="2"/>
  <c r="V11" i="2" s="1"/>
  <c r="M11" i="2"/>
  <c r="U11" i="2" s="1"/>
  <c r="L11" i="2"/>
  <c r="T11" i="2" s="1"/>
  <c r="K11" i="2"/>
  <c r="J11" i="2"/>
  <c r="R11" i="2" s="1"/>
  <c r="N10" i="2"/>
  <c r="M10" i="2"/>
  <c r="U17" i="2" s="1"/>
  <c r="L10" i="2"/>
  <c r="T10" i="2" s="1"/>
  <c r="K10" i="2"/>
  <c r="S10" i="2" s="1"/>
  <c r="J10" i="2"/>
  <c r="R10" i="2" s="1"/>
  <c r="N9" i="2"/>
  <c r="V9" i="2" s="1"/>
  <c r="M9" i="2"/>
  <c r="L9" i="2"/>
  <c r="T9" i="2" s="1"/>
  <c r="K9" i="2"/>
  <c r="J9" i="2"/>
  <c r="R16" i="2" s="1"/>
  <c r="N8" i="2"/>
  <c r="V8" i="2" s="1"/>
  <c r="M8" i="2"/>
  <c r="U8" i="2" s="1"/>
  <c r="L8" i="2"/>
  <c r="T8" i="2" s="1"/>
  <c r="K8" i="2"/>
  <c r="S8" i="2" s="1"/>
  <c r="J8" i="2"/>
  <c r="N7" i="2"/>
  <c r="V7" i="2" s="1"/>
  <c r="M7" i="2"/>
  <c r="L7" i="2"/>
  <c r="T6" i="2" s="1"/>
  <c r="K7" i="2"/>
  <c r="S7" i="2" s="1"/>
  <c r="J7" i="2"/>
  <c r="R7" i="2" s="1"/>
  <c r="N6" i="2"/>
  <c r="V6" i="2" s="1"/>
  <c r="M6" i="2"/>
  <c r="U6" i="2" s="1"/>
  <c r="L6" i="2"/>
  <c r="K6" i="2"/>
  <c r="S6" i="2" s="1"/>
  <c r="J6" i="2"/>
  <c r="N5" i="2"/>
  <c r="V12" i="2" s="1"/>
  <c r="M5" i="2"/>
  <c r="U5" i="2" s="1"/>
  <c r="L5" i="2"/>
  <c r="T5" i="2" s="1"/>
  <c r="K5" i="2"/>
  <c r="S5" i="2" s="1"/>
  <c r="J5" i="2"/>
  <c r="R5" i="2" s="1"/>
  <c r="O19" i="2"/>
  <c r="O18" i="2"/>
  <c r="W18" i="2" s="1"/>
  <c r="O17" i="2"/>
  <c r="W17" i="2" s="1"/>
  <c r="O16" i="2"/>
  <c r="W16" i="2" s="1"/>
  <c r="O15" i="2"/>
  <c r="O14" i="2"/>
  <c r="O13" i="2"/>
  <c r="W13" i="2" s="1"/>
  <c r="O12" i="2"/>
  <c r="W12" i="2" s="1"/>
  <c r="O11" i="2"/>
  <c r="O10" i="2"/>
  <c r="O9" i="2"/>
  <c r="W9" i="2" s="1"/>
  <c r="O8" i="2"/>
  <c r="W8" i="2" s="1"/>
  <c r="O7" i="2"/>
  <c r="O6" i="2"/>
  <c r="O5" i="2"/>
  <c r="W5" i="2" s="1"/>
  <c r="O4" i="2"/>
  <c r="W4" i="2" s="1"/>
  <c r="N4" i="2"/>
  <c r="V4" i="2" s="1"/>
  <c r="M4" i="2"/>
  <c r="U4" i="2" s="1"/>
  <c r="L4" i="2"/>
  <c r="T4" i="2" s="1"/>
  <c r="K4" i="2"/>
  <c r="S4" i="2" s="1"/>
  <c r="J4" i="2"/>
  <c r="R4" i="2" s="1"/>
  <c r="I19" i="2"/>
  <c r="I18" i="2"/>
  <c r="Q18" i="2" s="1"/>
  <c r="I17" i="2"/>
  <c r="Q17" i="2" s="1"/>
  <c r="I16" i="2"/>
  <c r="Q16" i="2" s="1"/>
  <c r="I15" i="2"/>
  <c r="Q15" i="2" s="1"/>
  <c r="I14" i="2"/>
  <c r="Q14" i="2" s="1"/>
  <c r="I13" i="2"/>
  <c r="Q13" i="2" s="1"/>
  <c r="I12" i="2"/>
  <c r="Q12" i="2" s="1"/>
  <c r="I11" i="2"/>
  <c r="I10" i="2"/>
  <c r="Q10" i="2" s="1"/>
  <c r="I9" i="2"/>
  <c r="Q9" i="2" s="1"/>
  <c r="I8" i="2"/>
  <c r="Q8" i="2" s="1"/>
  <c r="I7" i="2"/>
  <c r="Q7" i="2" s="1"/>
  <c r="I6" i="2"/>
  <c r="Q6" i="2" s="1"/>
  <c r="I5" i="2"/>
  <c r="Q5" i="2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T14" i="2" l="1"/>
  <c r="S11" i="2"/>
  <c r="V5" i="2"/>
  <c r="T7" i="2"/>
  <c r="R9" i="2"/>
  <c r="U10" i="2"/>
  <c r="S17" i="2"/>
  <c r="X3" i="2"/>
  <c r="R6" i="2"/>
  <c r="U7" i="2"/>
  <c r="S9" i="2"/>
  <c r="V10" i="2"/>
  <c r="T12" i="2"/>
  <c r="R14" i="2"/>
  <c r="U15" i="2"/>
  <c r="V18" i="2"/>
  <c r="U9" i="2"/>
  <c r="R8" i="2"/>
</calcChain>
</file>

<file path=xl/sharedStrings.xml><?xml version="1.0" encoding="utf-8"?>
<sst xmlns="http://schemas.openxmlformats.org/spreadsheetml/2006/main" count="1172" uniqueCount="292">
  <si>
    <t>object1</t>
  </si>
  <si>
    <t>object2</t>
  </si>
  <si>
    <t>object3</t>
  </si>
  <si>
    <t>object4</t>
  </si>
  <si>
    <t>object5</t>
  </si>
  <si>
    <t>object6</t>
  </si>
  <si>
    <t>object7</t>
  </si>
  <si>
    <t>object8</t>
  </si>
  <si>
    <t>object9</t>
  </si>
  <si>
    <t>object10</t>
  </si>
  <si>
    <t>object11</t>
  </si>
  <si>
    <t>object12</t>
  </si>
  <si>
    <t>object13</t>
  </si>
  <si>
    <t>object14</t>
  </si>
  <si>
    <t>object15</t>
  </si>
  <si>
    <t>attribute1</t>
  </si>
  <si>
    <t>attribute2</t>
  </si>
  <si>
    <t>attribute3</t>
  </si>
  <si>
    <t>attribute4</t>
  </si>
  <si>
    <t>attribute5</t>
  </si>
  <si>
    <t>raw data</t>
  </si>
  <si>
    <t>%</t>
  </si>
  <si>
    <t>unit</t>
  </si>
  <si>
    <t>ideal</t>
  </si>
  <si>
    <t>price</t>
  </si>
  <si>
    <t>EUR</t>
  </si>
  <si>
    <t>Question/Problem: Which object (offer) has the best price/performance ratio, IF the input data are the relative differences compared to the ideal values pro attribute?</t>
  </si>
  <si>
    <t>abs</t>
  </si>
  <si>
    <t>ranking</t>
  </si>
  <si>
    <t>ranks</t>
  </si>
  <si>
    <t>Azonosító:</t>
  </si>
  <si>
    <t>Objektumok:</t>
  </si>
  <si>
    <t>Attribútumok:</t>
  </si>
  <si>
    <t>Lépcsôk:</t>
  </si>
  <si>
    <t>Eltolás:</t>
  </si>
  <si>
    <t>Leírás:</t>
  </si>
  <si>
    <t>COCO STD: 9535020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</si>
  <si>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</si>
  <si>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</si>
  <si>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</si>
  <si>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</si>
  <si>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</si>
  <si>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</si>
  <si>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</si>
  <si>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</si>
  <si>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</si>
  <si>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</si>
  <si>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</si>
  <si>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</si>
  <si>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</si>
  <si>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</si>
  <si>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</si>
  <si>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</si>
  <si>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</si>
  <si>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</si>
  <si>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</si>
  <si>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</si>
  <si>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</si>
  <si>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</si>
  <si>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</si>
  <si>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</si>
  <si>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(0+264.9)/(2)=132.45</t>
  </si>
  <si>
    <t>(287.2+444.5)/(2)=365.85</t>
  </si>
  <si>
    <t>(539.9+667.7)/(2)=603.8</t>
  </si>
  <si>
    <t>(563.2+532.8)/(2)=548</t>
  </si>
  <si>
    <t>(911.3+425.2)/(2)=668.25</t>
  </si>
  <si>
    <t>S2</t>
  </si>
  <si>
    <t>(64.9+392.7)/(2)=228.85</t>
  </si>
  <si>
    <t>(397.8+245.6)/(2)=321.7</t>
  </si>
  <si>
    <t>(848.4+425.2)/(2)=636.8</t>
  </si>
  <si>
    <t>S3</t>
  </si>
  <si>
    <t>(616+146.1)/(2)=381.05</t>
  </si>
  <si>
    <t>S4</t>
  </si>
  <si>
    <t>S5</t>
  </si>
  <si>
    <t>(64.9+374.5)/(2)=219.7</t>
  </si>
  <si>
    <t>(0+245.6)/(2)=122.8</t>
  </si>
  <si>
    <t>S6</t>
  </si>
  <si>
    <t>(392.7+0)/(2)=196.35</t>
  </si>
  <si>
    <t>S7</t>
  </si>
  <si>
    <t>(375.5+532.8)/(2)=454.15</t>
  </si>
  <si>
    <t>S8</t>
  </si>
  <si>
    <t>(64.9+198.9)/(2)=131.9</t>
  </si>
  <si>
    <t>(0+0)/(2)=0</t>
  </si>
  <si>
    <t>S9</t>
  </si>
  <si>
    <t>S10</t>
  </si>
  <si>
    <t>(209+0)/(2)=104.5</t>
  </si>
  <si>
    <t>S11</t>
  </si>
  <si>
    <t>S12</t>
  </si>
  <si>
    <t>(0+198.9)/(2)=99.45</t>
  </si>
  <si>
    <t>S13</t>
  </si>
  <si>
    <t>(375.5+269.9)/(2)=322.7</t>
  </si>
  <si>
    <t>S14</t>
  </si>
  <si>
    <t>(0+253.7)/(2)=126.85</t>
  </si>
  <si>
    <t>S15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</si>
  <si>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</si>
  <si>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</si>
  <si>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</si>
  <si>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</si>
  <si>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</si>
  <si>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</si>
  <si>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</si>
  <si>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</si>
  <si>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</si>
  <si>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</si>
  <si>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</si>
  <si>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</si>
  <si>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</si>
  <si>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</si>
  <si>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</si>
  <si>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</si>
  <si>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</si>
  <si>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COCO STD: 6066072</t>
  </si>
  <si>
    <t>(420.6+699.6)/(2)=560.1</t>
  </si>
  <si>
    <t>(295.9+274.1)/(2)=285</t>
  </si>
  <si>
    <t>(741.2+619.5)/(2)=680.35</t>
  </si>
  <si>
    <t>(391.9+42.6)/(2)=217.2</t>
  </si>
  <si>
    <t>(365.2+197.9)/(2)=281.55</t>
  </si>
  <si>
    <t>(145.5+395.8)/(2)=270.65</t>
  </si>
  <si>
    <t>(75.2+197.9)/(2)=136.55</t>
  </si>
  <si>
    <t>(273.1+0)/(2)=136.55</t>
  </si>
  <si>
    <t>(0+221.7)/(2)=110.85</t>
  </si>
  <si>
    <t>(156.4+0)/(2)=78.2</t>
  </si>
  <si>
    <t>(0+345.4)/(2)=172.7</t>
  </si>
  <si>
    <t>(55.4+0)/(2)=27.7</t>
  </si>
  <si>
    <t>(15.8+66.3)/(2)=41.05</t>
  </si>
  <si>
    <t>(741.2+440.4)/(2)=590.8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</si>
  <si>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</si>
  <si>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estimation</t>
  </si>
  <si>
    <t>direct</t>
  </si>
  <si>
    <t>validation</t>
  </si>
  <si>
    <t>inverse</t>
  </si>
  <si>
    <t>https://miau.my-x.hu/myx-free/coco/index.html</t>
  </si>
  <si>
    <t>differences</t>
  </si>
  <si>
    <t>direction</t>
  </si>
  <si>
    <t>own</t>
  </si>
  <si>
    <t>COCO STD: 1942310</t>
  </si>
  <si>
    <t>(397.7+127.8)/(2)=262.75</t>
  </si>
  <si>
    <t>(533.6+818.7)/(2)=676.15</t>
  </si>
  <si>
    <t>(43.6+146.1)/(2)=94.85</t>
  </si>
  <si>
    <t>(179.6+58.8)/(2)=119.2</t>
  </si>
  <si>
    <t>(657.4+727.4)/(2)=692.35</t>
  </si>
  <si>
    <t>(397.7+0)/(2)=198.85</t>
  </si>
  <si>
    <t>(313.5+0)/(2)=156.75</t>
  </si>
  <si>
    <t>(0+58.8)/(2)=29.4</t>
  </si>
  <si>
    <t>(420+727.4)/(2)=573.65</t>
  </si>
  <si>
    <t>(289.1+0)/(2)=144.55</t>
  </si>
  <si>
    <t>(533.6+456.5)/(2)=495.05</t>
  </si>
  <si>
    <t>(420+708.1)/(2)=564.05</t>
  </si>
  <si>
    <t>(299.3+394.6)/(2)=346.95</t>
  </si>
  <si>
    <t>(259.7+219.1)/(2)=239.4</t>
  </si>
  <si>
    <t>(11.2+0)/(2)=5.6</t>
  </si>
  <si>
    <t>COCO STD: 3235559</t>
  </si>
  <si>
    <t>(828.2+608.7)/(2)=718.4</t>
  </si>
  <si>
    <t>(692.5+361.2)/(2)=526.85</t>
  </si>
  <si>
    <t>(528.8+313.3)/(2)=421.05</t>
  </si>
  <si>
    <t>(1064.7+733.4)/(2)=899</t>
  </si>
  <si>
    <t>(394.1+613.6)/(2)=503.9</t>
  </si>
  <si>
    <t>(565.8+425.1)/(2)=495.4</t>
  </si>
  <si>
    <t>(575.7+460)/(2)=517.85</t>
  </si>
  <si>
    <t>(253.4+613.6)/(2)=433.55</t>
  </si>
  <si>
    <t>(575.7+356.2)/(2)=465.95</t>
  </si>
  <si>
    <t>(469+353.2)/(2)=411.1</t>
  </si>
  <si>
    <t>(224.5+555.8)/(2)=390.15</t>
  </si>
  <si>
    <t>(4+0)/(2)=2</t>
  </si>
  <si>
    <t>(450+425.1)/(2)=437.55</t>
  </si>
  <si>
    <t>(72.8+433)/(2)=252.95</t>
  </si>
  <si>
    <t>relative price_advantage</t>
  </si>
  <si>
    <t>raw_direction</t>
  </si>
  <si>
    <t>ideal-based</t>
  </si>
  <si>
    <t>parallel validation</t>
  </si>
  <si>
    <t>The ideal-based price/performance evaluation may be a totally different optimizing challenge compared to the rawdata-based version. The raw data and their directions say: over KO-limits is the the-more-the-more rule valid. The ideal-based offer-evaluation says: the-less-the-more rule is valid for the differences from the ideal values pro attribute. The inverse calculations present an intern validation layer concerning the consistence of the raw data (the market/marketing logic for price building strategies).</t>
  </si>
  <si>
    <t>naiv_raw</t>
  </si>
  <si>
    <t>naiv_ideal</t>
  </si>
  <si>
    <t>Y0</t>
  </si>
  <si>
    <t>COCO Y0: 9890022</t>
  </si>
  <si>
    <t>Y(A5)</t>
  </si>
  <si>
    <t>(971.3+23)/(2)=497.15</t>
  </si>
  <si>
    <t>(27+975.3)/(2)=501.15</t>
  </si>
  <si>
    <t>(29+26)/(2)=27.5</t>
  </si>
  <si>
    <t>(42+984.3)/(2)=513.15</t>
  </si>
  <si>
    <t>(970.3+22)/(2)=496.15</t>
  </si>
  <si>
    <t>(26+974.3)/(2)=500.15</t>
  </si>
  <si>
    <t>(26+16)/(2)=21</t>
  </si>
  <si>
    <t>(41+983.3)/(2)=512.15</t>
  </si>
  <si>
    <t>(969.3+21)/(2)=495.15</t>
  </si>
  <si>
    <t>(25+973.3)/(2)=499.15</t>
  </si>
  <si>
    <t>(24+15)/(2)=19.5</t>
  </si>
  <si>
    <t>(20+31)/(2)=25.5</t>
  </si>
  <si>
    <t>(968.3+13)/(2)=490.65</t>
  </si>
  <si>
    <t>(24+972.3)/(2)=498.15</t>
  </si>
  <si>
    <t>(11+14)/(2)=12.5</t>
  </si>
  <si>
    <t>(19+30)/(2)=24.5</t>
  </si>
  <si>
    <t>(955.3+12)/(2)=483.65</t>
  </si>
  <si>
    <t>(14+971.3)/(2)=492.65</t>
  </si>
  <si>
    <t>(10+13)/(2)=11.5</t>
  </si>
  <si>
    <t>(18+29)/(2)=23.5</t>
  </si>
  <si>
    <t>(954.3+11)/(2)=482.65</t>
  </si>
  <si>
    <t>(13+970.3)/(2)=491.65</t>
  </si>
  <si>
    <t>(9+12)/(2)=10.5</t>
  </si>
  <si>
    <t>(17+28)/(2)=22.5</t>
  </si>
  <si>
    <t>(953.3+8)/(2)=480.65</t>
  </si>
  <si>
    <t>(12+969.3)/(2)=490.65</t>
  </si>
  <si>
    <t>(8+11)/(2)=9.5</t>
  </si>
  <si>
    <t>(16+19)/(2)=17.5</t>
  </si>
  <si>
    <t>(952.3+7)/(2)=479.65</t>
  </si>
  <si>
    <t>(11+968.3)/(2)=489.65</t>
  </si>
  <si>
    <t>(7+10)/(2)=8.5</t>
  </si>
  <si>
    <t>(15+18)/(2)=16.5</t>
  </si>
  <si>
    <t>(951.3+6)/(2)=478.65</t>
  </si>
  <si>
    <t>(10+967.3)/(2)=488.65</t>
  </si>
  <si>
    <t>(6+9)/(2)=7.5</t>
  </si>
  <si>
    <t>(14+17)/(2)=15.5</t>
  </si>
  <si>
    <t>(950.3+5)/(2)=477.65</t>
  </si>
  <si>
    <t>(9+966.3)/(2)=487.65</t>
  </si>
  <si>
    <t>(5+8)/(2)=6.5</t>
  </si>
  <si>
    <t>(13+16)/(2)=14.5</t>
  </si>
  <si>
    <t>(949.3+4)/(2)=476.65</t>
  </si>
  <si>
    <t>(8+965.3)/(2)=486.65</t>
  </si>
  <si>
    <t>(4+7)/(2)=5.5</t>
  </si>
  <si>
    <t>(12+15)/(2)=13.5</t>
  </si>
  <si>
    <t>(948.3+3)/(2)=475.65</t>
  </si>
  <si>
    <t>(7+964.3)/(2)=485.65</t>
  </si>
  <si>
    <t>(3+3)/(2)=3</t>
  </si>
  <si>
    <t>(947.3+2)/(2)=474.65</t>
  </si>
  <si>
    <t>(6+963.3)/(2)=484.65</t>
  </si>
  <si>
    <t>(2+2)/(2)=2</t>
  </si>
  <si>
    <t>(2+8)/(2)=5</t>
  </si>
  <si>
    <t>(946.3+1)/(2)=473.65</t>
  </si>
  <si>
    <t>(5+5)/(2)=5</t>
  </si>
  <si>
    <t>(1+1)/(2)=1</t>
  </si>
  <si>
    <t>(945.3+0)/(2)=472.65</t>
  </si>
  <si>
    <t>COCO:Y0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</si>
  <si>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</si>
  <si>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t>COCO Y0: 6687593</t>
  </si>
  <si>
    <t>(971.7+954.7)/(2)=963.2</t>
  </si>
  <si>
    <t>(24+32)/(2)=28</t>
  </si>
  <si>
    <t>(20+949.7)/(2)=484.85</t>
  </si>
  <si>
    <t>(33+969.7)/(2)=501.35</t>
  </si>
  <si>
    <t>(970.7+947.7)/(2)=959.2</t>
  </si>
  <si>
    <t>(19+27)/(2)=23</t>
  </si>
  <si>
    <t>(19+948.7)/(2)=483.85</t>
  </si>
  <si>
    <t>(26+43)/(2)=34.5</t>
  </si>
  <si>
    <t>(969.7+946.7)/(2)=958.2</t>
  </si>
  <si>
    <t>(12+26)/(2)=19</t>
  </si>
  <si>
    <t>(18+947.7)/(2)=482.85</t>
  </si>
  <si>
    <t>(25+42)/(2)=33.5</t>
  </si>
  <si>
    <t>(968.7+945.7)/(2)=957.2</t>
  </si>
  <si>
    <t>(11+25)/(2)=18</t>
  </si>
  <si>
    <t>(17+29)/(2)=23</t>
  </si>
  <si>
    <t>(19+36)/(2)=27.5</t>
  </si>
  <si>
    <t>(967.7+944.7)/(2)=956.2</t>
  </si>
  <si>
    <t>(10+24)/(2)=17</t>
  </si>
  <si>
    <t>(13+28)/(2)=20.5</t>
  </si>
  <si>
    <t>(18+35)/(2)=26.5</t>
  </si>
  <si>
    <t>(966.7+943.7)/(2)=955.2</t>
  </si>
  <si>
    <t>(9+23)/(2)=16</t>
  </si>
  <si>
    <t>(12+27)/(2)=19.5</t>
  </si>
  <si>
    <t>(17+34)/(2)=25.5</t>
  </si>
  <si>
    <t>(965.7+942.7)/(2)=954.2</t>
  </si>
  <si>
    <t>(8+17)/(2)=12.5</t>
  </si>
  <si>
    <t>(11+26)/(2)=18.5</t>
  </si>
  <si>
    <t>(16+33)/(2)=24.5</t>
  </si>
  <si>
    <t>(964.7+941.7)/(2)=953.2</t>
  </si>
  <si>
    <t>(7+16)/(2)=11.5</t>
  </si>
  <si>
    <t>(10+25)/(2)=17.5</t>
  </si>
  <si>
    <t>(15+32)/(2)=23.5</t>
  </si>
  <si>
    <t>(963.7+940.7)/(2)=952.2</t>
  </si>
  <si>
    <t>(6+15)/(2)=10.5</t>
  </si>
  <si>
    <t>(9+24)/(2)=16.5</t>
  </si>
  <si>
    <t>(14+31)/(2)=22.5</t>
  </si>
  <si>
    <t>(960.7+939.7)/(2)=950.2</t>
  </si>
  <si>
    <t>(5+14)/(2)=9.5</t>
  </si>
  <si>
    <t>(8+23)/(2)=15.5</t>
  </si>
  <si>
    <t>(5+30)/(2)=17.5</t>
  </si>
  <si>
    <t>(959.7+938.7)/(2)=949.2</t>
  </si>
  <si>
    <t>(4+13)/(2)=8.5</t>
  </si>
  <si>
    <t>(7+22)/(2)=14.5</t>
  </si>
  <si>
    <t>(4+29)/(2)=16.5</t>
  </si>
  <si>
    <t>(958.7+3)/(2)=480.85</t>
  </si>
  <si>
    <t>(3+12)/(2)=7.5</t>
  </si>
  <si>
    <t>(6+21)/(2)=13.5</t>
  </si>
  <si>
    <t>(3+28)/(2)=15.5</t>
  </si>
  <si>
    <t>(950.7+2)/(2)=476.35</t>
  </si>
  <si>
    <t>(5+2)/(2)=3.5</t>
  </si>
  <si>
    <t>(2+27)/(2)=14.5</t>
  </si>
  <si>
    <t>(949.7+1)/(2)=475.35</t>
  </si>
  <si>
    <t>(4+1)/(2)=2.5</t>
  </si>
  <si>
    <t>(948.7+0)/(2)=474.35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</si>
  <si>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</si>
  <si>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cumulative validation</t>
  </si>
  <si>
    <r>
      <t xml:space="preserve">&lt;--challenge: automation of the hermeneutical </t>
    </r>
    <r>
      <rPr>
        <sz val="11"/>
        <color rgb="FFFF0000"/>
        <rFont val="Calibri"/>
        <family val="2"/>
        <charset val="238"/>
        <scheme val="minor"/>
      </rPr>
      <t>PROCESS</t>
    </r>
    <r>
      <rPr>
        <sz val="11"/>
        <color theme="1"/>
        <rFont val="Calibri"/>
        <family val="2"/>
        <charset val="238"/>
        <scheme val="minor"/>
      </rPr>
      <t>!</t>
    </r>
  </si>
  <si>
    <t>quasi kazohin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</si>
</sst>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9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2"/>
    <xf numFmtId="0" fontId="11" fillId="0" borderId="0" xfId="0" applyFont="1"/>
    <xf numFmtId="0" fontId="8" fillId="2" borderId="3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9" fontId="0" fillId="0" borderId="5" xfId="1" applyFont="1" applyBorder="1" applyAlignment="1">
      <alignment vertical="center"/>
    </xf>
    <xf numFmtId="9" fontId="0" fillId="0" borderId="6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2</xdr:col>
      <xdr:colOff>502920</xdr:colOff>
      <xdr:row>23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F4A46BA8-D1FA-C6CF-1708-A76620E9E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16</xdr:col>
      <xdr:colOff>320040</xdr:colOff>
      <xdr:row>23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805FA128-55CF-3794-EC2A-37A32C9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4640" y="3657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EB5BB138-6639-BE3A-8A80-52D62F0D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D870B9AF-7329-6A92-27DD-22FC53F4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303164FE-DB51-A6F1-1B0B-2776BBE4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A965D2E9-36C6-1EE2-3CCB-0AB8990A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inde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668759320230524091311.html" TargetMode="External"/><Relationship Id="rId1" Type="http://schemas.openxmlformats.org/officeDocument/2006/relationships/hyperlink" Target="https://miau.my-x.hu/myx-free/coco/test/989002220230524091229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53502020230524084045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0660722023052408413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94231020230524085050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235559202305240852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5854-8C1C-4401-9A87-86A8CCACD370}">
  <dimension ref="A1:G18"/>
  <sheetViews>
    <sheetView workbookViewId="0"/>
  </sheetViews>
  <sheetFormatPr defaultColWidth="11.5546875" defaultRowHeight="14.4" x14ac:dyDescent="0.3"/>
  <sheetData>
    <row r="1" spans="1:7" x14ac:dyDescent="0.3">
      <c r="A1" t="s">
        <v>23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2">
        <v>1000</v>
      </c>
    </row>
    <row r="2" spans="1:7" x14ac:dyDescent="0.3">
      <c r="A2" t="s">
        <v>22</v>
      </c>
      <c r="B2" t="s">
        <v>21</v>
      </c>
      <c r="C2" t="s">
        <v>21</v>
      </c>
      <c r="D2" t="s">
        <v>21</v>
      </c>
      <c r="E2" t="s">
        <v>21</v>
      </c>
      <c r="F2" t="s">
        <v>21</v>
      </c>
      <c r="G2" t="s">
        <v>25</v>
      </c>
    </row>
    <row r="3" spans="1:7" x14ac:dyDescent="0.3">
      <c r="A3" t="s">
        <v>132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24</v>
      </c>
    </row>
    <row r="4" spans="1:7" x14ac:dyDescent="0.3">
      <c r="A4" t="s">
        <v>0</v>
      </c>
      <c r="B4">
        <f ca="1">RANDBETWEEN(-30,30)</f>
        <v>-18</v>
      </c>
      <c r="C4">
        <f t="shared" ref="C4:F18" ca="1" si="0">RANDBETWEEN(-30,30)</f>
        <v>-16</v>
      </c>
      <c r="D4">
        <f t="shared" ca="1" si="0"/>
        <v>25</v>
      </c>
      <c r="E4">
        <f t="shared" ca="1" si="0"/>
        <v>5</v>
      </c>
      <c r="F4">
        <f t="shared" ca="1" si="0"/>
        <v>17</v>
      </c>
      <c r="G4">
        <f ca="1">RANDBETWEEN(-300,300)</f>
        <v>-166</v>
      </c>
    </row>
    <row r="5" spans="1:7" x14ac:dyDescent="0.3">
      <c r="A5" t="s">
        <v>1</v>
      </c>
      <c r="B5">
        <f t="shared" ref="B5:B18" ca="1" si="1">RANDBETWEEN(-30,30)</f>
        <v>5</v>
      </c>
      <c r="C5">
        <f t="shared" ca="1" si="0"/>
        <v>26</v>
      </c>
      <c r="D5">
        <f t="shared" ca="1" si="0"/>
        <v>-8</v>
      </c>
      <c r="E5">
        <f t="shared" ca="1" si="0"/>
        <v>-18</v>
      </c>
      <c r="F5">
        <f t="shared" ca="1" si="0"/>
        <v>-1</v>
      </c>
      <c r="G5">
        <f t="shared" ref="G5:G18" ca="1" si="2">RANDBETWEEN(-300,300)</f>
        <v>30</v>
      </c>
    </row>
    <row r="6" spans="1:7" x14ac:dyDescent="0.3">
      <c r="A6" t="s">
        <v>2</v>
      </c>
      <c r="B6">
        <f t="shared" ca="1" si="1"/>
        <v>-23</v>
      </c>
      <c r="C6">
        <f t="shared" ca="1" si="0"/>
        <v>-23</v>
      </c>
      <c r="D6">
        <f t="shared" ca="1" si="0"/>
        <v>20</v>
      </c>
      <c r="E6">
        <f t="shared" ca="1" si="0"/>
        <v>28</v>
      </c>
      <c r="F6">
        <f t="shared" ca="1" si="0"/>
        <v>18</v>
      </c>
      <c r="G6">
        <f t="shared" ca="1" si="2"/>
        <v>283</v>
      </c>
    </row>
    <row r="7" spans="1:7" x14ac:dyDescent="0.3">
      <c r="A7" t="s">
        <v>3</v>
      </c>
      <c r="B7">
        <f t="shared" ca="1" si="1"/>
        <v>-22</v>
      </c>
      <c r="C7">
        <f t="shared" ca="1" si="0"/>
        <v>20</v>
      </c>
      <c r="D7">
        <f t="shared" ca="1" si="0"/>
        <v>-23</v>
      </c>
      <c r="E7">
        <f t="shared" ca="1" si="0"/>
        <v>12</v>
      </c>
      <c r="F7">
        <f t="shared" ca="1" si="0"/>
        <v>-6</v>
      </c>
      <c r="G7">
        <f t="shared" ca="1" si="2"/>
        <v>78</v>
      </c>
    </row>
    <row r="8" spans="1:7" x14ac:dyDescent="0.3">
      <c r="A8" t="s">
        <v>4</v>
      </c>
      <c r="B8">
        <f t="shared" ca="1" si="1"/>
        <v>14</v>
      </c>
      <c r="C8">
        <f t="shared" ca="1" si="0"/>
        <v>-28</v>
      </c>
      <c r="D8">
        <f t="shared" ca="1" si="0"/>
        <v>16</v>
      </c>
      <c r="E8">
        <f t="shared" ca="1" si="0"/>
        <v>4</v>
      </c>
      <c r="F8">
        <f t="shared" ca="1" si="0"/>
        <v>9</v>
      </c>
      <c r="G8">
        <f t="shared" ca="1" si="2"/>
        <v>-80</v>
      </c>
    </row>
    <row r="9" spans="1:7" x14ac:dyDescent="0.3">
      <c r="A9" t="s">
        <v>5</v>
      </c>
      <c r="B9">
        <f t="shared" ca="1" si="1"/>
        <v>0</v>
      </c>
      <c r="C9">
        <f t="shared" ca="1" si="0"/>
        <v>17</v>
      </c>
      <c r="D9">
        <f t="shared" ca="1" si="0"/>
        <v>30</v>
      </c>
      <c r="E9">
        <f t="shared" ca="1" si="0"/>
        <v>-14</v>
      </c>
      <c r="F9">
        <f t="shared" ca="1" si="0"/>
        <v>9</v>
      </c>
      <c r="G9">
        <f t="shared" ca="1" si="2"/>
        <v>25</v>
      </c>
    </row>
    <row r="10" spans="1:7" x14ac:dyDescent="0.3">
      <c r="A10" t="s">
        <v>6</v>
      </c>
      <c r="B10">
        <f t="shared" ca="1" si="1"/>
        <v>17</v>
      </c>
      <c r="C10">
        <f t="shared" ca="1" si="0"/>
        <v>18</v>
      </c>
      <c r="D10">
        <f t="shared" ca="1" si="0"/>
        <v>-1</v>
      </c>
      <c r="E10">
        <f t="shared" ca="1" si="0"/>
        <v>-1</v>
      </c>
      <c r="F10">
        <f t="shared" ca="1" si="0"/>
        <v>15</v>
      </c>
      <c r="G10">
        <f t="shared" ca="1" si="2"/>
        <v>164</v>
      </c>
    </row>
    <row r="11" spans="1:7" x14ac:dyDescent="0.3">
      <c r="A11" t="s">
        <v>7</v>
      </c>
      <c r="B11">
        <f t="shared" ca="1" si="1"/>
        <v>27</v>
      </c>
      <c r="C11">
        <f t="shared" ca="1" si="0"/>
        <v>-10</v>
      </c>
      <c r="D11">
        <f t="shared" ca="1" si="0"/>
        <v>-23</v>
      </c>
      <c r="E11">
        <f t="shared" ca="1" si="0"/>
        <v>-6</v>
      </c>
      <c r="F11">
        <f t="shared" ca="1" si="0"/>
        <v>6</v>
      </c>
      <c r="G11">
        <f t="shared" ca="1" si="2"/>
        <v>277</v>
      </c>
    </row>
    <row r="12" spans="1:7" x14ac:dyDescent="0.3">
      <c r="A12" t="s">
        <v>8</v>
      </c>
      <c r="B12">
        <f t="shared" ca="1" si="1"/>
        <v>4</v>
      </c>
      <c r="C12">
        <f t="shared" ca="1" si="0"/>
        <v>5</v>
      </c>
      <c r="D12">
        <f t="shared" ca="1" si="0"/>
        <v>0</v>
      </c>
      <c r="E12">
        <f t="shared" ca="1" si="0"/>
        <v>14</v>
      </c>
      <c r="F12">
        <f t="shared" ca="1" si="0"/>
        <v>29</v>
      </c>
      <c r="G12">
        <f t="shared" ca="1" si="2"/>
        <v>-158</v>
      </c>
    </row>
    <row r="13" spans="1:7" x14ac:dyDescent="0.3">
      <c r="A13" t="s">
        <v>9</v>
      </c>
      <c r="B13">
        <f t="shared" ca="1" si="1"/>
        <v>-6</v>
      </c>
      <c r="C13">
        <f t="shared" ca="1" si="0"/>
        <v>-8</v>
      </c>
      <c r="D13">
        <f t="shared" ca="1" si="0"/>
        <v>5</v>
      </c>
      <c r="E13">
        <f t="shared" ca="1" si="0"/>
        <v>-30</v>
      </c>
      <c r="F13">
        <f t="shared" ca="1" si="0"/>
        <v>19</v>
      </c>
      <c r="G13">
        <f t="shared" ca="1" si="2"/>
        <v>169</v>
      </c>
    </row>
    <row r="14" spans="1:7" x14ac:dyDescent="0.3">
      <c r="A14" t="s">
        <v>10</v>
      </c>
      <c r="B14">
        <f t="shared" ca="1" si="1"/>
        <v>1</v>
      </c>
      <c r="C14">
        <f t="shared" ca="1" si="0"/>
        <v>26</v>
      </c>
      <c r="D14">
        <f t="shared" ca="1" si="0"/>
        <v>27</v>
      </c>
      <c r="E14">
        <f t="shared" ca="1" si="0"/>
        <v>-9</v>
      </c>
      <c r="F14">
        <f t="shared" ca="1" si="0"/>
        <v>12</v>
      </c>
      <c r="G14">
        <f t="shared" ca="1" si="2"/>
        <v>-62</v>
      </c>
    </row>
    <row r="15" spans="1:7" x14ac:dyDescent="0.3">
      <c r="A15" t="s">
        <v>11</v>
      </c>
      <c r="B15">
        <f t="shared" ca="1" si="1"/>
        <v>-14</v>
      </c>
      <c r="C15">
        <f t="shared" ca="1" si="0"/>
        <v>-17</v>
      </c>
      <c r="D15">
        <f t="shared" ca="1" si="0"/>
        <v>-6</v>
      </c>
      <c r="E15">
        <f t="shared" ca="1" si="0"/>
        <v>12</v>
      </c>
      <c r="F15">
        <f t="shared" ca="1" si="0"/>
        <v>28</v>
      </c>
      <c r="G15">
        <f t="shared" ca="1" si="2"/>
        <v>-165</v>
      </c>
    </row>
    <row r="16" spans="1:7" x14ac:dyDescent="0.3">
      <c r="A16" t="s">
        <v>12</v>
      </c>
      <c r="B16">
        <f t="shared" ca="1" si="1"/>
        <v>11</v>
      </c>
      <c r="C16">
        <f t="shared" ca="1" si="0"/>
        <v>18</v>
      </c>
      <c r="D16">
        <f t="shared" ca="1" si="0"/>
        <v>14</v>
      </c>
      <c r="E16">
        <f t="shared" ca="1" si="0"/>
        <v>11</v>
      </c>
      <c r="F16">
        <f t="shared" ca="1" si="0"/>
        <v>-22</v>
      </c>
      <c r="G16">
        <f t="shared" ca="1" si="2"/>
        <v>-190</v>
      </c>
    </row>
    <row r="17" spans="1:7" x14ac:dyDescent="0.3">
      <c r="A17" t="s">
        <v>13</v>
      </c>
      <c r="B17">
        <f t="shared" ca="1" si="1"/>
        <v>-27</v>
      </c>
      <c r="C17">
        <f t="shared" ca="1" si="0"/>
        <v>-12</v>
      </c>
      <c r="D17">
        <f t="shared" ca="1" si="0"/>
        <v>-2</v>
      </c>
      <c r="E17">
        <f t="shared" ca="1" si="0"/>
        <v>30</v>
      </c>
      <c r="F17">
        <f t="shared" ca="1" si="0"/>
        <v>-23</v>
      </c>
      <c r="G17">
        <f t="shared" ca="1" si="2"/>
        <v>-80</v>
      </c>
    </row>
    <row r="18" spans="1:7" x14ac:dyDescent="0.3">
      <c r="A18" t="s">
        <v>14</v>
      </c>
      <c r="B18">
        <f t="shared" ca="1" si="1"/>
        <v>29</v>
      </c>
      <c r="C18">
        <f t="shared" ca="1" si="0"/>
        <v>-8</v>
      </c>
      <c r="D18">
        <f t="shared" ca="1" si="0"/>
        <v>-8</v>
      </c>
      <c r="E18">
        <f t="shared" ca="1" si="0"/>
        <v>-1</v>
      </c>
      <c r="F18">
        <f t="shared" ca="1" si="0"/>
        <v>20</v>
      </c>
      <c r="G18">
        <f t="shared" ca="1" si="2"/>
        <v>-121</v>
      </c>
    </row>
  </sheetData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E5EDD-89DD-4CBA-8501-F8964080EF06}">
  <dimension ref="A1:AD41"/>
  <sheetViews>
    <sheetView zoomScale="60" zoomScaleNormal="60" workbookViewId="0"/>
  </sheetViews>
  <sheetFormatPr defaultColWidth="11.5546875" defaultRowHeight="14.4" x14ac:dyDescent="0.3"/>
  <cols>
    <col min="1" max="1" width="11" style="3" bestFit="1" customWidth="1"/>
    <col min="2" max="6" width="10.33203125" style="3" bestFit="1" customWidth="1"/>
    <col min="7" max="7" width="5.6640625" style="3" bestFit="1" customWidth="1"/>
    <col min="8" max="8" width="11.5546875" style="3"/>
    <col min="9" max="9" width="9" style="3" bestFit="1" customWidth="1"/>
    <col min="10" max="14" width="10.33203125" style="3" bestFit="1" customWidth="1"/>
    <col min="15" max="15" width="5.6640625" style="3" bestFit="1" customWidth="1"/>
    <col min="16" max="16" width="10.88671875" style="3" bestFit="1" customWidth="1"/>
    <col min="17" max="17" width="10.109375" style="3" bestFit="1" customWidth="1"/>
    <col min="18" max="18" width="10.88671875" style="3" bestFit="1" customWidth="1"/>
    <col min="19" max="20" width="15.88671875" style="3" bestFit="1" customWidth="1"/>
    <col min="21" max="22" width="10.33203125" style="3" bestFit="1" customWidth="1"/>
    <col min="23" max="23" width="5.6640625" style="3" bestFit="1" customWidth="1"/>
    <col min="24" max="24" width="10.88671875" style="3" bestFit="1" customWidth="1"/>
    <col min="25" max="25" width="10.109375" style="3" bestFit="1" customWidth="1"/>
    <col min="26" max="26" width="10.88671875" style="3" bestFit="1" customWidth="1"/>
    <col min="27" max="27" width="15.88671875" style="3" bestFit="1" customWidth="1"/>
    <col min="28" max="16384" width="11.5546875" style="3"/>
  </cols>
  <sheetData>
    <row r="1" spans="1:27" x14ac:dyDescent="0.3">
      <c r="A1" s="3" t="s">
        <v>133</v>
      </c>
      <c r="B1" s="3">
        <v>0</v>
      </c>
      <c r="C1" s="3">
        <v>0</v>
      </c>
      <c r="D1" s="3">
        <v>0</v>
      </c>
      <c r="E1" s="3">
        <v>0</v>
      </c>
      <c r="F1" s="3">
        <v>0</v>
      </c>
    </row>
    <row r="2" spans="1:27" x14ac:dyDescent="0.3">
      <c r="A2" s="3" t="s">
        <v>23</v>
      </c>
      <c r="B2" s="15">
        <v>1</v>
      </c>
      <c r="C2" s="15">
        <v>1</v>
      </c>
      <c r="D2" s="15">
        <v>1</v>
      </c>
      <c r="E2" s="15">
        <v>1</v>
      </c>
      <c r="F2" s="15">
        <v>1</v>
      </c>
      <c r="G2" s="16">
        <v>1000</v>
      </c>
      <c r="X2" s="3" t="s">
        <v>128</v>
      </c>
      <c r="Z2" s="3" t="s">
        <v>130</v>
      </c>
      <c r="AA2" s="3" t="s">
        <v>168</v>
      </c>
    </row>
    <row r="3" spans="1:27" x14ac:dyDescent="0.3">
      <c r="A3" s="3" t="s">
        <v>22</v>
      </c>
      <c r="B3" s="3" t="s">
        <v>21</v>
      </c>
      <c r="C3" s="3" t="s">
        <v>21</v>
      </c>
      <c r="D3" s="3" t="s">
        <v>21</v>
      </c>
      <c r="E3" s="3" t="s">
        <v>21</v>
      </c>
      <c r="F3" s="3" t="s">
        <v>21</v>
      </c>
      <c r="G3" s="3" t="s">
        <v>25</v>
      </c>
      <c r="I3" s="3" t="str">
        <f>A3</f>
        <v>unit</v>
      </c>
      <c r="J3" s="3" t="str">
        <f t="shared" ref="J3:O3" si="0">B3</f>
        <v>%</v>
      </c>
      <c r="K3" s="3" t="str">
        <f t="shared" si="0"/>
        <v>%</v>
      </c>
      <c r="L3" s="3" t="str">
        <f t="shared" si="0"/>
        <v>%</v>
      </c>
      <c r="M3" s="3" t="str">
        <f t="shared" si="0"/>
        <v>%</v>
      </c>
      <c r="N3" s="3" t="str">
        <f t="shared" si="0"/>
        <v>%</v>
      </c>
      <c r="O3" s="3" t="str">
        <f t="shared" si="0"/>
        <v>EUR</v>
      </c>
      <c r="Q3" s="3" t="str">
        <f>I3</f>
        <v>unit</v>
      </c>
      <c r="R3" s="3" t="s">
        <v>29</v>
      </c>
      <c r="S3" s="3" t="s">
        <v>29</v>
      </c>
      <c r="T3" s="3" t="s">
        <v>29</v>
      </c>
      <c r="U3" s="3" t="s">
        <v>29</v>
      </c>
      <c r="V3" s="3" t="s">
        <v>29</v>
      </c>
      <c r="W3" s="3" t="str">
        <f>O3</f>
        <v>EUR</v>
      </c>
      <c r="X3" s="3" t="str">
        <f>W3</f>
        <v>EUR</v>
      </c>
      <c r="Z3" s="3" t="str">
        <f>W3</f>
        <v>EUR</v>
      </c>
      <c r="AA3" s="3" t="s">
        <v>21</v>
      </c>
    </row>
    <row r="4" spans="1:27" ht="28.8" x14ac:dyDescent="0.3">
      <c r="A4" s="3" t="s">
        <v>132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24</v>
      </c>
      <c r="I4" s="3" t="s">
        <v>27</v>
      </c>
      <c r="J4" s="3" t="str">
        <f t="shared" ref="J4:N4" si="1">B4</f>
        <v>attribute1</v>
      </c>
      <c r="K4" s="3" t="str">
        <f t="shared" si="1"/>
        <v>attribute2</v>
      </c>
      <c r="L4" s="3" t="str">
        <f t="shared" si="1"/>
        <v>attribute3</v>
      </c>
      <c r="M4" s="3" t="str">
        <f t="shared" si="1"/>
        <v>attribute4</v>
      </c>
      <c r="N4" s="3" t="str">
        <f t="shared" si="1"/>
        <v>attribute5</v>
      </c>
      <c r="O4" s="3" t="str">
        <f t="shared" ref="O4:O19" si="2">G4</f>
        <v>price</v>
      </c>
      <c r="Q4" s="3" t="s">
        <v>28</v>
      </c>
      <c r="R4" s="3" t="str">
        <f t="shared" ref="R4" si="3">J4</f>
        <v>attribute1</v>
      </c>
      <c r="S4" s="3" t="str">
        <f t="shared" ref="S4" si="4">K4</f>
        <v>attribute2</v>
      </c>
      <c r="T4" s="3" t="str">
        <f t="shared" ref="T4" si="5">L4</f>
        <v>attribute3</v>
      </c>
      <c r="U4" s="3" t="str">
        <f t="shared" ref="U4" si="6">M4</f>
        <v>attribute4</v>
      </c>
      <c r="V4" s="3" t="str">
        <f t="shared" ref="V4" si="7">N4</f>
        <v>attribute5</v>
      </c>
      <c r="W4" s="3" t="str">
        <f t="shared" ref="W4:W19" si="8">O4</f>
        <v>price</v>
      </c>
      <c r="X4" s="3" t="s">
        <v>127</v>
      </c>
      <c r="Y4" s="3" t="s">
        <v>129</v>
      </c>
      <c r="Z4" s="3" t="s">
        <v>127</v>
      </c>
      <c r="AA4" s="19" t="s">
        <v>166</v>
      </c>
    </row>
    <row r="5" spans="1:27" x14ac:dyDescent="0.3">
      <c r="A5" s="3" t="s">
        <v>0</v>
      </c>
      <c r="B5" s="3">
        <v>-10</v>
      </c>
      <c r="C5" s="3">
        <v>9</v>
      </c>
      <c r="D5" s="3">
        <v>-17</v>
      </c>
      <c r="E5" s="3">
        <v>14</v>
      </c>
      <c r="F5" s="3">
        <v>30</v>
      </c>
      <c r="G5" s="3">
        <v>1174</v>
      </c>
      <c r="I5" s="3" t="str">
        <f t="shared" ref="I5:I19" si="9">A5</f>
        <v>object1</v>
      </c>
      <c r="J5" s="3">
        <f>ABS(B5)</f>
        <v>10</v>
      </c>
      <c r="K5" s="3">
        <f t="shared" ref="K5:K19" si="10">ABS(C5)</f>
        <v>9</v>
      </c>
      <c r="L5" s="3">
        <f t="shared" ref="L5:L19" si="11">ABS(D5)</f>
        <v>17</v>
      </c>
      <c r="M5" s="3">
        <f t="shared" ref="M5:M19" si="12">ABS(E5)</f>
        <v>14</v>
      </c>
      <c r="N5" s="3">
        <f t="shared" ref="N5:N19" si="13">ABS(F5)</f>
        <v>30</v>
      </c>
      <c r="O5" s="3">
        <f t="shared" si="2"/>
        <v>1174</v>
      </c>
      <c r="Q5" s="3" t="str">
        <f t="shared" ref="Q5:Q19" si="14">I5</f>
        <v>object1</v>
      </c>
      <c r="R5" s="3">
        <f>RANK(J5,J$5:J$19,1)</f>
        <v>4</v>
      </c>
      <c r="S5" s="3">
        <f t="shared" ref="S5:S19" si="15">RANK(K5,K$5:K$19,1)</f>
        <v>3</v>
      </c>
      <c r="T5" s="3">
        <f t="shared" ref="T5:T19" si="16">RANK(L5,L$5:L$19,1)</f>
        <v>10</v>
      </c>
      <c r="U5" s="3">
        <f t="shared" ref="U5:U19" si="17">RANK(M5,M$5:M$19,1)</f>
        <v>6</v>
      </c>
      <c r="V5" s="3">
        <f t="shared" ref="V5:V19" si="18">RANK(N5,N$5:N$19,1)</f>
        <v>15</v>
      </c>
      <c r="W5" s="3">
        <f t="shared" si="8"/>
        <v>1174</v>
      </c>
      <c r="X5" s="3">
        <f>direct_diff!G59</f>
        <v>1013.8</v>
      </c>
      <c r="Y5" s="3">
        <f>IF(direct_diff!I59*inverse_diff!I59&lt;=0,1,0)</f>
        <v>0</v>
      </c>
      <c r="Z5" s="3">
        <f>inverse_diff!G59</f>
        <v>1162.3</v>
      </c>
      <c r="AA5" s="18">
        <f>(X5-W5)/W5</f>
        <v>-0.13645655877342422</v>
      </c>
    </row>
    <row r="6" spans="1:27" x14ac:dyDescent="0.3">
      <c r="A6" s="3" t="s">
        <v>1</v>
      </c>
      <c r="B6" s="3">
        <v>10</v>
      </c>
      <c r="C6" s="3">
        <v>-26</v>
      </c>
      <c r="D6" s="3">
        <v>-27</v>
      </c>
      <c r="E6" s="3">
        <v>22</v>
      </c>
      <c r="F6" s="3">
        <v>-5</v>
      </c>
      <c r="G6" s="3">
        <v>1206</v>
      </c>
      <c r="I6" s="3" t="str">
        <f t="shared" si="9"/>
        <v>object2</v>
      </c>
      <c r="J6" s="3">
        <f t="shared" ref="J6:J19" si="19">ABS(B6)</f>
        <v>10</v>
      </c>
      <c r="K6" s="3">
        <f t="shared" si="10"/>
        <v>26</v>
      </c>
      <c r="L6" s="3">
        <f t="shared" si="11"/>
        <v>27</v>
      </c>
      <c r="M6" s="3">
        <f t="shared" si="12"/>
        <v>22</v>
      </c>
      <c r="N6" s="3">
        <f t="shared" si="13"/>
        <v>5</v>
      </c>
      <c r="O6" s="3">
        <f t="shared" si="2"/>
        <v>1206</v>
      </c>
      <c r="Q6" s="3" t="str">
        <f t="shared" si="14"/>
        <v>object2</v>
      </c>
      <c r="R6" s="3">
        <f t="shared" ref="R6:R19" si="20">RANK(J6,J$5:J$19,1)</f>
        <v>4</v>
      </c>
      <c r="S6" s="3">
        <f t="shared" si="15"/>
        <v>14</v>
      </c>
      <c r="T6" s="3">
        <f t="shared" si="16"/>
        <v>14</v>
      </c>
      <c r="U6" s="3">
        <f t="shared" si="17"/>
        <v>9</v>
      </c>
      <c r="V6" s="3">
        <f t="shared" si="18"/>
        <v>2</v>
      </c>
      <c r="W6" s="3">
        <f t="shared" si="8"/>
        <v>1206</v>
      </c>
      <c r="X6" s="3">
        <f>direct_diff!G60</f>
        <v>1223.3</v>
      </c>
      <c r="Y6" s="3">
        <f>IF(direct_diff!I60*inverse_diff!I60&lt;=0,1,0)</f>
        <v>0</v>
      </c>
      <c r="Z6" s="3">
        <f>inverse_diff!G60</f>
        <v>1216.2</v>
      </c>
      <c r="AA6" s="18">
        <f t="shared" ref="AA6:AA19" si="21">(X6-W6)/W6</f>
        <v>1.4344941956882218E-2</v>
      </c>
    </row>
    <row r="7" spans="1:27" x14ac:dyDescent="0.3">
      <c r="A7" s="3" t="s">
        <v>2</v>
      </c>
      <c r="B7" s="3">
        <v>30</v>
      </c>
      <c r="C7" s="3">
        <v>9</v>
      </c>
      <c r="D7" s="3">
        <v>-25</v>
      </c>
      <c r="E7" s="3">
        <v>-18</v>
      </c>
      <c r="F7" s="3">
        <v>3</v>
      </c>
      <c r="G7" s="3">
        <v>1332</v>
      </c>
      <c r="I7" s="3" t="str">
        <f t="shared" si="9"/>
        <v>object3</v>
      </c>
      <c r="J7" s="3">
        <f t="shared" si="19"/>
        <v>30</v>
      </c>
      <c r="K7" s="3">
        <f t="shared" si="10"/>
        <v>9</v>
      </c>
      <c r="L7" s="3">
        <f t="shared" si="11"/>
        <v>25</v>
      </c>
      <c r="M7" s="3">
        <f t="shared" si="12"/>
        <v>18</v>
      </c>
      <c r="N7" s="3">
        <f t="shared" si="13"/>
        <v>3</v>
      </c>
      <c r="O7" s="3">
        <f t="shared" si="2"/>
        <v>1332</v>
      </c>
      <c r="Q7" s="3" t="str">
        <f t="shared" si="14"/>
        <v>object3</v>
      </c>
      <c r="R7" s="3">
        <f t="shared" si="20"/>
        <v>15</v>
      </c>
      <c r="S7" s="3">
        <f t="shared" si="15"/>
        <v>3</v>
      </c>
      <c r="T7" s="3">
        <f t="shared" si="16"/>
        <v>13</v>
      </c>
      <c r="U7" s="3">
        <f t="shared" si="17"/>
        <v>8</v>
      </c>
      <c r="V7" s="3">
        <f t="shared" si="18"/>
        <v>1</v>
      </c>
      <c r="W7" s="3">
        <f t="shared" si="8"/>
        <v>1332</v>
      </c>
      <c r="X7" s="3">
        <f>direct_diff!G61</f>
        <v>1351.2</v>
      </c>
      <c r="Y7" s="3">
        <f>IF(direct_diff!I61*inverse_diff!I61&lt;=0,1,0)</f>
        <v>1</v>
      </c>
      <c r="Z7" s="3">
        <f>inverse_diff!G61</f>
        <v>1318.6</v>
      </c>
      <c r="AA7" s="18">
        <f t="shared" si="21"/>
        <v>1.4414414414414449E-2</v>
      </c>
    </row>
    <row r="8" spans="1:27" x14ac:dyDescent="0.3">
      <c r="A8" s="3" t="s">
        <v>3</v>
      </c>
      <c r="B8" s="3">
        <v>-20</v>
      </c>
      <c r="C8" s="3">
        <v>-25</v>
      </c>
      <c r="D8" s="3">
        <v>-7</v>
      </c>
      <c r="E8" s="3">
        <v>-22</v>
      </c>
      <c r="F8" s="3">
        <v>8</v>
      </c>
      <c r="G8" s="3">
        <v>1369</v>
      </c>
      <c r="I8" s="3" t="str">
        <f t="shared" si="9"/>
        <v>object4</v>
      </c>
      <c r="J8" s="3">
        <f t="shared" si="19"/>
        <v>20</v>
      </c>
      <c r="K8" s="3">
        <f t="shared" si="10"/>
        <v>25</v>
      </c>
      <c r="L8" s="3">
        <f t="shared" si="11"/>
        <v>7</v>
      </c>
      <c r="M8" s="3">
        <f t="shared" si="12"/>
        <v>22</v>
      </c>
      <c r="N8" s="3">
        <f t="shared" si="13"/>
        <v>8</v>
      </c>
      <c r="O8" s="3">
        <f t="shared" si="2"/>
        <v>1369</v>
      </c>
      <c r="Q8" s="3" t="str">
        <f t="shared" si="14"/>
        <v>object4</v>
      </c>
      <c r="R8" s="3">
        <f t="shared" si="20"/>
        <v>11</v>
      </c>
      <c r="S8" s="3">
        <f t="shared" si="15"/>
        <v>13</v>
      </c>
      <c r="T8" s="3">
        <f t="shared" si="16"/>
        <v>3</v>
      </c>
      <c r="U8" s="3">
        <f t="shared" si="17"/>
        <v>9</v>
      </c>
      <c r="V8" s="3">
        <f t="shared" si="18"/>
        <v>4</v>
      </c>
      <c r="W8" s="3">
        <f t="shared" si="8"/>
        <v>1369</v>
      </c>
      <c r="X8" s="3">
        <f>direct_diff!G62</f>
        <v>1388.8</v>
      </c>
      <c r="Y8" s="3">
        <f>IF(direct_diff!I62*inverse_diff!I62&lt;=0,1,0)</f>
        <v>1</v>
      </c>
      <c r="Z8" s="3">
        <f>inverse_diff!G62</f>
        <v>1355.2</v>
      </c>
      <c r="AA8" s="18">
        <f t="shared" si="21"/>
        <v>1.4463111760409025E-2</v>
      </c>
    </row>
    <row r="9" spans="1:27" x14ac:dyDescent="0.3">
      <c r="A9" s="3" t="s">
        <v>4</v>
      </c>
      <c r="B9" s="3">
        <v>-13</v>
      </c>
      <c r="C9" s="3">
        <v>-22</v>
      </c>
      <c r="D9" s="3">
        <v>3</v>
      </c>
      <c r="E9" s="3">
        <v>-13</v>
      </c>
      <c r="F9" s="3">
        <v>16</v>
      </c>
      <c r="G9" s="3">
        <v>1217</v>
      </c>
      <c r="I9" s="3" t="str">
        <f t="shared" si="9"/>
        <v>object5</v>
      </c>
      <c r="J9" s="3">
        <f t="shared" si="19"/>
        <v>13</v>
      </c>
      <c r="K9" s="3">
        <f t="shared" si="10"/>
        <v>22</v>
      </c>
      <c r="L9" s="3">
        <f t="shared" si="11"/>
        <v>3</v>
      </c>
      <c r="M9" s="3">
        <f t="shared" si="12"/>
        <v>13</v>
      </c>
      <c r="N9" s="3">
        <f t="shared" si="13"/>
        <v>16</v>
      </c>
      <c r="O9" s="3">
        <f t="shared" si="2"/>
        <v>1217</v>
      </c>
      <c r="Q9" s="3" t="str">
        <f t="shared" si="14"/>
        <v>object5</v>
      </c>
      <c r="R9" s="3">
        <f t="shared" si="20"/>
        <v>6</v>
      </c>
      <c r="S9" s="3">
        <f t="shared" si="15"/>
        <v>8</v>
      </c>
      <c r="T9" s="3">
        <f t="shared" si="16"/>
        <v>2</v>
      </c>
      <c r="U9" s="3">
        <f t="shared" si="17"/>
        <v>5</v>
      </c>
      <c r="V9" s="3">
        <f t="shared" si="18"/>
        <v>11</v>
      </c>
      <c r="W9" s="3">
        <f t="shared" si="8"/>
        <v>1217</v>
      </c>
      <c r="X9" s="3">
        <f>direct_diff!G63</f>
        <v>1238.5999999999999</v>
      </c>
      <c r="Y9" s="3">
        <f>IF(direct_diff!I63*inverse_diff!I63&lt;=0,1,0)</f>
        <v>1</v>
      </c>
      <c r="Z9" s="3">
        <f>inverse_diff!G63</f>
        <v>1038.5999999999999</v>
      </c>
      <c r="AA9" s="18">
        <f t="shared" si="21"/>
        <v>1.7748562037797788E-2</v>
      </c>
    </row>
    <row r="10" spans="1:27" x14ac:dyDescent="0.3">
      <c r="A10" s="3" t="s">
        <v>5</v>
      </c>
      <c r="B10" s="3">
        <v>7</v>
      </c>
      <c r="C10" s="3">
        <v>-12</v>
      </c>
      <c r="D10" s="3">
        <v>15</v>
      </c>
      <c r="E10" s="3">
        <v>29</v>
      </c>
      <c r="F10" s="3">
        <v>-8</v>
      </c>
      <c r="G10" s="3">
        <v>1041</v>
      </c>
      <c r="I10" s="3" t="str">
        <f t="shared" si="9"/>
        <v>object6</v>
      </c>
      <c r="J10" s="3">
        <f t="shared" si="19"/>
        <v>7</v>
      </c>
      <c r="K10" s="3">
        <f t="shared" si="10"/>
        <v>12</v>
      </c>
      <c r="L10" s="3">
        <f t="shared" si="11"/>
        <v>15</v>
      </c>
      <c r="M10" s="3">
        <f t="shared" si="12"/>
        <v>29</v>
      </c>
      <c r="N10" s="3">
        <f t="shared" si="13"/>
        <v>8</v>
      </c>
      <c r="O10" s="3">
        <f t="shared" si="2"/>
        <v>1041</v>
      </c>
      <c r="Q10" s="3" t="str">
        <f t="shared" si="14"/>
        <v>object6</v>
      </c>
      <c r="R10" s="3">
        <f t="shared" si="20"/>
        <v>2</v>
      </c>
      <c r="S10" s="3">
        <f t="shared" si="15"/>
        <v>5</v>
      </c>
      <c r="T10" s="3">
        <f t="shared" si="16"/>
        <v>8</v>
      </c>
      <c r="U10" s="3">
        <f t="shared" si="17"/>
        <v>13</v>
      </c>
      <c r="V10" s="3">
        <f t="shared" si="18"/>
        <v>4</v>
      </c>
      <c r="W10" s="3">
        <f t="shared" si="8"/>
        <v>1041</v>
      </c>
      <c r="X10" s="3">
        <f>direct_diff!G64</f>
        <v>1055.9000000000001</v>
      </c>
      <c r="Y10" s="3">
        <f>IF(direct_diff!I64*inverse_diff!I64&lt;=0,1,0)</f>
        <v>1</v>
      </c>
      <c r="Z10" s="3">
        <f>inverse_diff!G64</f>
        <v>1030.5999999999999</v>
      </c>
      <c r="AA10" s="18">
        <f t="shared" si="21"/>
        <v>1.4313160422670597E-2</v>
      </c>
    </row>
    <row r="11" spans="1:27" x14ac:dyDescent="0.3">
      <c r="A11" s="3" t="s">
        <v>6</v>
      </c>
      <c r="B11" s="3">
        <v>-4</v>
      </c>
      <c r="C11" s="3">
        <v>6</v>
      </c>
      <c r="D11" s="3">
        <v>11</v>
      </c>
      <c r="E11" s="3">
        <v>5</v>
      </c>
      <c r="F11" s="3">
        <v>-20</v>
      </c>
      <c r="G11" s="3">
        <v>825</v>
      </c>
      <c r="I11" s="3" t="str">
        <f t="shared" si="9"/>
        <v>object7</v>
      </c>
      <c r="J11" s="3">
        <f t="shared" si="19"/>
        <v>4</v>
      </c>
      <c r="K11" s="3">
        <f t="shared" si="10"/>
        <v>6</v>
      </c>
      <c r="L11" s="3">
        <f t="shared" si="11"/>
        <v>11</v>
      </c>
      <c r="M11" s="3">
        <f t="shared" si="12"/>
        <v>5</v>
      </c>
      <c r="N11" s="3">
        <f t="shared" si="13"/>
        <v>20</v>
      </c>
      <c r="O11" s="3">
        <f t="shared" si="2"/>
        <v>825</v>
      </c>
      <c r="Q11" s="3" t="str">
        <f t="shared" si="14"/>
        <v>object7</v>
      </c>
      <c r="R11" s="3">
        <f t="shared" si="20"/>
        <v>1</v>
      </c>
      <c r="S11" s="3">
        <f t="shared" si="15"/>
        <v>2</v>
      </c>
      <c r="T11" s="3">
        <f t="shared" si="16"/>
        <v>6</v>
      </c>
      <c r="U11" s="3">
        <f t="shared" si="17"/>
        <v>2</v>
      </c>
      <c r="V11" s="3">
        <f t="shared" si="18"/>
        <v>12</v>
      </c>
      <c r="W11" s="3">
        <f t="shared" si="8"/>
        <v>825</v>
      </c>
      <c r="X11" s="3">
        <f>direct_diff!G65</f>
        <v>1136.5999999999999</v>
      </c>
      <c r="Y11" s="3">
        <f>IF(direct_diff!I65*inverse_diff!I65&lt;=0,1,0)</f>
        <v>1</v>
      </c>
      <c r="Z11" s="3">
        <f>inverse_diff!G65</f>
        <v>816.9</v>
      </c>
      <c r="AA11" s="18">
        <f t="shared" si="21"/>
        <v>0.37769696969696959</v>
      </c>
    </row>
    <row r="12" spans="1:27" x14ac:dyDescent="0.3">
      <c r="A12" s="3" t="s">
        <v>7</v>
      </c>
      <c r="B12" s="3">
        <v>-15</v>
      </c>
      <c r="C12" s="3">
        <v>-23</v>
      </c>
      <c r="D12" s="3">
        <v>-15</v>
      </c>
      <c r="E12" s="3">
        <v>16</v>
      </c>
      <c r="F12" s="3">
        <v>-9</v>
      </c>
      <c r="G12" s="3">
        <v>821</v>
      </c>
      <c r="I12" s="3" t="str">
        <f t="shared" si="9"/>
        <v>object8</v>
      </c>
      <c r="J12" s="3">
        <f t="shared" si="19"/>
        <v>15</v>
      </c>
      <c r="K12" s="3">
        <f t="shared" si="10"/>
        <v>23</v>
      </c>
      <c r="L12" s="3">
        <f t="shared" si="11"/>
        <v>15</v>
      </c>
      <c r="M12" s="3">
        <f t="shared" si="12"/>
        <v>16</v>
      </c>
      <c r="N12" s="3">
        <f t="shared" si="13"/>
        <v>9</v>
      </c>
      <c r="O12" s="3">
        <f t="shared" si="2"/>
        <v>821</v>
      </c>
      <c r="Q12" s="3" t="str">
        <f t="shared" si="14"/>
        <v>object8</v>
      </c>
      <c r="R12" s="3">
        <f t="shared" si="20"/>
        <v>7</v>
      </c>
      <c r="S12" s="3">
        <f t="shared" si="15"/>
        <v>10</v>
      </c>
      <c r="T12" s="3">
        <f t="shared" si="16"/>
        <v>8</v>
      </c>
      <c r="U12" s="3">
        <f t="shared" si="17"/>
        <v>7</v>
      </c>
      <c r="V12" s="3">
        <f t="shared" si="18"/>
        <v>6</v>
      </c>
      <c r="W12" s="3">
        <f t="shared" si="8"/>
        <v>821</v>
      </c>
      <c r="X12" s="3">
        <f>direct_diff!G66</f>
        <v>914.8</v>
      </c>
      <c r="Y12" s="3">
        <f>IF(direct_diff!I66*inverse_diff!I66&lt;=0,1,0)</f>
        <v>0</v>
      </c>
      <c r="Z12" s="3">
        <f>inverse_diff!G66</f>
        <v>1032.5999999999999</v>
      </c>
      <c r="AA12" s="18">
        <f t="shared" si="21"/>
        <v>0.11425091352009739</v>
      </c>
    </row>
    <row r="13" spans="1:27" x14ac:dyDescent="0.3">
      <c r="A13" s="3" t="s">
        <v>8</v>
      </c>
      <c r="B13" s="3">
        <v>16</v>
      </c>
      <c r="C13" s="3">
        <v>0</v>
      </c>
      <c r="D13" s="3">
        <v>-17</v>
      </c>
      <c r="E13" s="3">
        <v>-3</v>
      </c>
      <c r="F13" s="3">
        <v>11</v>
      </c>
      <c r="G13" s="3">
        <v>1225</v>
      </c>
      <c r="I13" s="3" t="str">
        <f t="shared" si="9"/>
        <v>object9</v>
      </c>
      <c r="J13" s="3">
        <f t="shared" si="19"/>
        <v>16</v>
      </c>
      <c r="K13" s="3">
        <f t="shared" si="10"/>
        <v>0</v>
      </c>
      <c r="L13" s="3">
        <f t="shared" si="11"/>
        <v>17</v>
      </c>
      <c r="M13" s="3">
        <f t="shared" si="12"/>
        <v>3</v>
      </c>
      <c r="N13" s="3">
        <f t="shared" si="13"/>
        <v>11</v>
      </c>
      <c r="O13" s="3">
        <f t="shared" si="2"/>
        <v>1225</v>
      </c>
      <c r="Q13" s="3" t="str">
        <f t="shared" si="14"/>
        <v>object9</v>
      </c>
      <c r="R13" s="3">
        <f t="shared" si="20"/>
        <v>9</v>
      </c>
      <c r="S13" s="3">
        <f t="shared" si="15"/>
        <v>1</v>
      </c>
      <c r="T13" s="3">
        <f t="shared" si="16"/>
        <v>10</v>
      </c>
      <c r="U13" s="3">
        <f t="shared" si="17"/>
        <v>1</v>
      </c>
      <c r="V13" s="3">
        <f t="shared" si="18"/>
        <v>7</v>
      </c>
      <c r="W13" s="3">
        <f t="shared" si="8"/>
        <v>1225</v>
      </c>
      <c r="X13" s="3">
        <f>direct_diff!G67</f>
        <v>1242.5999999999999</v>
      </c>
      <c r="Y13" s="3">
        <f>IF(direct_diff!I67*inverse_diff!I67&lt;=0,1,0)</f>
        <v>1</v>
      </c>
      <c r="Z13" s="3">
        <f>inverse_diff!G67</f>
        <v>1087.5</v>
      </c>
      <c r="AA13" s="18">
        <f t="shared" si="21"/>
        <v>1.4367346938775435E-2</v>
      </c>
    </row>
    <row r="14" spans="1:27" x14ac:dyDescent="0.3">
      <c r="A14" s="3" t="s">
        <v>9</v>
      </c>
      <c r="B14" s="3">
        <v>24</v>
      </c>
      <c r="C14" s="3">
        <v>22</v>
      </c>
      <c r="D14" s="3">
        <v>21</v>
      </c>
      <c r="E14" s="3">
        <v>-10</v>
      </c>
      <c r="F14" s="3">
        <v>-26</v>
      </c>
      <c r="G14" s="3">
        <v>972</v>
      </c>
      <c r="I14" s="3" t="str">
        <f t="shared" si="9"/>
        <v>object10</v>
      </c>
      <c r="J14" s="3">
        <f t="shared" si="19"/>
        <v>24</v>
      </c>
      <c r="K14" s="3">
        <f t="shared" si="10"/>
        <v>22</v>
      </c>
      <c r="L14" s="3">
        <f t="shared" si="11"/>
        <v>21</v>
      </c>
      <c r="M14" s="3">
        <f t="shared" si="12"/>
        <v>10</v>
      </c>
      <c r="N14" s="3">
        <f t="shared" si="13"/>
        <v>26</v>
      </c>
      <c r="O14" s="3">
        <f t="shared" si="2"/>
        <v>972</v>
      </c>
      <c r="Q14" s="3" t="str">
        <f t="shared" si="14"/>
        <v>object10</v>
      </c>
      <c r="R14" s="3">
        <f t="shared" si="20"/>
        <v>14</v>
      </c>
      <c r="S14" s="3">
        <f t="shared" si="15"/>
        <v>8</v>
      </c>
      <c r="T14" s="3">
        <f t="shared" si="16"/>
        <v>12</v>
      </c>
      <c r="U14" s="3">
        <f t="shared" si="17"/>
        <v>3</v>
      </c>
      <c r="V14" s="3">
        <f t="shared" si="18"/>
        <v>14</v>
      </c>
      <c r="W14" s="3">
        <f t="shared" si="8"/>
        <v>972</v>
      </c>
      <c r="X14" s="3">
        <f>direct_diff!G68</f>
        <v>911.3</v>
      </c>
      <c r="Y14" s="3">
        <f>IF(direct_diff!I68*inverse_diff!I68&lt;=0,1,0)</f>
        <v>1</v>
      </c>
      <c r="Z14" s="3">
        <f>inverse_diff!G68</f>
        <v>1198.4000000000001</v>
      </c>
      <c r="AA14" s="18">
        <f t="shared" si="21"/>
        <v>-6.2448559670781938E-2</v>
      </c>
    </row>
    <row r="15" spans="1:27" x14ac:dyDescent="0.3">
      <c r="A15" s="3" t="s">
        <v>10</v>
      </c>
      <c r="B15" s="3">
        <v>21</v>
      </c>
      <c r="C15" s="3">
        <v>-16</v>
      </c>
      <c r="D15" s="3">
        <v>10</v>
      </c>
      <c r="E15" s="3">
        <v>-30</v>
      </c>
      <c r="F15" s="3">
        <v>-5</v>
      </c>
      <c r="G15" s="3">
        <v>1292</v>
      </c>
      <c r="I15" s="3" t="str">
        <f t="shared" si="9"/>
        <v>object11</v>
      </c>
      <c r="J15" s="3">
        <f t="shared" si="19"/>
        <v>21</v>
      </c>
      <c r="K15" s="3">
        <f t="shared" si="10"/>
        <v>16</v>
      </c>
      <c r="L15" s="3">
        <f t="shared" si="11"/>
        <v>10</v>
      </c>
      <c r="M15" s="3">
        <f t="shared" si="12"/>
        <v>30</v>
      </c>
      <c r="N15" s="3">
        <f t="shared" si="13"/>
        <v>5</v>
      </c>
      <c r="O15" s="3">
        <f t="shared" si="2"/>
        <v>1292</v>
      </c>
      <c r="Q15" s="3" t="str">
        <f t="shared" si="14"/>
        <v>object11</v>
      </c>
      <c r="R15" s="3">
        <f t="shared" si="20"/>
        <v>12</v>
      </c>
      <c r="S15" s="3">
        <f t="shared" si="15"/>
        <v>6</v>
      </c>
      <c r="T15" s="3">
        <f t="shared" si="16"/>
        <v>4</v>
      </c>
      <c r="U15" s="3">
        <f t="shared" si="17"/>
        <v>14</v>
      </c>
      <c r="V15" s="3">
        <f t="shared" si="18"/>
        <v>2</v>
      </c>
      <c r="W15" s="3">
        <f t="shared" si="8"/>
        <v>1292</v>
      </c>
      <c r="X15" s="3">
        <f>direct_diff!G69</f>
        <v>1310.5999999999999</v>
      </c>
      <c r="Y15" s="3">
        <f>IF(direct_diff!I69*inverse_diff!I69&lt;=0,1,0)</f>
        <v>1</v>
      </c>
      <c r="Z15" s="3">
        <f>inverse_diff!G69</f>
        <v>1279</v>
      </c>
      <c r="AA15" s="18">
        <f t="shared" si="21"/>
        <v>1.4396284829721292E-2</v>
      </c>
    </row>
    <row r="16" spans="1:27" x14ac:dyDescent="0.3">
      <c r="A16" s="3" t="s">
        <v>11</v>
      </c>
      <c r="B16" s="3">
        <v>7</v>
      </c>
      <c r="C16" s="3">
        <v>20</v>
      </c>
      <c r="D16" s="3">
        <v>-10</v>
      </c>
      <c r="E16" s="3">
        <v>-10</v>
      </c>
      <c r="F16" s="3">
        <v>-15</v>
      </c>
      <c r="G16" s="3">
        <v>1398</v>
      </c>
      <c r="I16" s="3" t="str">
        <f t="shared" si="9"/>
        <v>object12</v>
      </c>
      <c r="J16" s="3">
        <f t="shared" si="19"/>
        <v>7</v>
      </c>
      <c r="K16" s="3">
        <f t="shared" si="10"/>
        <v>20</v>
      </c>
      <c r="L16" s="3">
        <f t="shared" si="11"/>
        <v>10</v>
      </c>
      <c r="M16" s="3">
        <f t="shared" si="12"/>
        <v>10</v>
      </c>
      <c r="N16" s="3">
        <f t="shared" si="13"/>
        <v>15</v>
      </c>
      <c r="O16" s="3">
        <f t="shared" si="2"/>
        <v>1398</v>
      </c>
      <c r="Q16" s="3" t="str">
        <f t="shared" si="14"/>
        <v>object12</v>
      </c>
      <c r="R16" s="3">
        <f t="shared" si="20"/>
        <v>2</v>
      </c>
      <c r="S16" s="3">
        <f t="shared" si="15"/>
        <v>7</v>
      </c>
      <c r="T16" s="3">
        <f t="shared" si="16"/>
        <v>4</v>
      </c>
      <c r="U16" s="3">
        <f t="shared" si="17"/>
        <v>3</v>
      </c>
      <c r="V16" s="3">
        <f t="shared" si="18"/>
        <v>9</v>
      </c>
      <c r="W16" s="3">
        <f t="shared" si="8"/>
        <v>1398</v>
      </c>
      <c r="X16" s="3">
        <f>direct_diff!G70</f>
        <v>1418.2</v>
      </c>
      <c r="Y16" s="3">
        <f>IF(direct_diff!I70*inverse_diff!I70&lt;=0,1,0)</f>
        <v>1</v>
      </c>
      <c r="Z16" s="3">
        <f>inverse_diff!G70</f>
        <v>1100.4000000000001</v>
      </c>
      <c r="AA16" s="18">
        <f t="shared" si="21"/>
        <v>1.4449213161659546E-2</v>
      </c>
    </row>
    <row r="17" spans="1:30" x14ac:dyDescent="0.3">
      <c r="A17" s="3" t="s">
        <v>12</v>
      </c>
      <c r="B17" s="3">
        <v>-22</v>
      </c>
      <c r="C17" s="3">
        <v>24</v>
      </c>
      <c r="D17" s="3">
        <v>-14</v>
      </c>
      <c r="E17" s="3">
        <v>24</v>
      </c>
      <c r="F17" s="3">
        <v>-23</v>
      </c>
      <c r="G17" s="3">
        <v>1225</v>
      </c>
      <c r="I17" s="3" t="str">
        <f t="shared" si="9"/>
        <v>object13</v>
      </c>
      <c r="J17" s="3">
        <f t="shared" si="19"/>
        <v>22</v>
      </c>
      <c r="K17" s="3">
        <f t="shared" si="10"/>
        <v>24</v>
      </c>
      <c r="L17" s="3">
        <f t="shared" si="11"/>
        <v>14</v>
      </c>
      <c r="M17" s="3">
        <f t="shared" si="12"/>
        <v>24</v>
      </c>
      <c r="N17" s="3">
        <f t="shared" si="13"/>
        <v>23</v>
      </c>
      <c r="O17" s="3">
        <f t="shared" si="2"/>
        <v>1225</v>
      </c>
      <c r="Q17" s="3" t="str">
        <f t="shared" si="14"/>
        <v>object13</v>
      </c>
      <c r="R17" s="3">
        <f t="shared" si="20"/>
        <v>13</v>
      </c>
      <c r="S17" s="3">
        <f t="shared" si="15"/>
        <v>11</v>
      </c>
      <c r="T17" s="3">
        <f t="shared" si="16"/>
        <v>7</v>
      </c>
      <c r="U17" s="3">
        <f t="shared" si="17"/>
        <v>11</v>
      </c>
      <c r="V17" s="3">
        <f t="shared" si="18"/>
        <v>13</v>
      </c>
      <c r="W17" s="3">
        <f t="shared" si="8"/>
        <v>1225</v>
      </c>
      <c r="X17" s="3">
        <f>direct_diff!G71</f>
        <v>945.8</v>
      </c>
      <c r="Y17" s="3">
        <f>IF(direct_diff!I71*inverse_diff!I71&lt;=0,1,0)</f>
        <v>1</v>
      </c>
      <c r="Z17" s="3">
        <f>inverse_diff!G71</f>
        <v>1276.5999999999999</v>
      </c>
      <c r="AA17" s="18">
        <f t="shared" si="21"/>
        <v>-0.22791836734693882</v>
      </c>
    </row>
    <row r="18" spans="1:30" x14ac:dyDescent="0.3">
      <c r="A18" s="3" t="s">
        <v>13</v>
      </c>
      <c r="B18" s="3">
        <v>15</v>
      </c>
      <c r="C18" s="3">
        <v>24</v>
      </c>
      <c r="D18" s="3">
        <v>27</v>
      </c>
      <c r="E18" s="3">
        <v>27</v>
      </c>
      <c r="F18" s="3">
        <v>15</v>
      </c>
      <c r="G18" s="3">
        <v>983</v>
      </c>
      <c r="I18" s="3" t="str">
        <f t="shared" si="9"/>
        <v>object14</v>
      </c>
      <c r="J18" s="3">
        <f t="shared" si="19"/>
        <v>15</v>
      </c>
      <c r="K18" s="3">
        <f t="shared" si="10"/>
        <v>24</v>
      </c>
      <c r="L18" s="3">
        <f t="shared" si="11"/>
        <v>27</v>
      </c>
      <c r="M18" s="3">
        <f t="shared" si="12"/>
        <v>27</v>
      </c>
      <c r="N18" s="3">
        <f t="shared" si="13"/>
        <v>15</v>
      </c>
      <c r="O18" s="3">
        <f t="shared" si="2"/>
        <v>983</v>
      </c>
      <c r="Q18" s="3" t="str">
        <f t="shared" si="14"/>
        <v>object14</v>
      </c>
      <c r="R18" s="3">
        <f t="shared" si="20"/>
        <v>7</v>
      </c>
      <c r="S18" s="3">
        <f t="shared" si="15"/>
        <v>11</v>
      </c>
      <c r="T18" s="3">
        <f t="shared" si="16"/>
        <v>14</v>
      </c>
      <c r="U18" s="3">
        <f t="shared" si="17"/>
        <v>12</v>
      </c>
      <c r="V18" s="3">
        <f t="shared" si="18"/>
        <v>9</v>
      </c>
      <c r="W18" s="3">
        <f t="shared" si="8"/>
        <v>983</v>
      </c>
      <c r="X18" s="3">
        <f>direct_diff!G72</f>
        <v>914.8</v>
      </c>
      <c r="Y18" s="3">
        <f>IF(direct_diff!I72*inverse_diff!I72&lt;=0,1,0)</f>
        <v>1</v>
      </c>
      <c r="Z18" s="3">
        <f>inverse_diff!G72</f>
        <v>1178.5999999999999</v>
      </c>
      <c r="AA18" s="18">
        <f t="shared" si="21"/>
        <v>-6.937945066124114E-2</v>
      </c>
    </row>
    <row r="19" spans="1:30" x14ac:dyDescent="0.3">
      <c r="A19" s="3" t="s">
        <v>14</v>
      </c>
      <c r="B19" s="3">
        <v>19</v>
      </c>
      <c r="C19" s="3">
        <v>-27</v>
      </c>
      <c r="D19" s="3">
        <v>-1</v>
      </c>
      <c r="E19" s="3">
        <v>30</v>
      </c>
      <c r="F19" s="3">
        <v>11</v>
      </c>
      <c r="G19" s="3">
        <v>919</v>
      </c>
      <c r="I19" s="3" t="str">
        <f t="shared" si="9"/>
        <v>object15</v>
      </c>
      <c r="J19" s="3">
        <f t="shared" si="19"/>
        <v>19</v>
      </c>
      <c r="K19" s="3">
        <f t="shared" si="10"/>
        <v>27</v>
      </c>
      <c r="L19" s="3">
        <f t="shared" si="11"/>
        <v>1</v>
      </c>
      <c r="M19" s="3">
        <f t="shared" si="12"/>
        <v>30</v>
      </c>
      <c r="N19" s="3">
        <f t="shared" si="13"/>
        <v>11</v>
      </c>
      <c r="O19" s="3">
        <f t="shared" si="2"/>
        <v>919</v>
      </c>
      <c r="Q19" s="3" t="str">
        <f t="shared" si="14"/>
        <v>object15</v>
      </c>
      <c r="R19" s="3">
        <f t="shared" si="20"/>
        <v>10</v>
      </c>
      <c r="S19" s="3">
        <f t="shared" si="15"/>
        <v>15</v>
      </c>
      <c r="T19" s="3">
        <f t="shared" si="16"/>
        <v>1</v>
      </c>
      <c r="U19" s="3">
        <f t="shared" si="17"/>
        <v>14</v>
      </c>
      <c r="V19" s="3">
        <f t="shared" si="18"/>
        <v>7</v>
      </c>
      <c r="W19" s="3">
        <f t="shared" si="8"/>
        <v>919</v>
      </c>
      <c r="X19" s="3">
        <f>direct_diff!G73</f>
        <v>932.6</v>
      </c>
      <c r="Y19" s="3">
        <f>IF(direct_diff!I73*inverse_diff!I73&lt;=0,1,0)</f>
        <v>1</v>
      </c>
      <c r="Z19" s="3">
        <f>inverse_diff!G73</f>
        <v>909.4</v>
      </c>
      <c r="AA19" s="18">
        <f t="shared" si="21"/>
        <v>1.4798694232861832E-2</v>
      </c>
    </row>
    <row r="21" spans="1:30" x14ac:dyDescent="0.3">
      <c r="B21" s="26" t="s">
        <v>26</v>
      </c>
      <c r="C21" s="26"/>
      <c r="D21" s="26"/>
      <c r="E21" s="26"/>
      <c r="F21" s="26"/>
      <c r="G21" s="26"/>
      <c r="R21" s="27" t="s">
        <v>131</v>
      </c>
      <c r="S21" s="28"/>
      <c r="T21" s="28"/>
      <c r="U21" s="28"/>
      <c r="V21" s="28"/>
      <c r="W21" s="28"/>
      <c r="X21" s="28"/>
      <c r="Y21" s="28"/>
      <c r="Z21" s="28"/>
    </row>
    <row r="22" spans="1:30" x14ac:dyDescent="0.3">
      <c r="B22" s="26"/>
      <c r="C22" s="26"/>
      <c r="D22" s="26"/>
      <c r="E22" s="26"/>
      <c r="F22" s="26"/>
      <c r="G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30" x14ac:dyDescent="0.3">
      <c r="B23" s="26"/>
      <c r="C23" s="26"/>
      <c r="D23" s="26"/>
      <c r="E23" s="26"/>
      <c r="F23" s="26"/>
      <c r="G23" s="26"/>
      <c r="R23" s="28"/>
      <c r="S23" s="28"/>
      <c r="T23" s="28"/>
      <c r="U23" s="28"/>
      <c r="V23" s="28"/>
      <c r="W23" s="28"/>
      <c r="X23" s="28"/>
      <c r="Y23" s="28"/>
      <c r="Z23" s="28"/>
    </row>
    <row r="24" spans="1:30" x14ac:dyDescent="0.3">
      <c r="P24" s="3" t="str">
        <f t="shared" ref="P24:R24" si="22">X2</f>
        <v>direct</v>
      </c>
      <c r="Q24" s="3">
        <f t="shared" si="22"/>
        <v>0</v>
      </c>
      <c r="R24" s="3" t="str">
        <f t="shared" si="22"/>
        <v>inverse</v>
      </c>
      <c r="S24" s="3" t="s">
        <v>167</v>
      </c>
      <c r="T24" s="3" t="s">
        <v>168</v>
      </c>
    </row>
    <row r="25" spans="1:30" x14ac:dyDescent="0.3">
      <c r="A25" s="3" t="str">
        <f>A3</f>
        <v>unit</v>
      </c>
      <c r="B25" s="3" t="s">
        <v>134</v>
      </c>
      <c r="C25" s="3" t="s">
        <v>134</v>
      </c>
      <c r="D25" s="3" t="s">
        <v>134</v>
      </c>
      <c r="E25" s="3" t="s">
        <v>134</v>
      </c>
      <c r="F25" s="3" t="s">
        <v>134</v>
      </c>
      <c r="G25" s="3" t="str">
        <f t="shared" ref="G25" si="23">G3</f>
        <v>EUR</v>
      </c>
      <c r="I25" s="3" t="str">
        <f t="shared" ref="I25:O25" si="24">Q3</f>
        <v>unit</v>
      </c>
      <c r="J25" s="3" t="str">
        <f t="shared" si="24"/>
        <v>ranks</v>
      </c>
      <c r="K25" s="3" t="str">
        <f t="shared" si="24"/>
        <v>ranks</v>
      </c>
      <c r="L25" s="3" t="str">
        <f t="shared" si="24"/>
        <v>ranks</v>
      </c>
      <c r="M25" s="3" t="str">
        <f t="shared" si="24"/>
        <v>ranks</v>
      </c>
      <c r="N25" s="3" t="str">
        <f t="shared" si="24"/>
        <v>ranks</v>
      </c>
      <c r="O25" s="3" t="str">
        <f t="shared" si="24"/>
        <v>EUR</v>
      </c>
      <c r="P25" s="3" t="str">
        <f t="shared" ref="P25:R25" si="25">X3</f>
        <v>EUR</v>
      </c>
      <c r="Q25" s="3">
        <f t="shared" si="25"/>
        <v>0</v>
      </c>
      <c r="R25" s="3" t="str">
        <f t="shared" si="25"/>
        <v>EUR</v>
      </c>
      <c r="S25" s="3" t="s">
        <v>21</v>
      </c>
      <c r="T25" s="3" t="str">
        <f>AA3</f>
        <v>%</v>
      </c>
    </row>
    <row r="26" spans="1:30" ht="28.8" x14ac:dyDescent="0.3">
      <c r="A26" s="3" t="s">
        <v>20</v>
      </c>
      <c r="B26" s="3" t="str">
        <f>B4</f>
        <v>attribute1</v>
      </c>
      <c r="C26" s="3" t="str">
        <f t="shared" ref="C26:G26" si="26">C4</f>
        <v>attribute2</v>
      </c>
      <c r="D26" s="3" t="str">
        <f t="shared" si="26"/>
        <v>attribute3</v>
      </c>
      <c r="E26" s="3" t="str">
        <f t="shared" si="26"/>
        <v>attribute4</v>
      </c>
      <c r="F26" s="3" t="str">
        <f t="shared" si="26"/>
        <v>attribute5</v>
      </c>
      <c r="G26" s="3" t="str">
        <f t="shared" si="26"/>
        <v>price</v>
      </c>
      <c r="I26" s="3" t="str">
        <f>A26</f>
        <v>raw data</v>
      </c>
      <c r="J26" s="3" t="str">
        <f t="shared" ref="J26:O41" si="27">B26</f>
        <v>attribute1</v>
      </c>
      <c r="K26" s="3" t="str">
        <f t="shared" si="27"/>
        <v>attribute2</v>
      </c>
      <c r="L26" s="3" t="str">
        <f t="shared" si="27"/>
        <v>attribute3</v>
      </c>
      <c r="M26" s="3" t="str">
        <f t="shared" si="27"/>
        <v>attribute4</v>
      </c>
      <c r="N26" s="3" t="str">
        <f t="shared" si="27"/>
        <v>attribute5</v>
      </c>
      <c r="O26" s="3" t="str">
        <f t="shared" si="27"/>
        <v>price</v>
      </c>
      <c r="P26" s="3" t="str">
        <f>X4</f>
        <v>estimation</v>
      </c>
      <c r="Q26" s="3" t="str">
        <f t="shared" ref="Q26:R26" si="28">Y4</f>
        <v>validation</v>
      </c>
      <c r="R26" s="3" t="str">
        <f t="shared" si="28"/>
        <v>estimation</v>
      </c>
      <c r="S26" s="19" t="s">
        <v>166</v>
      </c>
      <c r="T26" s="19" t="str">
        <f t="shared" ref="T26:T41" si="29">AA4</f>
        <v>relative price_advantage</v>
      </c>
      <c r="U26" s="19" t="s">
        <v>169</v>
      </c>
      <c r="AC26" s="3" t="s">
        <v>171</v>
      </c>
      <c r="AD26" s="3" t="s">
        <v>172</v>
      </c>
    </row>
    <row r="27" spans="1:30" x14ac:dyDescent="0.3">
      <c r="A27" s="3" t="str">
        <f t="shared" ref="A27:A41" si="30">A5</f>
        <v>object1</v>
      </c>
      <c r="B27" s="3">
        <f>100+B5</f>
        <v>90</v>
      </c>
      <c r="C27" s="3">
        <f t="shared" ref="C27:F27" si="31">100+C5</f>
        <v>109</v>
      </c>
      <c r="D27" s="3">
        <f t="shared" si="31"/>
        <v>83</v>
      </c>
      <c r="E27" s="3">
        <f t="shared" si="31"/>
        <v>114</v>
      </c>
      <c r="F27" s="3">
        <f t="shared" si="31"/>
        <v>130</v>
      </c>
      <c r="G27" s="3">
        <f t="shared" ref="G27" si="32">G5</f>
        <v>1174</v>
      </c>
      <c r="I27" s="3" t="str">
        <f t="shared" ref="I27:I41" si="33">A27</f>
        <v>object1</v>
      </c>
      <c r="J27" s="3">
        <f>RANK(B27,B$27:B$41,B$1)</f>
        <v>11</v>
      </c>
      <c r="K27" s="3">
        <f t="shared" ref="K27:K41" si="34">RANK(C27,C$27:C$41,C$1)</f>
        <v>5</v>
      </c>
      <c r="L27" s="3">
        <f t="shared" ref="L27:L41" si="35">RANK(D27,D$27:D$41,D$1)</f>
        <v>12</v>
      </c>
      <c r="M27" s="3">
        <f t="shared" ref="M27:M41" si="36">RANK(E27,E$27:E$41,E$1)</f>
        <v>7</v>
      </c>
      <c r="N27" s="3">
        <f t="shared" ref="N27:N41" si="37">RANK(F27,F$27:F$41,F$1)</f>
        <v>1</v>
      </c>
      <c r="O27" s="3">
        <f t="shared" si="27"/>
        <v>1174</v>
      </c>
      <c r="P27" s="3">
        <f>direct_raw!G59</f>
        <v>1216.8</v>
      </c>
      <c r="Q27" s="3">
        <f>IF(direct_raw!I59*inverse_raw!I59&lt;=0,1,)</f>
        <v>1</v>
      </c>
      <c r="R27" s="3">
        <f>inverse_raw!G59</f>
        <v>1171.4000000000001</v>
      </c>
      <c r="S27" s="18">
        <f>(P27-O27)/O27</f>
        <v>3.6456558773424151E-2</v>
      </c>
      <c r="T27" s="18">
        <f t="shared" si="29"/>
        <v>-0.13645655877342422</v>
      </c>
      <c r="U27" s="3">
        <f>Q27+Y5</f>
        <v>1</v>
      </c>
      <c r="W27" s="26" t="s">
        <v>170</v>
      </c>
      <c r="X27" s="26"/>
      <c r="Y27" s="26"/>
      <c r="Z27" s="26"/>
      <c r="AA27" s="26"/>
      <c r="AC27" s="16">
        <f>O27/(75-SUM(J27:N27))</f>
        <v>30.102564102564102</v>
      </c>
      <c r="AD27" s="16">
        <f>W5/(75-SUM(R5:V5))</f>
        <v>31.72972972972973</v>
      </c>
    </row>
    <row r="28" spans="1:30" x14ac:dyDescent="0.3">
      <c r="A28" s="3" t="str">
        <f t="shared" si="30"/>
        <v>object2</v>
      </c>
      <c r="B28" s="3">
        <f t="shared" ref="B28:F28" si="38">100+B6</f>
        <v>110</v>
      </c>
      <c r="C28" s="3">
        <f t="shared" si="38"/>
        <v>74</v>
      </c>
      <c r="D28" s="3">
        <f t="shared" si="38"/>
        <v>73</v>
      </c>
      <c r="E28" s="3">
        <f t="shared" si="38"/>
        <v>122</v>
      </c>
      <c r="F28" s="3">
        <f t="shared" si="38"/>
        <v>95</v>
      </c>
      <c r="G28" s="3">
        <f t="shared" ref="G28" si="39">G6</f>
        <v>1206</v>
      </c>
      <c r="I28" s="3" t="str">
        <f t="shared" si="33"/>
        <v>object2</v>
      </c>
      <c r="J28" s="3">
        <f t="shared" ref="J28:J41" si="40">RANK(B28,B$27:B$41,B$1)</f>
        <v>7</v>
      </c>
      <c r="K28" s="3">
        <f t="shared" si="34"/>
        <v>14</v>
      </c>
      <c r="L28" s="3">
        <f t="shared" si="35"/>
        <v>15</v>
      </c>
      <c r="M28" s="3">
        <f t="shared" si="36"/>
        <v>5</v>
      </c>
      <c r="N28" s="3">
        <f t="shared" si="37"/>
        <v>8</v>
      </c>
      <c r="O28" s="3">
        <f t="shared" si="27"/>
        <v>1206</v>
      </c>
      <c r="P28" s="3">
        <f>direct_raw!G60</f>
        <v>1088.5</v>
      </c>
      <c r="Q28" s="3">
        <f>IF(direct_raw!I60*inverse_raw!I60&lt;=0,1,)</f>
        <v>1</v>
      </c>
      <c r="R28" s="3">
        <f>inverse_raw!G60</f>
        <v>1248.8</v>
      </c>
      <c r="S28" s="18">
        <f t="shared" ref="S28:S41" si="41">(P28-O28)/O28</f>
        <v>-9.7429519071310117E-2</v>
      </c>
      <c r="T28" s="18">
        <f t="shared" si="29"/>
        <v>1.4344941956882218E-2</v>
      </c>
      <c r="U28" s="3">
        <f t="shared" ref="U28:U41" si="42">Q28+Y6</f>
        <v>1</v>
      </c>
      <c r="W28" s="26"/>
      <c r="X28" s="26"/>
      <c r="Y28" s="26"/>
      <c r="Z28" s="26"/>
      <c r="AA28" s="26"/>
      <c r="AC28" s="16">
        <f t="shared" ref="AC28:AC41" si="43">O28/(75-SUM(J28:N28))</f>
        <v>46.384615384615387</v>
      </c>
      <c r="AD28" s="16">
        <f t="shared" ref="AD28:AD41" si="44">W6/(75-SUM(R6:V6))</f>
        <v>37.6875</v>
      </c>
    </row>
    <row r="29" spans="1:30" x14ac:dyDescent="0.3">
      <c r="A29" s="3" t="str">
        <f t="shared" si="30"/>
        <v>object3</v>
      </c>
      <c r="B29" s="3">
        <f t="shared" ref="B29:F29" si="45">100+B7</f>
        <v>130</v>
      </c>
      <c r="C29" s="3">
        <f t="shared" si="45"/>
        <v>109</v>
      </c>
      <c r="D29" s="3">
        <f t="shared" si="45"/>
        <v>75</v>
      </c>
      <c r="E29" s="3">
        <f t="shared" si="45"/>
        <v>82</v>
      </c>
      <c r="F29" s="3">
        <f t="shared" si="45"/>
        <v>103</v>
      </c>
      <c r="G29" s="3">
        <f t="shared" ref="G29" si="46">G7</f>
        <v>1332</v>
      </c>
      <c r="I29" s="3" t="str">
        <f t="shared" si="33"/>
        <v>object3</v>
      </c>
      <c r="J29" s="3">
        <f t="shared" si="40"/>
        <v>1</v>
      </c>
      <c r="K29" s="3">
        <f t="shared" si="34"/>
        <v>5</v>
      </c>
      <c r="L29" s="3">
        <f t="shared" si="35"/>
        <v>14</v>
      </c>
      <c r="M29" s="3">
        <f t="shared" si="36"/>
        <v>13</v>
      </c>
      <c r="N29" s="3">
        <f t="shared" si="37"/>
        <v>7</v>
      </c>
      <c r="O29" s="3">
        <f t="shared" si="27"/>
        <v>1332</v>
      </c>
      <c r="P29" s="3">
        <f>direct_raw!G61</f>
        <v>1351.2</v>
      </c>
      <c r="Q29" s="3">
        <f>IF(direct_raw!I61*inverse_raw!I61&lt;=0,1,)</f>
        <v>1</v>
      </c>
      <c r="R29" s="3">
        <f>inverse_raw!G61</f>
        <v>1329.1</v>
      </c>
      <c r="S29" s="18">
        <f t="shared" si="41"/>
        <v>1.4414414414414449E-2</v>
      </c>
      <c r="T29" s="18">
        <f t="shared" si="29"/>
        <v>1.4414414414414449E-2</v>
      </c>
      <c r="U29" s="3">
        <f t="shared" si="42"/>
        <v>2</v>
      </c>
      <c r="W29" s="26"/>
      <c r="X29" s="26"/>
      <c r="Y29" s="26"/>
      <c r="Z29" s="26"/>
      <c r="AA29" s="26"/>
      <c r="AC29" s="16">
        <f t="shared" si="43"/>
        <v>38.057142857142857</v>
      </c>
      <c r="AD29" s="16">
        <f t="shared" si="44"/>
        <v>38.057142857142857</v>
      </c>
    </row>
    <row r="30" spans="1:30" x14ac:dyDescent="0.3">
      <c r="A30" s="3" t="str">
        <f t="shared" si="30"/>
        <v>object4</v>
      </c>
      <c r="B30" s="3">
        <f t="shared" ref="B30:F30" si="47">100+B8</f>
        <v>80</v>
      </c>
      <c r="C30" s="3">
        <f t="shared" si="47"/>
        <v>75</v>
      </c>
      <c r="D30" s="3">
        <f t="shared" si="47"/>
        <v>93</v>
      </c>
      <c r="E30" s="3">
        <f t="shared" si="47"/>
        <v>78</v>
      </c>
      <c r="F30" s="3">
        <f t="shared" si="47"/>
        <v>108</v>
      </c>
      <c r="G30" s="3">
        <f t="shared" ref="G30" si="48">G8</f>
        <v>1369</v>
      </c>
      <c r="I30" s="3" t="str">
        <f t="shared" si="33"/>
        <v>object4</v>
      </c>
      <c r="J30" s="3">
        <f t="shared" si="40"/>
        <v>14</v>
      </c>
      <c r="K30" s="3">
        <f t="shared" si="34"/>
        <v>13</v>
      </c>
      <c r="L30" s="3">
        <f t="shared" si="35"/>
        <v>8</v>
      </c>
      <c r="M30" s="3">
        <f t="shared" si="36"/>
        <v>14</v>
      </c>
      <c r="N30" s="3">
        <f t="shared" si="37"/>
        <v>6</v>
      </c>
      <c r="O30" s="3">
        <f t="shared" si="27"/>
        <v>1369</v>
      </c>
      <c r="P30" s="3">
        <f>direct_raw!G62</f>
        <v>1193</v>
      </c>
      <c r="Q30" s="3">
        <f>IF(direct_raw!I62*inverse_raw!I62&lt;=0,1,)</f>
        <v>1</v>
      </c>
      <c r="R30" s="3">
        <f>inverse_raw!G62</f>
        <v>1403.4</v>
      </c>
      <c r="S30" s="18">
        <f t="shared" si="41"/>
        <v>-0.12856099342585828</v>
      </c>
      <c r="T30" s="18">
        <f t="shared" si="29"/>
        <v>1.4463111760409025E-2</v>
      </c>
      <c r="U30" s="3">
        <f t="shared" si="42"/>
        <v>2</v>
      </c>
      <c r="W30" s="26"/>
      <c r="X30" s="26"/>
      <c r="Y30" s="26"/>
      <c r="Z30" s="26"/>
      <c r="AA30" s="26"/>
      <c r="AC30" s="16">
        <f t="shared" si="43"/>
        <v>68.45</v>
      </c>
      <c r="AD30" s="16">
        <f t="shared" si="44"/>
        <v>39.114285714285714</v>
      </c>
    </row>
    <row r="31" spans="1:30" x14ac:dyDescent="0.3">
      <c r="A31" s="3" t="str">
        <f t="shared" si="30"/>
        <v>object5</v>
      </c>
      <c r="B31" s="3">
        <f t="shared" ref="B31:F31" si="49">100+B9</f>
        <v>87</v>
      </c>
      <c r="C31" s="3">
        <f t="shared" si="49"/>
        <v>78</v>
      </c>
      <c r="D31" s="3">
        <f t="shared" si="49"/>
        <v>103</v>
      </c>
      <c r="E31" s="3">
        <f t="shared" si="49"/>
        <v>87</v>
      </c>
      <c r="F31" s="3">
        <f t="shared" si="49"/>
        <v>116</v>
      </c>
      <c r="G31" s="3">
        <f t="shared" ref="G31" si="50">G9</f>
        <v>1217</v>
      </c>
      <c r="I31" s="3" t="str">
        <f t="shared" si="33"/>
        <v>object5</v>
      </c>
      <c r="J31" s="3">
        <f t="shared" si="40"/>
        <v>12</v>
      </c>
      <c r="K31" s="3">
        <f t="shared" si="34"/>
        <v>11</v>
      </c>
      <c r="L31" s="3">
        <f t="shared" si="35"/>
        <v>6</v>
      </c>
      <c r="M31" s="3">
        <f t="shared" si="36"/>
        <v>12</v>
      </c>
      <c r="N31" s="3">
        <f t="shared" si="37"/>
        <v>2</v>
      </c>
      <c r="O31" s="3">
        <f t="shared" si="27"/>
        <v>1217</v>
      </c>
      <c r="P31" s="3">
        <f>direct_raw!G63</f>
        <v>1311.7</v>
      </c>
      <c r="Q31" s="3">
        <f>IF(direct_raw!I63*inverse_raw!I63&lt;=0,1,)</f>
        <v>1</v>
      </c>
      <c r="R31" s="3">
        <f>inverse_raw!G63</f>
        <v>1214.3</v>
      </c>
      <c r="S31" s="18">
        <f t="shared" si="41"/>
        <v>7.7814297452752701E-2</v>
      </c>
      <c r="T31" s="18">
        <f t="shared" si="29"/>
        <v>1.7748562037797788E-2</v>
      </c>
      <c r="U31" s="3">
        <f t="shared" si="42"/>
        <v>2</v>
      </c>
      <c r="W31" s="26"/>
      <c r="X31" s="26"/>
      <c r="Y31" s="26"/>
      <c r="Z31" s="26"/>
      <c r="AA31" s="26"/>
      <c r="AC31" s="16">
        <f t="shared" si="43"/>
        <v>38.03125</v>
      </c>
      <c r="AD31" s="16">
        <f t="shared" si="44"/>
        <v>28.302325581395348</v>
      </c>
    </row>
    <row r="32" spans="1:30" x14ac:dyDescent="0.3">
      <c r="A32" s="3" t="str">
        <f t="shared" si="30"/>
        <v>object6</v>
      </c>
      <c r="B32" s="3">
        <f t="shared" ref="B32:F32" si="51">100+B10</f>
        <v>107</v>
      </c>
      <c r="C32" s="3">
        <f t="shared" si="51"/>
        <v>88</v>
      </c>
      <c r="D32" s="3">
        <f t="shared" si="51"/>
        <v>115</v>
      </c>
      <c r="E32" s="3">
        <f t="shared" si="51"/>
        <v>129</v>
      </c>
      <c r="F32" s="3">
        <f t="shared" si="51"/>
        <v>92</v>
      </c>
      <c r="G32" s="3">
        <f t="shared" ref="G32" si="52">G10</f>
        <v>1041</v>
      </c>
      <c r="I32" s="3" t="str">
        <f t="shared" si="33"/>
        <v>object6</v>
      </c>
      <c r="J32" s="3">
        <f t="shared" si="40"/>
        <v>8</v>
      </c>
      <c r="K32" s="3">
        <f t="shared" si="34"/>
        <v>9</v>
      </c>
      <c r="L32" s="3">
        <f t="shared" si="35"/>
        <v>3</v>
      </c>
      <c r="M32" s="3">
        <f t="shared" si="36"/>
        <v>2</v>
      </c>
      <c r="N32" s="3">
        <f t="shared" si="37"/>
        <v>10</v>
      </c>
      <c r="O32" s="3">
        <f t="shared" si="27"/>
        <v>1041</v>
      </c>
      <c r="P32" s="3">
        <f>direct_raw!G64</f>
        <v>1056</v>
      </c>
      <c r="Q32" s="3">
        <f>IF(direct_raw!I64*inverse_raw!I64&lt;=0,1,)</f>
        <v>1</v>
      </c>
      <c r="R32" s="3">
        <f>inverse_raw!G64</f>
        <v>929</v>
      </c>
      <c r="S32" s="18">
        <f t="shared" si="41"/>
        <v>1.4409221902017291E-2</v>
      </c>
      <c r="T32" s="18">
        <f t="shared" si="29"/>
        <v>1.4313160422670597E-2</v>
      </c>
      <c r="U32" s="3">
        <f t="shared" si="42"/>
        <v>2</v>
      </c>
      <c r="W32" s="26"/>
      <c r="X32" s="26"/>
      <c r="Y32" s="26"/>
      <c r="Z32" s="26"/>
      <c r="AA32" s="26"/>
      <c r="AC32" s="16">
        <f t="shared" si="43"/>
        <v>24.209302325581394</v>
      </c>
      <c r="AD32" s="16">
        <f t="shared" si="44"/>
        <v>24.209302325581394</v>
      </c>
    </row>
    <row r="33" spans="1:30" x14ac:dyDescent="0.3">
      <c r="A33" s="3" t="str">
        <f t="shared" si="30"/>
        <v>object7</v>
      </c>
      <c r="B33" s="3">
        <f t="shared" ref="B33:F33" si="53">100+B11</f>
        <v>96</v>
      </c>
      <c r="C33" s="3">
        <f t="shared" si="53"/>
        <v>106</v>
      </c>
      <c r="D33" s="3">
        <f t="shared" si="53"/>
        <v>111</v>
      </c>
      <c r="E33" s="3">
        <f t="shared" si="53"/>
        <v>105</v>
      </c>
      <c r="F33" s="3">
        <f t="shared" si="53"/>
        <v>80</v>
      </c>
      <c r="G33" s="3">
        <f t="shared" ref="G33" si="54">G11</f>
        <v>825</v>
      </c>
      <c r="I33" s="3" t="str">
        <f t="shared" si="33"/>
        <v>object7</v>
      </c>
      <c r="J33" s="3">
        <f t="shared" si="40"/>
        <v>10</v>
      </c>
      <c r="K33" s="3">
        <f t="shared" si="34"/>
        <v>7</v>
      </c>
      <c r="L33" s="3">
        <f t="shared" si="35"/>
        <v>4</v>
      </c>
      <c r="M33" s="3">
        <f t="shared" si="36"/>
        <v>8</v>
      </c>
      <c r="N33" s="3">
        <f t="shared" si="37"/>
        <v>13</v>
      </c>
      <c r="O33" s="3">
        <f t="shared" si="27"/>
        <v>825</v>
      </c>
      <c r="P33" s="3">
        <f>direct_raw!G65</f>
        <v>858.7</v>
      </c>
      <c r="Q33" s="3">
        <f>IF(direct_raw!I65*inverse_raw!I65&lt;=0,1,)</f>
        <v>0</v>
      </c>
      <c r="R33" s="3">
        <f>inverse_raw!G65</f>
        <v>931</v>
      </c>
      <c r="S33" s="18">
        <f t="shared" si="41"/>
        <v>4.0848484848484905E-2</v>
      </c>
      <c r="T33" s="18">
        <f t="shared" si="29"/>
        <v>0.37769696969696959</v>
      </c>
      <c r="U33" s="3">
        <f t="shared" si="42"/>
        <v>1</v>
      </c>
      <c r="W33" s="26"/>
      <c r="X33" s="26"/>
      <c r="Y33" s="26"/>
      <c r="Z33" s="26"/>
      <c r="AA33" s="26"/>
      <c r="AC33" s="16">
        <f t="shared" si="43"/>
        <v>25</v>
      </c>
      <c r="AD33" s="16">
        <f t="shared" si="44"/>
        <v>15.865384615384615</v>
      </c>
    </row>
    <row r="34" spans="1:30" x14ac:dyDescent="0.3">
      <c r="A34" s="3" t="str">
        <f t="shared" si="30"/>
        <v>object8</v>
      </c>
      <c r="B34" s="3">
        <f t="shared" ref="B34:F34" si="55">100+B12</f>
        <v>85</v>
      </c>
      <c r="C34" s="3">
        <f t="shared" si="55"/>
        <v>77</v>
      </c>
      <c r="D34" s="3">
        <f t="shared" si="55"/>
        <v>85</v>
      </c>
      <c r="E34" s="3">
        <f t="shared" si="55"/>
        <v>116</v>
      </c>
      <c r="F34" s="3">
        <f t="shared" si="55"/>
        <v>91</v>
      </c>
      <c r="G34" s="3">
        <f t="shared" ref="G34" si="56">G12</f>
        <v>821</v>
      </c>
      <c r="I34" s="3" t="str">
        <f t="shared" si="33"/>
        <v>object8</v>
      </c>
      <c r="J34" s="3">
        <f t="shared" si="40"/>
        <v>13</v>
      </c>
      <c r="K34" s="3">
        <f t="shared" si="34"/>
        <v>12</v>
      </c>
      <c r="L34" s="3">
        <f t="shared" si="35"/>
        <v>11</v>
      </c>
      <c r="M34" s="3">
        <f t="shared" si="36"/>
        <v>6</v>
      </c>
      <c r="N34" s="3">
        <f t="shared" si="37"/>
        <v>11</v>
      </c>
      <c r="O34" s="3">
        <f t="shared" si="27"/>
        <v>821</v>
      </c>
      <c r="P34" s="3">
        <f>direct_raw!G66</f>
        <v>871.4</v>
      </c>
      <c r="Q34" s="3">
        <f>IF(direct_raw!I66*inverse_raw!I66&lt;=0,1,)</f>
        <v>0</v>
      </c>
      <c r="R34" s="3">
        <f>inverse_raw!G66</f>
        <v>929</v>
      </c>
      <c r="S34" s="18">
        <f t="shared" si="41"/>
        <v>6.1388550548112028E-2</v>
      </c>
      <c r="T34" s="18">
        <f t="shared" si="29"/>
        <v>0.11425091352009739</v>
      </c>
      <c r="U34" s="3">
        <f t="shared" si="42"/>
        <v>0</v>
      </c>
      <c r="W34" s="26"/>
      <c r="X34" s="26"/>
      <c r="Y34" s="26"/>
      <c r="Z34" s="26"/>
      <c r="AA34" s="26"/>
      <c r="AC34" s="16">
        <f t="shared" si="43"/>
        <v>37.31818181818182</v>
      </c>
      <c r="AD34" s="16">
        <f t="shared" si="44"/>
        <v>22.189189189189189</v>
      </c>
    </row>
    <row r="35" spans="1:30" x14ac:dyDescent="0.3">
      <c r="A35" s="3" t="str">
        <f t="shared" si="30"/>
        <v>object9</v>
      </c>
      <c r="B35" s="3">
        <f t="shared" ref="B35:F35" si="57">100+B13</f>
        <v>116</v>
      </c>
      <c r="C35" s="3">
        <f t="shared" si="57"/>
        <v>100</v>
      </c>
      <c r="D35" s="3">
        <f t="shared" si="57"/>
        <v>83</v>
      </c>
      <c r="E35" s="3">
        <f t="shared" si="57"/>
        <v>97</v>
      </c>
      <c r="F35" s="3">
        <f t="shared" si="57"/>
        <v>111</v>
      </c>
      <c r="G35" s="3">
        <f t="shared" ref="G35" si="58">G13</f>
        <v>1225</v>
      </c>
      <c r="I35" s="3" t="str">
        <f t="shared" si="33"/>
        <v>object9</v>
      </c>
      <c r="J35" s="3">
        <f t="shared" si="40"/>
        <v>5</v>
      </c>
      <c r="K35" s="3">
        <f t="shared" si="34"/>
        <v>8</v>
      </c>
      <c r="L35" s="3">
        <f t="shared" si="35"/>
        <v>12</v>
      </c>
      <c r="M35" s="3">
        <f t="shared" si="36"/>
        <v>9</v>
      </c>
      <c r="N35" s="3">
        <f t="shared" si="37"/>
        <v>4</v>
      </c>
      <c r="O35" s="3">
        <f t="shared" si="27"/>
        <v>1225</v>
      </c>
      <c r="P35" s="3">
        <f>direct_raw!G67</f>
        <v>1242.7</v>
      </c>
      <c r="Q35" s="3">
        <f>IF(direct_raw!I67*inverse_raw!I67&lt;=0,1,)</f>
        <v>1</v>
      </c>
      <c r="R35" s="3">
        <f>inverse_raw!G67</f>
        <v>1222.3</v>
      </c>
      <c r="S35" s="18">
        <f t="shared" si="41"/>
        <v>1.4448979591836771E-2</v>
      </c>
      <c r="T35" s="18">
        <f t="shared" si="29"/>
        <v>1.4367346938775435E-2</v>
      </c>
      <c r="U35" s="3">
        <f t="shared" si="42"/>
        <v>2</v>
      </c>
      <c r="W35" s="26"/>
      <c r="X35" s="26"/>
      <c r="Y35" s="26"/>
      <c r="Z35" s="26"/>
      <c r="AA35" s="26"/>
      <c r="AC35" s="16">
        <f t="shared" si="43"/>
        <v>33.108108108108105</v>
      </c>
      <c r="AD35" s="16">
        <f t="shared" si="44"/>
        <v>26.063829787234042</v>
      </c>
    </row>
    <row r="36" spans="1:30" x14ac:dyDescent="0.3">
      <c r="A36" s="3" t="str">
        <f t="shared" si="30"/>
        <v>object10</v>
      </c>
      <c r="B36" s="3">
        <f t="shared" ref="B36:F36" si="59">100+B14</f>
        <v>124</v>
      </c>
      <c r="C36" s="3">
        <f t="shared" si="59"/>
        <v>122</v>
      </c>
      <c r="D36" s="3">
        <f t="shared" si="59"/>
        <v>121</v>
      </c>
      <c r="E36" s="3">
        <f t="shared" si="59"/>
        <v>90</v>
      </c>
      <c r="F36" s="3">
        <f t="shared" si="59"/>
        <v>74</v>
      </c>
      <c r="G36" s="3">
        <f t="shared" ref="G36" si="60">G14</f>
        <v>972</v>
      </c>
      <c r="I36" s="3" t="str">
        <f t="shared" si="33"/>
        <v>object10</v>
      </c>
      <c r="J36" s="3">
        <f t="shared" si="40"/>
        <v>2</v>
      </c>
      <c r="K36" s="3">
        <f t="shared" si="34"/>
        <v>3</v>
      </c>
      <c r="L36" s="3">
        <f t="shared" si="35"/>
        <v>2</v>
      </c>
      <c r="M36" s="3">
        <f t="shared" si="36"/>
        <v>10</v>
      </c>
      <c r="N36" s="3">
        <f t="shared" si="37"/>
        <v>15</v>
      </c>
      <c r="O36" s="3">
        <f t="shared" si="27"/>
        <v>972</v>
      </c>
      <c r="P36" s="3">
        <f>direct_raw!G68</f>
        <v>1004.8</v>
      </c>
      <c r="Q36" s="3">
        <f>IF(direct_raw!I68*inverse_raw!I68&lt;=0,1,)</f>
        <v>1</v>
      </c>
      <c r="R36" s="3">
        <f>inverse_raw!G68</f>
        <v>969.9</v>
      </c>
      <c r="S36" s="18">
        <f t="shared" si="41"/>
        <v>3.3744855967078144E-2</v>
      </c>
      <c r="T36" s="18">
        <f t="shared" si="29"/>
        <v>-6.2448559670781938E-2</v>
      </c>
      <c r="U36" s="3">
        <f t="shared" si="42"/>
        <v>2</v>
      </c>
      <c r="W36" s="26"/>
      <c r="X36" s="26"/>
      <c r="Y36" s="26"/>
      <c r="Z36" s="26"/>
      <c r="AA36" s="26"/>
      <c r="AC36" s="16">
        <f t="shared" si="43"/>
        <v>22.604651162790699</v>
      </c>
      <c r="AD36" s="16">
        <f t="shared" si="44"/>
        <v>40.5</v>
      </c>
    </row>
    <row r="37" spans="1:30" x14ac:dyDescent="0.3">
      <c r="A37" s="3" t="str">
        <f t="shared" si="30"/>
        <v>object11</v>
      </c>
      <c r="B37" s="3">
        <f t="shared" ref="B37:F37" si="61">100+B15</f>
        <v>121</v>
      </c>
      <c r="C37" s="3">
        <f t="shared" si="61"/>
        <v>84</v>
      </c>
      <c r="D37" s="3">
        <f t="shared" si="61"/>
        <v>110</v>
      </c>
      <c r="E37" s="3">
        <f t="shared" si="61"/>
        <v>70</v>
      </c>
      <c r="F37" s="3">
        <f t="shared" si="61"/>
        <v>95</v>
      </c>
      <c r="G37" s="3">
        <f t="shared" ref="G37" si="62">G15</f>
        <v>1292</v>
      </c>
      <c r="I37" s="3" t="str">
        <f t="shared" si="33"/>
        <v>object11</v>
      </c>
      <c r="J37" s="3">
        <f t="shared" si="40"/>
        <v>3</v>
      </c>
      <c r="K37" s="3">
        <f t="shared" si="34"/>
        <v>10</v>
      </c>
      <c r="L37" s="3">
        <f t="shared" si="35"/>
        <v>5</v>
      </c>
      <c r="M37" s="3">
        <f t="shared" si="36"/>
        <v>15</v>
      </c>
      <c r="N37" s="3">
        <f t="shared" si="37"/>
        <v>8</v>
      </c>
      <c r="O37" s="3">
        <f t="shared" si="27"/>
        <v>1292</v>
      </c>
      <c r="P37" s="3">
        <f>direct_raw!G69</f>
        <v>1310.7</v>
      </c>
      <c r="Q37" s="3">
        <f>IF(direct_raw!I69*inverse_raw!I69&lt;=0,1,)</f>
        <v>1</v>
      </c>
      <c r="R37" s="3">
        <f>inverse_raw!G69</f>
        <v>1289.2</v>
      </c>
      <c r="S37" s="18">
        <f t="shared" si="41"/>
        <v>1.447368421052635E-2</v>
      </c>
      <c r="T37" s="18">
        <f t="shared" si="29"/>
        <v>1.4396284829721292E-2</v>
      </c>
      <c r="U37" s="3">
        <f t="shared" si="42"/>
        <v>2</v>
      </c>
      <c r="W37" s="26"/>
      <c r="X37" s="26"/>
      <c r="Y37" s="26"/>
      <c r="Z37" s="26"/>
      <c r="AA37" s="26"/>
      <c r="AC37" s="16">
        <f t="shared" si="43"/>
        <v>38</v>
      </c>
      <c r="AD37" s="16">
        <f t="shared" si="44"/>
        <v>34.918918918918919</v>
      </c>
    </row>
    <row r="38" spans="1:30" x14ac:dyDescent="0.3">
      <c r="A38" s="3" t="str">
        <f t="shared" si="30"/>
        <v>object12</v>
      </c>
      <c r="B38" s="3">
        <f t="shared" ref="B38:F38" si="63">100+B16</f>
        <v>107</v>
      </c>
      <c r="C38" s="3">
        <f t="shared" si="63"/>
        <v>120</v>
      </c>
      <c r="D38" s="3">
        <f t="shared" si="63"/>
        <v>90</v>
      </c>
      <c r="E38" s="3">
        <f t="shared" si="63"/>
        <v>90</v>
      </c>
      <c r="F38" s="3">
        <f t="shared" si="63"/>
        <v>85</v>
      </c>
      <c r="G38" s="3">
        <f t="shared" ref="G38" si="64">G16</f>
        <v>1398</v>
      </c>
      <c r="I38" s="3" t="str">
        <f t="shared" si="33"/>
        <v>object12</v>
      </c>
      <c r="J38" s="3">
        <f t="shared" si="40"/>
        <v>8</v>
      </c>
      <c r="K38" s="3">
        <f t="shared" si="34"/>
        <v>4</v>
      </c>
      <c r="L38" s="3">
        <f t="shared" si="35"/>
        <v>9</v>
      </c>
      <c r="M38" s="3">
        <f t="shared" si="36"/>
        <v>10</v>
      </c>
      <c r="N38" s="3">
        <f t="shared" si="37"/>
        <v>12</v>
      </c>
      <c r="O38" s="3">
        <f t="shared" si="27"/>
        <v>1398</v>
      </c>
      <c r="P38" s="3">
        <f>direct_raw!G70</f>
        <v>1147.3</v>
      </c>
      <c r="Q38" s="3">
        <f>IF(direct_raw!I70*inverse_raw!I70&lt;=0,1,)</f>
        <v>0</v>
      </c>
      <c r="R38" s="3">
        <f>inverse_raw!G70</f>
        <v>1394.9</v>
      </c>
      <c r="S38" s="18">
        <f t="shared" si="41"/>
        <v>-0.17932761087267529</v>
      </c>
      <c r="T38" s="18">
        <f t="shared" si="29"/>
        <v>1.4449213161659546E-2</v>
      </c>
      <c r="U38" s="3">
        <f t="shared" si="42"/>
        <v>1</v>
      </c>
      <c r="W38" s="26"/>
      <c r="X38" s="26"/>
      <c r="Y38" s="26"/>
      <c r="Z38" s="26"/>
      <c r="AA38" s="26"/>
      <c r="AC38" s="16">
        <f t="shared" si="43"/>
        <v>43.6875</v>
      </c>
      <c r="AD38" s="16">
        <f t="shared" si="44"/>
        <v>27.96</v>
      </c>
    </row>
    <row r="39" spans="1:30" x14ac:dyDescent="0.3">
      <c r="A39" s="3" t="str">
        <f t="shared" si="30"/>
        <v>object13</v>
      </c>
      <c r="B39" s="3">
        <f t="shared" ref="B39:F39" si="65">100+B17</f>
        <v>78</v>
      </c>
      <c r="C39" s="3">
        <f t="shared" si="65"/>
        <v>124</v>
      </c>
      <c r="D39" s="3">
        <f t="shared" si="65"/>
        <v>86</v>
      </c>
      <c r="E39" s="3">
        <f t="shared" si="65"/>
        <v>124</v>
      </c>
      <c r="F39" s="3">
        <f t="shared" si="65"/>
        <v>77</v>
      </c>
      <c r="G39" s="3">
        <f t="shared" ref="G39" si="66">G17</f>
        <v>1225</v>
      </c>
      <c r="I39" s="3" t="str">
        <f t="shared" si="33"/>
        <v>object13</v>
      </c>
      <c r="J39" s="3">
        <f t="shared" si="40"/>
        <v>15</v>
      </c>
      <c r="K39" s="3">
        <f t="shared" si="34"/>
        <v>1</v>
      </c>
      <c r="L39" s="3">
        <f t="shared" si="35"/>
        <v>10</v>
      </c>
      <c r="M39" s="3">
        <f t="shared" si="36"/>
        <v>4</v>
      </c>
      <c r="N39" s="3">
        <f t="shared" si="37"/>
        <v>14</v>
      </c>
      <c r="O39" s="3">
        <f t="shared" si="27"/>
        <v>1225</v>
      </c>
      <c r="P39" s="3">
        <f>direct_raw!G71</f>
        <v>1039.8</v>
      </c>
      <c r="Q39" s="3">
        <f>IF(direct_raw!I71*inverse_raw!I71&lt;=0,1,)</f>
        <v>0</v>
      </c>
      <c r="R39" s="3">
        <f>inverse_raw!G71</f>
        <v>1222.3</v>
      </c>
      <c r="S39" s="18">
        <f t="shared" si="41"/>
        <v>-0.1511836734693878</v>
      </c>
      <c r="T39" s="18">
        <f t="shared" si="29"/>
        <v>-0.22791836734693882</v>
      </c>
      <c r="U39" s="3">
        <f t="shared" si="42"/>
        <v>1</v>
      </c>
      <c r="W39" s="26"/>
      <c r="X39" s="26"/>
      <c r="Y39" s="26"/>
      <c r="Z39" s="26"/>
      <c r="AA39" s="26"/>
      <c r="AC39" s="16">
        <f t="shared" si="43"/>
        <v>39.516129032258064</v>
      </c>
      <c r="AD39" s="16">
        <f t="shared" si="44"/>
        <v>61.25</v>
      </c>
    </row>
    <row r="40" spans="1:30" x14ac:dyDescent="0.3">
      <c r="A40" s="3" t="str">
        <f t="shared" si="30"/>
        <v>object14</v>
      </c>
      <c r="B40" s="3">
        <f t="shared" ref="B40:F40" si="67">100+B18</f>
        <v>115</v>
      </c>
      <c r="C40" s="3">
        <f t="shared" si="67"/>
        <v>124</v>
      </c>
      <c r="D40" s="3">
        <f t="shared" si="67"/>
        <v>127</v>
      </c>
      <c r="E40" s="3">
        <f t="shared" si="67"/>
        <v>127</v>
      </c>
      <c r="F40" s="3">
        <f t="shared" si="67"/>
        <v>115</v>
      </c>
      <c r="G40" s="3">
        <f t="shared" ref="G40" si="68">G18</f>
        <v>983</v>
      </c>
      <c r="I40" s="3" t="str">
        <f t="shared" si="33"/>
        <v>object14</v>
      </c>
      <c r="J40" s="3">
        <f t="shared" si="40"/>
        <v>6</v>
      </c>
      <c r="K40" s="3">
        <f t="shared" si="34"/>
        <v>1</v>
      </c>
      <c r="L40" s="3">
        <f t="shared" si="35"/>
        <v>1</v>
      </c>
      <c r="M40" s="3">
        <f t="shared" si="36"/>
        <v>3</v>
      </c>
      <c r="N40" s="3">
        <f t="shared" si="37"/>
        <v>3</v>
      </c>
      <c r="O40" s="3">
        <f t="shared" si="27"/>
        <v>983</v>
      </c>
      <c r="P40" s="3">
        <f>direct_raw!G72</f>
        <v>1374.1</v>
      </c>
      <c r="Q40" s="3">
        <f>IF(direct_raw!I72*inverse_raw!I72&lt;=0,1,)</f>
        <v>1</v>
      </c>
      <c r="R40" s="3">
        <f>inverse_raw!G72</f>
        <v>827.7</v>
      </c>
      <c r="S40" s="18">
        <f t="shared" si="41"/>
        <v>0.39786368260427252</v>
      </c>
      <c r="T40" s="18">
        <f t="shared" si="29"/>
        <v>-6.937945066124114E-2</v>
      </c>
      <c r="U40" s="3">
        <f t="shared" si="42"/>
        <v>2</v>
      </c>
      <c r="W40" s="26"/>
      <c r="X40" s="26"/>
      <c r="Y40" s="26"/>
      <c r="Z40" s="26"/>
      <c r="AA40" s="26"/>
      <c r="AC40" s="16">
        <f t="shared" si="43"/>
        <v>16.114754098360656</v>
      </c>
      <c r="AD40" s="16">
        <f t="shared" si="44"/>
        <v>44.68181818181818</v>
      </c>
    </row>
    <row r="41" spans="1:30" x14ac:dyDescent="0.3">
      <c r="A41" s="3" t="str">
        <f t="shared" si="30"/>
        <v>object15</v>
      </c>
      <c r="B41" s="3">
        <f t="shared" ref="B41:F41" si="69">100+B19</f>
        <v>119</v>
      </c>
      <c r="C41" s="3">
        <f t="shared" si="69"/>
        <v>73</v>
      </c>
      <c r="D41" s="3">
        <f t="shared" si="69"/>
        <v>99</v>
      </c>
      <c r="E41" s="3">
        <f t="shared" si="69"/>
        <v>130</v>
      </c>
      <c r="F41" s="3">
        <f t="shared" si="69"/>
        <v>111</v>
      </c>
      <c r="G41" s="3">
        <f t="shared" ref="G41" si="70">G19</f>
        <v>919</v>
      </c>
      <c r="I41" s="3" t="str">
        <f t="shared" si="33"/>
        <v>object15</v>
      </c>
      <c r="J41" s="3">
        <f t="shared" si="40"/>
        <v>4</v>
      </c>
      <c r="K41" s="3">
        <f t="shared" si="34"/>
        <v>15</v>
      </c>
      <c r="L41" s="3">
        <f t="shared" si="35"/>
        <v>7</v>
      </c>
      <c r="M41" s="3">
        <f t="shared" si="36"/>
        <v>1</v>
      </c>
      <c r="N41" s="3">
        <f t="shared" si="37"/>
        <v>4</v>
      </c>
      <c r="O41" s="3">
        <f t="shared" si="27"/>
        <v>919</v>
      </c>
      <c r="P41" s="3">
        <f>direct_raw!G73</f>
        <v>932.3</v>
      </c>
      <c r="Q41" s="3">
        <f>IF(direct_raw!I73*inverse_raw!I73&lt;=0,1,)</f>
        <v>1</v>
      </c>
      <c r="R41" s="3">
        <f>inverse_raw!G73</f>
        <v>917</v>
      </c>
      <c r="S41" s="18">
        <f t="shared" si="41"/>
        <v>1.4472252448313334E-2</v>
      </c>
      <c r="T41" s="18">
        <f t="shared" si="29"/>
        <v>1.4798694232861832E-2</v>
      </c>
      <c r="U41" s="3">
        <f t="shared" si="42"/>
        <v>2</v>
      </c>
      <c r="W41" s="26"/>
      <c r="X41" s="26"/>
      <c r="Y41" s="26"/>
      <c r="Z41" s="26"/>
      <c r="AA41" s="26"/>
      <c r="AC41" s="16">
        <f t="shared" si="43"/>
        <v>20.886363636363637</v>
      </c>
      <c r="AD41" s="16">
        <f t="shared" si="44"/>
        <v>32.821428571428569</v>
      </c>
    </row>
  </sheetData>
  <mergeCells count="3">
    <mergeCell ref="B21:G23"/>
    <mergeCell ref="R21:Z23"/>
    <mergeCell ref="W27:AA41"/>
  </mergeCells>
  <conditionalFormatting sqref="J27:N4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V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S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7:T4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7:U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7:AC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R21" r:id="rId1" xr:uid="{D4EAE7FC-9A2F-4B98-B7E4-060C30C4FAE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D113-E1D4-4386-9E44-60B79E6051EC}">
  <dimension ref="A1:Z107"/>
  <sheetViews>
    <sheetView tabSelected="1" workbookViewId="0"/>
  </sheetViews>
  <sheetFormatPr defaultColWidth="11.5546875" defaultRowHeight="14.4" x14ac:dyDescent="0.3"/>
  <cols>
    <col min="1" max="1" width="8.109375" bestFit="1" customWidth="1"/>
    <col min="2" max="2" width="12.33203125" bestFit="1" customWidth="1"/>
    <col min="3" max="3" width="10.33203125" bestFit="1" customWidth="1"/>
    <col min="4" max="4" width="8.44140625" bestFit="1" customWidth="1"/>
    <col min="5" max="5" width="9.21875" bestFit="1" customWidth="1"/>
    <col min="10" max="10" width="18.44140625" bestFit="1" customWidth="1"/>
    <col min="11" max="11" width="19" bestFit="1" customWidth="1"/>
    <col min="12" max="13" width="21.21875" bestFit="1" customWidth="1"/>
    <col min="14" max="14" width="13.109375" customWidth="1"/>
  </cols>
  <sheetData>
    <row r="1" spans="1:14" x14ac:dyDescent="0.3">
      <c r="B1" t="s">
        <v>29</v>
      </c>
      <c r="C1" t="s">
        <v>29</v>
      </c>
      <c r="D1" t="s">
        <v>29</v>
      </c>
      <c r="E1" t="s">
        <v>29</v>
      </c>
      <c r="L1" t="str">
        <f>rnd_stored!S24</f>
        <v>raw_direction</v>
      </c>
      <c r="M1" t="str">
        <f>rnd_stored!T24</f>
        <v>ideal-based</v>
      </c>
    </row>
    <row r="2" spans="1:14" x14ac:dyDescent="0.3">
      <c r="A2" t="s">
        <v>28</v>
      </c>
      <c r="B2" t="str">
        <f>rnd_stored!S24</f>
        <v>raw_direction</v>
      </c>
      <c r="C2" t="str">
        <f>rnd_stored!T24</f>
        <v>ideal-based</v>
      </c>
      <c r="D2" t="str">
        <f>rnd_stored!AC26</f>
        <v>naiv_raw</v>
      </c>
      <c r="E2" t="str">
        <f>rnd_stored!AD26</f>
        <v>naiv_ideal</v>
      </c>
      <c r="F2" t="s">
        <v>173</v>
      </c>
      <c r="G2" t="s">
        <v>128</v>
      </c>
      <c r="H2" t="s">
        <v>130</v>
      </c>
      <c r="I2" t="s">
        <v>129</v>
      </c>
      <c r="J2" t="s">
        <v>289</v>
      </c>
      <c r="L2" t="str">
        <f>rnd_stored!S26</f>
        <v>relative price_advantage</v>
      </c>
      <c r="M2" t="str">
        <f>rnd_stored!T26</f>
        <v>relative price_advantage</v>
      </c>
    </row>
    <row r="3" spans="1:14" x14ac:dyDescent="0.3">
      <c r="A3" t="str">
        <f>rnd_stored!A5</f>
        <v>object1</v>
      </c>
      <c r="B3">
        <f>RANK(rnd_stored!S27,rnd_stored!S$27:S$41,1)</f>
        <v>11</v>
      </c>
      <c r="C3">
        <f>RANK(rnd_stored!T27,rnd_stored!T$27:T$41,1)</f>
        <v>2</v>
      </c>
      <c r="D3">
        <f>RANK(rnd_stored!AC27,rnd_stored!AC$27:AC$41,1)</f>
        <v>6</v>
      </c>
      <c r="E3">
        <f>RANK(rnd_stored!AD27,rnd_stored!AD$27:AD$41,1)</f>
        <v>7</v>
      </c>
      <c r="F3">
        <v>1000</v>
      </c>
      <c r="G3">
        <f>F79</f>
        <v>1004.8</v>
      </c>
      <c r="H3">
        <f>T79</f>
        <v>995.2</v>
      </c>
      <c r="I3">
        <f>IF(I79*W79&lt;=0,1,0)</f>
        <v>1</v>
      </c>
      <c r="J3">
        <f>I3+rnd_stored!U27</f>
        <v>2</v>
      </c>
      <c r="L3" s="20">
        <f>rnd_stored!S27</f>
        <v>3.6456558773424151E-2</v>
      </c>
      <c r="M3" s="20">
        <f>rnd_stored!T27</f>
        <v>-0.13645655877342422</v>
      </c>
    </row>
    <row r="4" spans="1:14" x14ac:dyDescent="0.3">
      <c r="A4" t="str">
        <f>rnd_stored!A6</f>
        <v>object2</v>
      </c>
      <c r="B4">
        <f>RANK(rnd_stored!S28,rnd_stored!S$27:S$41,1)</f>
        <v>4</v>
      </c>
      <c r="C4">
        <f>RANK(rnd_stored!T28,rnd_stored!T$27:T$41,1)</f>
        <v>6</v>
      </c>
      <c r="D4">
        <f>RANK(rnd_stored!AC28,rnd_stored!AC$27:AC$41,1)</f>
        <v>14</v>
      </c>
      <c r="E4">
        <f>RANK(rnd_stored!AD28,rnd_stored!AD$27:AD$41,1)</f>
        <v>10</v>
      </c>
      <c r="F4">
        <v>1000</v>
      </c>
      <c r="G4">
        <f t="shared" ref="G4:G17" si="0">F80</f>
        <v>997.8</v>
      </c>
      <c r="H4">
        <f t="shared" ref="H4:H17" si="1">T80</f>
        <v>999.7</v>
      </c>
      <c r="I4">
        <f t="shared" ref="I4:I17" si="2">IF(I80*W80&lt;=0,1,0)</f>
        <v>0</v>
      </c>
      <c r="J4">
        <f>I4+rnd_stored!U28</f>
        <v>1</v>
      </c>
      <c r="L4" s="20">
        <f>rnd_stored!S28</f>
        <v>-9.7429519071310117E-2</v>
      </c>
      <c r="M4" s="20">
        <f>rnd_stored!T28</f>
        <v>1.4344941956882218E-2</v>
      </c>
    </row>
    <row r="5" spans="1:14" x14ac:dyDescent="0.3">
      <c r="A5" t="str">
        <f>rnd_stored!A7</f>
        <v>object3</v>
      </c>
      <c r="B5">
        <f>RANK(rnd_stored!S29,rnd_stored!S$27:S$41,1)</f>
        <v>6</v>
      </c>
      <c r="C5">
        <f>RANK(rnd_stored!T29,rnd_stored!T$27:T$41,1)</f>
        <v>9</v>
      </c>
      <c r="D5">
        <f>RANK(rnd_stored!AC29,rnd_stored!AC$27:AC$41,1)</f>
        <v>11</v>
      </c>
      <c r="E5">
        <f>RANK(rnd_stored!AD29,rnd_stored!AD$27:AD$41,1)</f>
        <v>11</v>
      </c>
      <c r="F5">
        <v>1000</v>
      </c>
      <c r="G5">
        <f t="shared" si="0"/>
        <v>990.3</v>
      </c>
      <c r="H5">
        <f t="shared" si="1"/>
        <v>1009.7</v>
      </c>
      <c r="I5">
        <f t="shared" si="2"/>
        <v>1</v>
      </c>
      <c r="J5">
        <f>I5+rnd_stored!U29</f>
        <v>3</v>
      </c>
      <c r="L5" s="20">
        <f>rnd_stored!S29</f>
        <v>1.4414414414414449E-2</v>
      </c>
      <c r="M5" s="20">
        <f>rnd_stored!T29</f>
        <v>1.4414414414414449E-2</v>
      </c>
    </row>
    <row r="6" spans="1:14" x14ac:dyDescent="0.3">
      <c r="A6" t="str">
        <f>rnd_stored!A8</f>
        <v>object4</v>
      </c>
      <c r="B6">
        <f>RANK(rnd_stored!S30,rnd_stored!S$27:S$41,1)</f>
        <v>3</v>
      </c>
      <c r="C6">
        <f>RANK(rnd_stored!T30,rnd_stored!T$27:T$41,1)</f>
        <v>11</v>
      </c>
      <c r="D6">
        <f>RANK(rnd_stored!AC30,rnd_stored!AC$27:AC$41,1)</f>
        <v>15</v>
      </c>
      <c r="E6">
        <f>RANK(rnd_stored!AD30,rnd_stored!AD$27:AD$41,1)</f>
        <v>12</v>
      </c>
      <c r="F6">
        <v>1000</v>
      </c>
      <c r="G6">
        <f t="shared" si="0"/>
        <v>994.3</v>
      </c>
      <c r="H6">
        <f t="shared" si="1"/>
        <v>1005.7</v>
      </c>
      <c r="I6">
        <f t="shared" si="2"/>
        <v>1</v>
      </c>
      <c r="J6">
        <f>I6+rnd_stored!U30</f>
        <v>3</v>
      </c>
      <c r="L6" s="20">
        <f>rnd_stored!S30</f>
        <v>-0.12856099342585828</v>
      </c>
      <c r="M6" s="20">
        <f>rnd_stored!T30</f>
        <v>1.4463111760409025E-2</v>
      </c>
    </row>
    <row r="7" spans="1:14" ht="15" thickBot="1" x14ac:dyDescent="0.35">
      <c r="A7" t="str">
        <f>rnd_stored!A9</f>
        <v>object5</v>
      </c>
      <c r="B7">
        <f>RANK(rnd_stored!S31,rnd_stored!S$27:S$41,1)</f>
        <v>14</v>
      </c>
      <c r="C7">
        <f>RANK(rnd_stored!T31,rnd_stored!T$27:T$41,1)</f>
        <v>13</v>
      </c>
      <c r="D7">
        <f>RANK(rnd_stored!AC31,rnd_stored!AC$27:AC$41,1)</f>
        <v>10</v>
      </c>
      <c r="E7">
        <f>RANK(rnd_stored!AD31,rnd_stored!AD$27:AD$41,1)</f>
        <v>6</v>
      </c>
      <c r="F7">
        <v>1000</v>
      </c>
      <c r="G7">
        <f t="shared" si="0"/>
        <v>987.3</v>
      </c>
      <c r="H7">
        <f t="shared" si="1"/>
        <v>1015.2</v>
      </c>
      <c r="I7">
        <f t="shared" si="2"/>
        <v>1</v>
      </c>
      <c r="J7">
        <f>I7+rnd_stored!U31</f>
        <v>3</v>
      </c>
      <c r="L7" s="20">
        <f>rnd_stored!S31</f>
        <v>7.7814297452752701E-2</v>
      </c>
      <c r="M7" s="20">
        <f>rnd_stored!T31</f>
        <v>1.7748562037797788E-2</v>
      </c>
    </row>
    <row r="8" spans="1:14" s="25" customFormat="1" ht="72.599999999999994" thickBot="1" x14ac:dyDescent="0.35">
      <c r="A8" s="21" t="str">
        <f>rnd_stored!A10</f>
        <v>object6</v>
      </c>
      <c r="B8" s="22">
        <f>RANK(rnd_stored!S32,rnd_stored!S$27:S$41,1)</f>
        <v>5</v>
      </c>
      <c r="C8" s="22">
        <f>RANK(rnd_stored!T32,rnd_stored!T$27:T$41,1)</f>
        <v>5</v>
      </c>
      <c r="D8" s="22">
        <f>RANK(rnd_stored!AC32,rnd_stored!AC$27:AC$41,1)</f>
        <v>4</v>
      </c>
      <c r="E8" s="22">
        <f>RANK(rnd_stored!AD32,rnd_stored!AD$27:AD$41,1)</f>
        <v>3</v>
      </c>
      <c r="F8" s="22">
        <v>1000</v>
      </c>
      <c r="G8" s="22">
        <f t="shared" si="0"/>
        <v>1014.3</v>
      </c>
      <c r="H8" s="22">
        <f t="shared" si="1"/>
        <v>985.7</v>
      </c>
      <c r="I8" s="22">
        <f t="shared" si="2"/>
        <v>1</v>
      </c>
      <c r="J8" s="22">
        <f>I8+rnd_stored!U32</f>
        <v>3</v>
      </c>
      <c r="K8" s="22" t="s">
        <v>291</v>
      </c>
      <c r="L8" s="23">
        <f>rnd_stored!S32</f>
        <v>1.4409221902017291E-2</v>
      </c>
      <c r="M8" s="24">
        <f>rnd_stored!T32</f>
        <v>1.4313160422670597E-2</v>
      </c>
      <c r="N8" s="5" t="s">
        <v>290</v>
      </c>
    </row>
    <row r="9" spans="1:14" x14ac:dyDescent="0.3">
      <c r="A9" t="str">
        <f>rnd_stored!A11</f>
        <v>object7</v>
      </c>
      <c r="B9">
        <f>RANK(rnd_stored!S33,rnd_stored!S$27:S$41,1)</f>
        <v>12</v>
      </c>
      <c r="C9">
        <f>RANK(rnd_stored!T33,rnd_stored!T$27:T$41,1)</f>
        <v>15</v>
      </c>
      <c r="D9">
        <f>RANK(rnd_stored!AC33,rnd_stored!AC$27:AC$41,1)</f>
        <v>5</v>
      </c>
      <c r="E9">
        <f>RANK(rnd_stored!AD33,rnd_stored!AD$27:AD$41,1)</f>
        <v>1</v>
      </c>
      <c r="F9">
        <v>1000</v>
      </c>
      <c r="G9">
        <f t="shared" si="0"/>
        <v>1000.3</v>
      </c>
      <c r="H9">
        <f t="shared" si="1"/>
        <v>999.7</v>
      </c>
      <c r="I9">
        <f t="shared" si="2"/>
        <v>1</v>
      </c>
      <c r="J9">
        <f>I9+rnd_stored!U33</f>
        <v>2</v>
      </c>
      <c r="L9" s="20">
        <f>rnd_stored!S33</f>
        <v>4.0848484848484905E-2</v>
      </c>
      <c r="M9" s="20">
        <f>rnd_stored!T33</f>
        <v>0.37769696969696959</v>
      </c>
    </row>
    <row r="10" spans="1:14" x14ac:dyDescent="0.3">
      <c r="A10" t="str">
        <f>rnd_stored!A12</f>
        <v>object8</v>
      </c>
      <c r="B10">
        <f>RANK(rnd_stored!S34,rnd_stored!S$27:S$41,1)</f>
        <v>13</v>
      </c>
      <c r="C10">
        <f>RANK(rnd_stored!T34,rnd_stored!T$27:T$41,1)</f>
        <v>14</v>
      </c>
      <c r="D10">
        <f>RANK(rnd_stored!AC34,rnd_stored!AC$27:AC$41,1)</f>
        <v>8</v>
      </c>
      <c r="E10">
        <f>RANK(rnd_stored!AD34,rnd_stored!AD$27:AD$41,1)</f>
        <v>2</v>
      </c>
      <c r="F10">
        <v>1000</v>
      </c>
      <c r="G10">
        <f t="shared" si="0"/>
        <v>1000.3</v>
      </c>
      <c r="H10">
        <f t="shared" si="1"/>
        <v>999.7</v>
      </c>
      <c r="I10">
        <f t="shared" si="2"/>
        <v>1</v>
      </c>
      <c r="J10">
        <f>I10+rnd_stored!U34</f>
        <v>1</v>
      </c>
      <c r="L10" s="20">
        <f>rnd_stored!S34</f>
        <v>6.1388550548112028E-2</v>
      </c>
      <c r="M10" s="20">
        <f>rnd_stored!T34</f>
        <v>0.11425091352009739</v>
      </c>
    </row>
    <row r="11" spans="1:14" x14ac:dyDescent="0.3">
      <c r="A11" t="str">
        <f>rnd_stored!A13</f>
        <v>object9</v>
      </c>
      <c r="B11">
        <f>RANK(rnd_stored!S35,rnd_stored!S$27:S$41,1)</f>
        <v>7</v>
      </c>
      <c r="C11">
        <f>RANK(rnd_stored!T35,rnd_stored!T$27:T$41,1)</f>
        <v>7</v>
      </c>
      <c r="D11">
        <f>RANK(rnd_stored!AC35,rnd_stored!AC$27:AC$41,1)</f>
        <v>7</v>
      </c>
      <c r="E11">
        <f>RANK(rnd_stored!AD35,rnd_stored!AD$27:AD$41,1)</f>
        <v>4</v>
      </c>
      <c r="F11">
        <v>1000</v>
      </c>
      <c r="G11">
        <f t="shared" si="0"/>
        <v>1005.3</v>
      </c>
      <c r="H11">
        <f t="shared" si="1"/>
        <v>994.7</v>
      </c>
      <c r="I11">
        <f t="shared" si="2"/>
        <v>1</v>
      </c>
      <c r="J11">
        <f>I11+rnd_stored!U35</f>
        <v>3</v>
      </c>
      <c r="L11" s="20">
        <f>rnd_stored!S35</f>
        <v>1.4448979591836771E-2</v>
      </c>
      <c r="M11" s="20">
        <f>rnd_stored!T35</f>
        <v>1.4367346938775435E-2</v>
      </c>
    </row>
    <row r="12" spans="1:14" x14ac:dyDescent="0.3">
      <c r="A12" t="str">
        <f>rnd_stored!A14</f>
        <v>object10</v>
      </c>
      <c r="B12">
        <f>RANK(rnd_stored!S36,rnd_stored!S$27:S$41,1)</f>
        <v>10</v>
      </c>
      <c r="C12">
        <f>RANK(rnd_stored!T36,rnd_stored!T$27:T$41,1)</f>
        <v>4</v>
      </c>
      <c r="D12">
        <f>RANK(rnd_stored!AC36,rnd_stored!AC$27:AC$41,1)</f>
        <v>3</v>
      </c>
      <c r="E12">
        <f>RANK(rnd_stored!AD36,rnd_stored!AD$27:AD$41,1)</f>
        <v>13</v>
      </c>
      <c r="F12">
        <v>1000</v>
      </c>
      <c r="G12">
        <f t="shared" si="0"/>
        <v>1000.3</v>
      </c>
      <c r="H12">
        <f t="shared" si="1"/>
        <v>999.7</v>
      </c>
      <c r="I12">
        <f t="shared" si="2"/>
        <v>1</v>
      </c>
      <c r="J12">
        <f>I12+rnd_stored!U36</f>
        <v>3</v>
      </c>
      <c r="L12" s="20">
        <f>rnd_stored!S36</f>
        <v>3.3744855967078144E-2</v>
      </c>
      <c r="M12" s="20">
        <f>rnd_stored!T36</f>
        <v>-6.2448559670781938E-2</v>
      </c>
    </row>
    <row r="13" spans="1:14" x14ac:dyDescent="0.3">
      <c r="A13" t="str">
        <f>rnd_stored!A15</f>
        <v>object11</v>
      </c>
      <c r="B13">
        <f>RANK(rnd_stored!S37,rnd_stored!S$27:S$41,1)</f>
        <v>9</v>
      </c>
      <c r="C13">
        <f>RANK(rnd_stored!T37,rnd_stored!T$27:T$41,1)</f>
        <v>8</v>
      </c>
      <c r="D13">
        <f>RANK(rnd_stored!AC37,rnd_stored!AC$27:AC$41,1)</f>
        <v>9</v>
      </c>
      <c r="E13">
        <f>RANK(rnd_stored!AD37,rnd_stored!AD$27:AD$41,1)</f>
        <v>9</v>
      </c>
      <c r="F13">
        <v>1000</v>
      </c>
      <c r="G13">
        <f t="shared" si="0"/>
        <v>991.3</v>
      </c>
      <c r="H13">
        <f t="shared" si="1"/>
        <v>1008.7</v>
      </c>
      <c r="I13">
        <f t="shared" si="2"/>
        <v>1</v>
      </c>
      <c r="J13">
        <f>I13+rnd_stored!U37</f>
        <v>3</v>
      </c>
      <c r="L13" s="20">
        <f>rnd_stored!S37</f>
        <v>1.447368421052635E-2</v>
      </c>
      <c r="M13" s="20">
        <f>rnd_stored!T37</f>
        <v>1.4396284829721292E-2</v>
      </c>
    </row>
    <row r="14" spans="1:14" x14ac:dyDescent="0.3">
      <c r="A14" t="str">
        <f>rnd_stored!A16</f>
        <v>object12</v>
      </c>
      <c r="B14">
        <f>RANK(rnd_stored!S38,rnd_stored!S$27:S$41,1)</f>
        <v>1</v>
      </c>
      <c r="C14">
        <f>RANK(rnd_stored!T38,rnd_stored!T$27:T$41,1)</f>
        <v>10</v>
      </c>
      <c r="D14">
        <f>RANK(rnd_stored!AC38,rnd_stored!AC$27:AC$41,1)</f>
        <v>13</v>
      </c>
      <c r="E14">
        <f>RANK(rnd_stored!AD38,rnd_stored!AD$27:AD$41,1)</f>
        <v>5</v>
      </c>
      <c r="F14">
        <v>1000</v>
      </c>
      <c r="G14">
        <f t="shared" si="0"/>
        <v>1010.3</v>
      </c>
      <c r="H14">
        <f t="shared" si="1"/>
        <v>989.7</v>
      </c>
      <c r="I14">
        <f t="shared" si="2"/>
        <v>1</v>
      </c>
      <c r="J14">
        <f>I14+rnd_stored!U38</f>
        <v>2</v>
      </c>
      <c r="L14" s="20">
        <f>rnd_stored!S38</f>
        <v>-0.17932761087267529</v>
      </c>
      <c r="M14" s="20">
        <f>rnd_stored!T38</f>
        <v>1.4449213161659546E-2</v>
      </c>
    </row>
    <row r="15" spans="1:14" x14ac:dyDescent="0.3">
      <c r="A15" t="str">
        <f>rnd_stored!A17</f>
        <v>object13</v>
      </c>
      <c r="B15">
        <f>RANK(rnd_stored!S39,rnd_stored!S$27:S$41,1)</f>
        <v>2</v>
      </c>
      <c r="C15">
        <f>RANK(rnd_stored!T39,rnd_stored!T$27:T$41,1)</f>
        <v>1</v>
      </c>
      <c r="D15">
        <f>RANK(rnd_stored!AC39,rnd_stored!AC$27:AC$41,1)</f>
        <v>12</v>
      </c>
      <c r="E15">
        <f>RANK(rnd_stored!AD39,rnd_stored!AD$27:AD$41,1)</f>
        <v>15</v>
      </c>
      <c r="F15">
        <v>1000</v>
      </c>
      <c r="G15">
        <f t="shared" si="0"/>
        <v>1000.3</v>
      </c>
      <c r="H15">
        <f t="shared" si="1"/>
        <v>999.7</v>
      </c>
      <c r="I15">
        <f t="shared" si="2"/>
        <v>1</v>
      </c>
      <c r="J15">
        <f>I15+rnd_stored!U39</f>
        <v>2</v>
      </c>
      <c r="L15" s="20">
        <f>rnd_stored!S39</f>
        <v>-0.1511836734693878</v>
      </c>
      <c r="M15" s="20">
        <f>rnd_stored!T39</f>
        <v>-0.22791836734693882</v>
      </c>
    </row>
    <row r="16" spans="1:14" x14ac:dyDescent="0.3">
      <c r="A16" t="str">
        <f>rnd_stored!A18</f>
        <v>object14</v>
      </c>
      <c r="B16">
        <f>RANK(rnd_stored!S40,rnd_stored!S$27:S$41,1)</f>
        <v>15</v>
      </c>
      <c r="C16">
        <f>RANK(rnd_stored!T40,rnd_stored!T$27:T$41,1)</f>
        <v>3</v>
      </c>
      <c r="D16">
        <f>RANK(rnd_stored!AC40,rnd_stored!AC$27:AC$41,1)</f>
        <v>1</v>
      </c>
      <c r="E16">
        <f>RANK(rnd_stored!AD40,rnd_stored!AD$27:AD$41,1)</f>
        <v>14</v>
      </c>
      <c r="F16">
        <v>1000</v>
      </c>
      <c r="G16">
        <f t="shared" si="0"/>
        <v>1000.3</v>
      </c>
      <c r="H16">
        <f t="shared" si="1"/>
        <v>999.7</v>
      </c>
      <c r="I16">
        <f t="shared" si="2"/>
        <v>1</v>
      </c>
      <c r="J16">
        <f>I16+rnd_stored!U40</f>
        <v>3</v>
      </c>
      <c r="L16" s="20">
        <f>rnd_stored!S40</f>
        <v>0.39786368260427252</v>
      </c>
      <c r="M16" s="20">
        <f>rnd_stored!T40</f>
        <v>-6.937945066124114E-2</v>
      </c>
    </row>
    <row r="17" spans="1:26" x14ac:dyDescent="0.3">
      <c r="A17" t="str">
        <f>rnd_stored!A19</f>
        <v>object15</v>
      </c>
      <c r="B17">
        <f>RANK(rnd_stored!S41,rnd_stored!S$27:S$41,1)</f>
        <v>8</v>
      </c>
      <c r="C17">
        <f>RANK(rnd_stored!T41,rnd_stored!T$27:T$41,1)</f>
        <v>12</v>
      </c>
      <c r="D17">
        <f>RANK(rnd_stored!AC41,rnd_stored!AC$27:AC$41,1)</f>
        <v>2</v>
      </c>
      <c r="E17">
        <f>RANK(rnd_stored!AD41,rnd_stored!AD$27:AD$41,1)</f>
        <v>8</v>
      </c>
      <c r="F17">
        <v>1000</v>
      </c>
      <c r="G17">
        <f t="shared" si="0"/>
        <v>1002.8</v>
      </c>
      <c r="H17">
        <f t="shared" si="1"/>
        <v>997.2</v>
      </c>
      <c r="I17">
        <f t="shared" si="2"/>
        <v>1</v>
      </c>
      <c r="J17">
        <f>I17+rnd_stored!U41</f>
        <v>3</v>
      </c>
      <c r="L17" s="20">
        <f>rnd_stored!S41</f>
        <v>1.4472252448313334E-2</v>
      </c>
      <c r="M17" s="20">
        <f>rnd_stored!T41</f>
        <v>1.4798694232861832E-2</v>
      </c>
    </row>
    <row r="21" spans="1:26" ht="18" x14ac:dyDescent="0.3">
      <c r="A21" s="4"/>
      <c r="O21" s="4"/>
    </row>
    <row r="22" spans="1:26" x14ac:dyDescent="0.3">
      <c r="A22" s="5"/>
      <c r="O22" s="5"/>
    </row>
    <row r="25" spans="1:26" ht="18" x14ac:dyDescent="0.3">
      <c r="A25" s="6" t="s">
        <v>30</v>
      </c>
      <c r="B25" s="7">
        <v>9890022</v>
      </c>
      <c r="C25" s="6" t="s">
        <v>31</v>
      </c>
      <c r="D25" s="7">
        <v>15</v>
      </c>
      <c r="E25" s="6" t="s">
        <v>32</v>
      </c>
      <c r="F25" s="7">
        <v>4</v>
      </c>
      <c r="G25" s="6" t="s">
        <v>33</v>
      </c>
      <c r="H25" s="7">
        <v>15</v>
      </c>
      <c r="I25" s="6" t="s">
        <v>34</v>
      </c>
      <c r="J25" s="7">
        <v>0</v>
      </c>
      <c r="K25" s="6" t="s">
        <v>35</v>
      </c>
      <c r="L25" s="7" t="s">
        <v>174</v>
      </c>
      <c r="O25" s="6" t="s">
        <v>30</v>
      </c>
      <c r="P25" s="7">
        <v>6687593</v>
      </c>
      <c r="Q25" s="6" t="s">
        <v>31</v>
      </c>
      <c r="R25" s="7">
        <v>15</v>
      </c>
      <c r="S25" s="6" t="s">
        <v>32</v>
      </c>
      <c r="T25" s="7">
        <v>4</v>
      </c>
      <c r="U25" s="6" t="s">
        <v>33</v>
      </c>
      <c r="V25" s="7">
        <v>15</v>
      </c>
      <c r="W25" s="6" t="s">
        <v>34</v>
      </c>
      <c r="X25" s="7">
        <v>0</v>
      </c>
      <c r="Y25" s="6" t="s">
        <v>35</v>
      </c>
      <c r="Z25" s="7" t="s">
        <v>233</v>
      </c>
    </row>
    <row r="26" spans="1:26" ht="18.600000000000001" thickBot="1" x14ac:dyDescent="0.35">
      <c r="A26" s="4"/>
      <c r="O26" s="4"/>
    </row>
    <row r="27" spans="1:26" ht="15" thickBot="1" x14ac:dyDescent="0.35">
      <c r="A27" s="8" t="s">
        <v>37</v>
      </c>
      <c r="B27" s="8" t="s">
        <v>38</v>
      </c>
      <c r="C27" s="8" t="s">
        <v>39</v>
      </c>
      <c r="D27" s="8" t="s">
        <v>40</v>
      </c>
      <c r="E27" s="8" t="s">
        <v>41</v>
      </c>
      <c r="F27" s="8" t="s">
        <v>175</v>
      </c>
      <c r="H27" s="14" t="s">
        <v>130</v>
      </c>
      <c r="I27" s="14" t="s">
        <v>130</v>
      </c>
      <c r="J27" s="14" t="s">
        <v>130</v>
      </c>
      <c r="K27" s="14" t="s">
        <v>130</v>
      </c>
      <c r="L27" t="str">
        <f>F27</f>
        <v>Y(A5)</v>
      </c>
      <c r="O27" s="8" t="s">
        <v>37</v>
      </c>
      <c r="P27" s="8" t="s">
        <v>38</v>
      </c>
      <c r="Q27" s="8" t="s">
        <v>39</v>
      </c>
      <c r="R27" s="8" t="s">
        <v>40</v>
      </c>
      <c r="S27" s="8" t="s">
        <v>41</v>
      </c>
      <c r="T27" s="8" t="s">
        <v>175</v>
      </c>
    </row>
    <row r="28" spans="1:26" ht="15" thickBot="1" x14ac:dyDescent="0.35">
      <c r="A28" s="8" t="s">
        <v>44</v>
      </c>
      <c r="B28" s="9">
        <v>11</v>
      </c>
      <c r="C28" s="9">
        <v>2</v>
      </c>
      <c r="D28" s="9">
        <v>6</v>
      </c>
      <c r="E28" s="9">
        <v>7</v>
      </c>
      <c r="F28" s="9">
        <v>1000</v>
      </c>
      <c r="H28">
        <f>16-B28</f>
        <v>5</v>
      </c>
      <c r="I28">
        <f t="shared" ref="I28:I42" si="3">16-C28</f>
        <v>14</v>
      </c>
      <c r="J28">
        <f t="shared" ref="J28:J42" si="4">16-D28</f>
        <v>10</v>
      </c>
      <c r="K28">
        <f t="shared" ref="K28:K42" si="5">16-E28</f>
        <v>9</v>
      </c>
      <c r="L28">
        <f t="shared" ref="L28:L42" si="6">F28</f>
        <v>1000</v>
      </c>
      <c r="O28" s="8" t="s">
        <v>44</v>
      </c>
      <c r="P28" s="9">
        <v>5</v>
      </c>
      <c r="Q28" s="9">
        <v>14</v>
      </c>
      <c r="R28" s="9">
        <v>10</v>
      </c>
      <c r="S28" s="9">
        <v>9</v>
      </c>
      <c r="T28" s="9">
        <v>1000</v>
      </c>
    </row>
    <row r="29" spans="1:26" ht="15" thickBot="1" x14ac:dyDescent="0.35">
      <c r="A29" s="8" t="s">
        <v>45</v>
      </c>
      <c r="B29" s="9">
        <v>4</v>
      </c>
      <c r="C29" s="9">
        <v>6</v>
      </c>
      <c r="D29" s="9">
        <v>14</v>
      </c>
      <c r="E29" s="9">
        <v>10</v>
      </c>
      <c r="F29" s="9">
        <v>1000</v>
      </c>
      <c r="H29">
        <f t="shared" ref="H29:H42" si="7">16-B29</f>
        <v>12</v>
      </c>
      <c r="I29">
        <f t="shared" si="3"/>
        <v>10</v>
      </c>
      <c r="J29">
        <f t="shared" si="4"/>
        <v>2</v>
      </c>
      <c r="K29">
        <f t="shared" si="5"/>
        <v>6</v>
      </c>
      <c r="L29">
        <f t="shared" si="6"/>
        <v>1000</v>
      </c>
      <c r="O29" s="8" t="s">
        <v>45</v>
      </c>
      <c r="P29" s="9">
        <v>12</v>
      </c>
      <c r="Q29" s="9">
        <v>10</v>
      </c>
      <c r="R29" s="9">
        <v>2</v>
      </c>
      <c r="S29" s="9">
        <v>6</v>
      </c>
      <c r="T29" s="9">
        <v>1000</v>
      </c>
    </row>
    <row r="30" spans="1:26" ht="15" thickBot="1" x14ac:dyDescent="0.35">
      <c r="A30" s="8" t="s">
        <v>46</v>
      </c>
      <c r="B30" s="9">
        <v>6</v>
      </c>
      <c r="C30" s="9">
        <v>9</v>
      </c>
      <c r="D30" s="9">
        <v>11</v>
      </c>
      <c r="E30" s="9">
        <v>11</v>
      </c>
      <c r="F30" s="9">
        <v>1000</v>
      </c>
      <c r="H30">
        <f t="shared" si="7"/>
        <v>10</v>
      </c>
      <c r="I30">
        <f t="shared" si="3"/>
        <v>7</v>
      </c>
      <c r="J30">
        <f t="shared" si="4"/>
        <v>5</v>
      </c>
      <c r="K30">
        <f t="shared" si="5"/>
        <v>5</v>
      </c>
      <c r="L30">
        <f t="shared" si="6"/>
        <v>1000</v>
      </c>
      <c r="O30" s="8" t="s">
        <v>46</v>
      </c>
      <c r="P30" s="9">
        <v>10</v>
      </c>
      <c r="Q30" s="9">
        <v>7</v>
      </c>
      <c r="R30" s="9">
        <v>5</v>
      </c>
      <c r="S30" s="9">
        <v>5</v>
      </c>
      <c r="T30" s="9">
        <v>1000</v>
      </c>
    </row>
    <row r="31" spans="1:26" ht="15" thickBot="1" x14ac:dyDescent="0.35">
      <c r="A31" s="8" t="s">
        <v>47</v>
      </c>
      <c r="B31" s="9">
        <v>3</v>
      </c>
      <c r="C31" s="9">
        <v>11</v>
      </c>
      <c r="D31" s="9">
        <v>15</v>
      </c>
      <c r="E31" s="9">
        <v>12</v>
      </c>
      <c r="F31" s="9">
        <v>1000</v>
      </c>
      <c r="H31">
        <f t="shared" si="7"/>
        <v>13</v>
      </c>
      <c r="I31">
        <f t="shared" si="3"/>
        <v>5</v>
      </c>
      <c r="J31">
        <f t="shared" si="4"/>
        <v>1</v>
      </c>
      <c r="K31">
        <f t="shared" si="5"/>
        <v>4</v>
      </c>
      <c r="L31">
        <f t="shared" si="6"/>
        <v>1000</v>
      </c>
      <c r="O31" s="8" t="s">
        <v>47</v>
      </c>
      <c r="P31" s="9">
        <v>13</v>
      </c>
      <c r="Q31" s="9">
        <v>5</v>
      </c>
      <c r="R31" s="9">
        <v>1</v>
      </c>
      <c r="S31" s="9">
        <v>4</v>
      </c>
      <c r="T31" s="9">
        <v>1000</v>
      </c>
    </row>
    <row r="32" spans="1:26" ht="15" thickBot="1" x14ac:dyDescent="0.35">
      <c r="A32" s="8" t="s">
        <v>48</v>
      </c>
      <c r="B32" s="9">
        <v>14</v>
      </c>
      <c r="C32" s="9">
        <v>13</v>
      </c>
      <c r="D32" s="9">
        <v>10</v>
      </c>
      <c r="E32" s="9">
        <v>6</v>
      </c>
      <c r="F32" s="9">
        <v>1000</v>
      </c>
      <c r="H32">
        <f t="shared" si="7"/>
        <v>2</v>
      </c>
      <c r="I32">
        <f t="shared" si="3"/>
        <v>3</v>
      </c>
      <c r="J32">
        <f t="shared" si="4"/>
        <v>6</v>
      </c>
      <c r="K32">
        <f t="shared" si="5"/>
        <v>10</v>
      </c>
      <c r="L32">
        <f t="shared" si="6"/>
        <v>1000</v>
      </c>
      <c r="O32" s="8" t="s">
        <v>48</v>
      </c>
      <c r="P32" s="9">
        <v>2</v>
      </c>
      <c r="Q32" s="9">
        <v>3</v>
      </c>
      <c r="R32" s="9">
        <v>6</v>
      </c>
      <c r="S32" s="9">
        <v>10</v>
      </c>
      <c r="T32" s="9">
        <v>1000</v>
      </c>
    </row>
    <row r="33" spans="1:20" ht="15" thickBot="1" x14ac:dyDescent="0.35">
      <c r="A33" s="8" t="s">
        <v>49</v>
      </c>
      <c r="B33" s="9">
        <v>5</v>
      </c>
      <c r="C33" s="9">
        <v>5</v>
      </c>
      <c r="D33" s="9">
        <v>4</v>
      </c>
      <c r="E33" s="9">
        <v>3</v>
      </c>
      <c r="F33" s="9">
        <v>1000</v>
      </c>
      <c r="H33">
        <f t="shared" si="7"/>
        <v>11</v>
      </c>
      <c r="I33">
        <f t="shared" si="3"/>
        <v>11</v>
      </c>
      <c r="J33">
        <f t="shared" si="4"/>
        <v>12</v>
      </c>
      <c r="K33">
        <f t="shared" si="5"/>
        <v>13</v>
      </c>
      <c r="L33">
        <f t="shared" si="6"/>
        <v>1000</v>
      </c>
      <c r="O33" s="8" t="s">
        <v>49</v>
      </c>
      <c r="P33" s="9">
        <v>11</v>
      </c>
      <c r="Q33" s="9">
        <v>11</v>
      </c>
      <c r="R33" s="9">
        <v>12</v>
      </c>
      <c r="S33" s="9">
        <v>13</v>
      </c>
      <c r="T33" s="9">
        <v>1000</v>
      </c>
    </row>
    <row r="34" spans="1:20" ht="15" thickBot="1" x14ac:dyDescent="0.35">
      <c r="A34" s="8" t="s">
        <v>50</v>
      </c>
      <c r="B34" s="9">
        <v>12</v>
      </c>
      <c r="C34" s="9">
        <v>15</v>
      </c>
      <c r="D34" s="9">
        <v>5</v>
      </c>
      <c r="E34" s="9">
        <v>1</v>
      </c>
      <c r="F34" s="9">
        <v>1000</v>
      </c>
      <c r="H34">
        <f t="shared" si="7"/>
        <v>4</v>
      </c>
      <c r="I34">
        <f t="shared" si="3"/>
        <v>1</v>
      </c>
      <c r="J34">
        <f t="shared" si="4"/>
        <v>11</v>
      </c>
      <c r="K34">
        <f t="shared" si="5"/>
        <v>15</v>
      </c>
      <c r="L34">
        <f t="shared" si="6"/>
        <v>1000</v>
      </c>
      <c r="O34" s="8" t="s">
        <v>50</v>
      </c>
      <c r="P34" s="9">
        <v>4</v>
      </c>
      <c r="Q34" s="9">
        <v>1</v>
      </c>
      <c r="R34" s="9">
        <v>11</v>
      </c>
      <c r="S34" s="9">
        <v>15</v>
      </c>
      <c r="T34" s="9">
        <v>1000</v>
      </c>
    </row>
    <row r="35" spans="1:20" ht="15" thickBot="1" x14ac:dyDescent="0.35">
      <c r="A35" s="8" t="s">
        <v>51</v>
      </c>
      <c r="B35" s="9">
        <v>13</v>
      </c>
      <c r="C35" s="9">
        <v>14</v>
      </c>
      <c r="D35" s="9">
        <v>8</v>
      </c>
      <c r="E35" s="9">
        <v>2</v>
      </c>
      <c r="F35" s="9">
        <v>1000</v>
      </c>
      <c r="H35">
        <f t="shared" si="7"/>
        <v>3</v>
      </c>
      <c r="I35">
        <f t="shared" si="3"/>
        <v>2</v>
      </c>
      <c r="J35">
        <f t="shared" si="4"/>
        <v>8</v>
      </c>
      <c r="K35">
        <f t="shared" si="5"/>
        <v>14</v>
      </c>
      <c r="L35">
        <f t="shared" si="6"/>
        <v>1000</v>
      </c>
      <c r="O35" s="8" t="s">
        <v>51</v>
      </c>
      <c r="P35" s="9">
        <v>3</v>
      </c>
      <c r="Q35" s="9">
        <v>2</v>
      </c>
      <c r="R35" s="9">
        <v>8</v>
      </c>
      <c r="S35" s="9">
        <v>14</v>
      </c>
      <c r="T35" s="9">
        <v>1000</v>
      </c>
    </row>
    <row r="36" spans="1:20" ht="15" thickBot="1" x14ac:dyDescent="0.35">
      <c r="A36" s="8" t="s">
        <v>52</v>
      </c>
      <c r="B36" s="9">
        <v>7</v>
      </c>
      <c r="C36" s="9">
        <v>7</v>
      </c>
      <c r="D36" s="9">
        <v>7</v>
      </c>
      <c r="E36" s="9">
        <v>4</v>
      </c>
      <c r="F36" s="9">
        <v>1000</v>
      </c>
      <c r="H36">
        <f t="shared" si="7"/>
        <v>9</v>
      </c>
      <c r="I36">
        <f t="shared" si="3"/>
        <v>9</v>
      </c>
      <c r="J36">
        <f t="shared" si="4"/>
        <v>9</v>
      </c>
      <c r="K36">
        <f t="shared" si="5"/>
        <v>12</v>
      </c>
      <c r="L36">
        <f t="shared" si="6"/>
        <v>1000</v>
      </c>
      <c r="O36" s="8" t="s">
        <v>52</v>
      </c>
      <c r="P36" s="9">
        <v>9</v>
      </c>
      <c r="Q36" s="9">
        <v>9</v>
      </c>
      <c r="R36" s="9">
        <v>9</v>
      </c>
      <c r="S36" s="9">
        <v>12</v>
      </c>
      <c r="T36" s="9">
        <v>1000</v>
      </c>
    </row>
    <row r="37" spans="1:20" ht="15" thickBot="1" x14ac:dyDescent="0.35">
      <c r="A37" s="8" t="s">
        <v>53</v>
      </c>
      <c r="B37" s="9">
        <v>10</v>
      </c>
      <c r="C37" s="9">
        <v>4</v>
      </c>
      <c r="D37" s="9">
        <v>3</v>
      </c>
      <c r="E37" s="9">
        <v>13</v>
      </c>
      <c r="F37" s="9">
        <v>1000</v>
      </c>
      <c r="H37">
        <f t="shared" si="7"/>
        <v>6</v>
      </c>
      <c r="I37">
        <f t="shared" si="3"/>
        <v>12</v>
      </c>
      <c r="J37">
        <f t="shared" si="4"/>
        <v>13</v>
      </c>
      <c r="K37">
        <f t="shared" si="5"/>
        <v>3</v>
      </c>
      <c r="L37">
        <f t="shared" si="6"/>
        <v>1000</v>
      </c>
      <c r="O37" s="8" t="s">
        <v>53</v>
      </c>
      <c r="P37" s="9">
        <v>6</v>
      </c>
      <c r="Q37" s="9">
        <v>12</v>
      </c>
      <c r="R37" s="9">
        <v>13</v>
      </c>
      <c r="S37" s="9">
        <v>3</v>
      </c>
      <c r="T37" s="9">
        <v>1000</v>
      </c>
    </row>
    <row r="38" spans="1:20" ht="15" thickBot="1" x14ac:dyDescent="0.35">
      <c r="A38" s="8" t="s">
        <v>54</v>
      </c>
      <c r="B38" s="9">
        <v>9</v>
      </c>
      <c r="C38" s="9">
        <v>8</v>
      </c>
      <c r="D38" s="9">
        <v>9</v>
      </c>
      <c r="E38" s="9">
        <v>9</v>
      </c>
      <c r="F38" s="9">
        <v>1000</v>
      </c>
      <c r="H38">
        <f t="shared" si="7"/>
        <v>7</v>
      </c>
      <c r="I38">
        <f t="shared" si="3"/>
        <v>8</v>
      </c>
      <c r="J38">
        <f t="shared" si="4"/>
        <v>7</v>
      </c>
      <c r="K38">
        <f t="shared" si="5"/>
        <v>7</v>
      </c>
      <c r="L38">
        <f t="shared" si="6"/>
        <v>1000</v>
      </c>
      <c r="O38" s="8" t="s">
        <v>54</v>
      </c>
      <c r="P38" s="9">
        <v>7</v>
      </c>
      <c r="Q38" s="9">
        <v>8</v>
      </c>
      <c r="R38" s="9">
        <v>7</v>
      </c>
      <c r="S38" s="9">
        <v>7</v>
      </c>
      <c r="T38" s="9">
        <v>1000</v>
      </c>
    </row>
    <row r="39" spans="1:20" ht="15" thickBot="1" x14ac:dyDescent="0.35">
      <c r="A39" s="8" t="s">
        <v>55</v>
      </c>
      <c r="B39" s="9">
        <v>1</v>
      </c>
      <c r="C39" s="9">
        <v>10</v>
      </c>
      <c r="D39" s="9">
        <v>13</v>
      </c>
      <c r="E39" s="9">
        <v>5</v>
      </c>
      <c r="F39" s="9">
        <v>1000</v>
      </c>
      <c r="H39">
        <f t="shared" si="7"/>
        <v>15</v>
      </c>
      <c r="I39">
        <f t="shared" si="3"/>
        <v>6</v>
      </c>
      <c r="J39">
        <f t="shared" si="4"/>
        <v>3</v>
      </c>
      <c r="K39">
        <f t="shared" si="5"/>
        <v>11</v>
      </c>
      <c r="L39">
        <f t="shared" si="6"/>
        <v>1000</v>
      </c>
      <c r="O39" s="8" t="s">
        <v>55</v>
      </c>
      <c r="P39" s="9">
        <v>15</v>
      </c>
      <c r="Q39" s="9">
        <v>6</v>
      </c>
      <c r="R39" s="9">
        <v>3</v>
      </c>
      <c r="S39" s="9">
        <v>11</v>
      </c>
      <c r="T39" s="9">
        <v>1000</v>
      </c>
    </row>
    <row r="40" spans="1:20" ht="15" thickBot="1" x14ac:dyDescent="0.35">
      <c r="A40" s="8" t="s">
        <v>56</v>
      </c>
      <c r="B40" s="9">
        <v>2</v>
      </c>
      <c r="C40" s="9">
        <v>1</v>
      </c>
      <c r="D40" s="9">
        <v>12</v>
      </c>
      <c r="E40" s="9">
        <v>15</v>
      </c>
      <c r="F40" s="9">
        <v>1000</v>
      </c>
      <c r="H40">
        <f t="shared" si="7"/>
        <v>14</v>
      </c>
      <c r="I40">
        <f t="shared" si="3"/>
        <v>15</v>
      </c>
      <c r="J40">
        <f t="shared" si="4"/>
        <v>4</v>
      </c>
      <c r="K40">
        <f t="shared" si="5"/>
        <v>1</v>
      </c>
      <c r="L40">
        <f t="shared" si="6"/>
        <v>1000</v>
      </c>
      <c r="O40" s="8" t="s">
        <v>56</v>
      </c>
      <c r="P40" s="9">
        <v>14</v>
      </c>
      <c r="Q40" s="9">
        <v>15</v>
      </c>
      <c r="R40" s="9">
        <v>4</v>
      </c>
      <c r="S40" s="9">
        <v>1</v>
      </c>
      <c r="T40" s="9">
        <v>1000</v>
      </c>
    </row>
    <row r="41" spans="1:20" ht="15" thickBot="1" x14ac:dyDescent="0.35">
      <c r="A41" s="8" t="s">
        <v>57</v>
      </c>
      <c r="B41" s="9">
        <v>15</v>
      </c>
      <c r="C41" s="9">
        <v>3</v>
      </c>
      <c r="D41" s="9">
        <v>1</v>
      </c>
      <c r="E41" s="9">
        <v>14</v>
      </c>
      <c r="F41" s="9">
        <v>1000</v>
      </c>
      <c r="H41">
        <f t="shared" si="7"/>
        <v>1</v>
      </c>
      <c r="I41">
        <f t="shared" si="3"/>
        <v>13</v>
      </c>
      <c r="J41">
        <f t="shared" si="4"/>
        <v>15</v>
      </c>
      <c r="K41">
        <f t="shared" si="5"/>
        <v>2</v>
      </c>
      <c r="L41">
        <f t="shared" si="6"/>
        <v>1000</v>
      </c>
      <c r="O41" s="8" t="s">
        <v>57</v>
      </c>
      <c r="P41" s="9">
        <v>1</v>
      </c>
      <c r="Q41" s="9">
        <v>13</v>
      </c>
      <c r="R41" s="9">
        <v>15</v>
      </c>
      <c r="S41" s="9">
        <v>2</v>
      </c>
      <c r="T41" s="9">
        <v>1000</v>
      </c>
    </row>
    <row r="42" spans="1:20" ht="15" thickBot="1" x14ac:dyDescent="0.35">
      <c r="A42" s="8" t="s">
        <v>58</v>
      </c>
      <c r="B42" s="9">
        <v>8</v>
      </c>
      <c r="C42" s="9">
        <v>12</v>
      </c>
      <c r="D42" s="9">
        <v>2</v>
      </c>
      <c r="E42" s="9">
        <v>8</v>
      </c>
      <c r="F42" s="9">
        <v>1000</v>
      </c>
      <c r="H42">
        <f t="shared" si="7"/>
        <v>8</v>
      </c>
      <c r="I42">
        <f t="shared" si="3"/>
        <v>4</v>
      </c>
      <c r="J42">
        <f t="shared" si="4"/>
        <v>14</v>
      </c>
      <c r="K42">
        <f t="shared" si="5"/>
        <v>8</v>
      </c>
      <c r="L42">
        <f t="shared" si="6"/>
        <v>1000</v>
      </c>
      <c r="O42" s="8" t="s">
        <v>58</v>
      </c>
      <c r="P42" s="9">
        <v>8</v>
      </c>
      <c r="Q42" s="9">
        <v>4</v>
      </c>
      <c r="R42" s="9">
        <v>14</v>
      </c>
      <c r="S42" s="9">
        <v>8</v>
      </c>
      <c r="T42" s="9">
        <v>1000</v>
      </c>
    </row>
    <row r="43" spans="1:20" ht="18.600000000000001" thickBot="1" x14ac:dyDescent="0.35">
      <c r="A43" s="4"/>
      <c r="O43" s="4"/>
    </row>
    <row r="44" spans="1:20" ht="15" thickBot="1" x14ac:dyDescent="0.35">
      <c r="A44" s="8" t="s">
        <v>59</v>
      </c>
      <c r="B44" s="8" t="s">
        <v>38</v>
      </c>
      <c r="C44" s="8" t="s">
        <v>39</v>
      </c>
      <c r="D44" s="8" t="s">
        <v>40</v>
      </c>
      <c r="E44" s="8" t="s">
        <v>41</v>
      </c>
      <c r="O44" s="8" t="s">
        <v>59</v>
      </c>
      <c r="P44" s="8" t="s">
        <v>38</v>
      </c>
      <c r="Q44" s="8" t="s">
        <v>39</v>
      </c>
      <c r="R44" s="8" t="s">
        <v>40</v>
      </c>
      <c r="S44" s="8" t="s">
        <v>41</v>
      </c>
    </row>
    <row r="45" spans="1:20" ht="15" thickBot="1" x14ac:dyDescent="0.35">
      <c r="A45" s="8" t="s">
        <v>60</v>
      </c>
      <c r="B45" s="9" t="s">
        <v>176</v>
      </c>
      <c r="C45" s="9" t="s">
        <v>177</v>
      </c>
      <c r="D45" s="9" t="s">
        <v>178</v>
      </c>
      <c r="E45" s="9" t="s">
        <v>179</v>
      </c>
      <c r="O45" s="8" t="s">
        <v>60</v>
      </c>
      <c r="P45" s="9" t="s">
        <v>234</v>
      </c>
      <c r="Q45" s="9" t="s">
        <v>235</v>
      </c>
      <c r="R45" s="9" t="s">
        <v>236</v>
      </c>
      <c r="S45" s="9" t="s">
        <v>237</v>
      </c>
    </row>
    <row r="46" spans="1:20" ht="15" thickBot="1" x14ac:dyDescent="0.35">
      <c r="A46" s="8" t="s">
        <v>66</v>
      </c>
      <c r="B46" s="9" t="s">
        <v>180</v>
      </c>
      <c r="C46" s="9" t="s">
        <v>181</v>
      </c>
      <c r="D46" s="9" t="s">
        <v>182</v>
      </c>
      <c r="E46" s="9" t="s">
        <v>183</v>
      </c>
      <c r="O46" s="8" t="s">
        <v>66</v>
      </c>
      <c r="P46" s="9" t="s">
        <v>238</v>
      </c>
      <c r="Q46" s="9" t="s">
        <v>239</v>
      </c>
      <c r="R46" s="9" t="s">
        <v>240</v>
      </c>
      <c r="S46" s="9" t="s">
        <v>241</v>
      </c>
    </row>
    <row r="47" spans="1:20" ht="15" thickBot="1" x14ac:dyDescent="0.35">
      <c r="A47" s="8" t="s">
        <v>70</v>
      </c>
      <c r="B47" s="9" t="s">
        <v>184</v>
      </c>
      <c r="C47" s="9" t="s">
        <v>185</v>
      </c>
      <c r="D47" s="9" t="s">
        <v>186</v>
      </c>
      <c r="E47" s="9" t="s">
        <v>187</v>
      </c>
      <c r="O47" s="8" t="s">
        <v>70</v>
      </c>
      <c r="P47" s="9" t="s">
        <v>242</v>
      </c>
      <c r="Q47" s="9" t="s">
        <v>243</v>
      </c>
      <c r="R47" s="9" t="s">
        <v>244</v>
      </c>
      <c r="S47" s="9" t="s">
        <v>245</v>
      </c>
    </row>
    <row r="48" spans="1:20" ht="15" thickBot="1" x14ac:dyDescent="0.35">
      <c r="A48" s="8" t="s">
        <v>72</v>
      </c>
      <c r="B48" s="9" t="s">
        <v>188</v>
      </c>
      <c r="C48" s="9" t="s">
        <v>189</v>
      </c>
      <c r="D48" s="9" t="s">
        <v>190</v>
      </c>
      <c r="E48" s="9" t="s">
        <v>191</v>
      </c>
      <c r="O48" s="8" t="s">
        <v>72</v>
      </c>
      <c r="P48" s="9" t="s">
        <v>246</v>
      </c>
      <c r="Q48" s="9" t="s">
        <v>247</v>
      </c>
      <c r="R48" s="9" t="s">
        <v>248</v>
      </c>
      <c r="S48" s="9" t="s">
        <v>249</v>
      </c>
    </row>
    <row r="49" spans="1:19" ht="15" thickBot="1" x14ac:dyDescent="0.35">
      <c r="A49" s="8" t="s">
        <v>73</v>
      </c>
      <c r="B49" s="9" t="s">
        <v>192</v>
      </c>
      <c r="C49" s="9" t="s">
        <v>193</v>
      </c>
      <c r="D49" s="9" t="s">
        <v>194</v>
      </c>
      <c r="E49" s="9" t="s">
        <v>195</v>
      </c>
      <c r="O49" s="8" t="s">
        <v>73</v>
      </c>
      <c r="P49" s="9" t="s">
        <v>250</v>
      </c>
      <c r="Q49" s="9" t="s">
        <v>251</v>
      </c>
      <c r="R49" s="9" t="s">
        <v>252</v>
      </c>
      <c r="S49" s="9" t="s">
        <v>253</v>
      </c>
    </row>
    <row r="50" spans="1:19" ht="15" thickBot="1" x14ac:dyDescent="0.35">
      <c r="A50" s="8" t="s">
        <v>76</v>
      </c>
      <c r="B50" s="9" t="s">
        <v>196</v>
      </c>
      <c r="C50" s="9" t="s">
        <v>197</v>
      </c>
      <c r="D50" s="9" t="s">
        <v>198</v>
      </c>
      <c r="E50" s="9" t="s">
        <v>199</v>
      </c>
      <c r="O50" s="8" t="s">
        <v>76</v>
      </c>
      <c r="P50" s="9" t="s">
        <v>254</v>
      </c>
      <c r="Q50" s="9" t="s">
        <v>255</v>
      </c>
      <c r="R50" s="9" t="s">
        <v>256</v>
      </c>
      <c r="S50" s="9" t="s">
        <v>257</v>
      </c>
    </row>
    <row r="51" spans="1:19" ht="15" thickBot="1" x14ac:dyDescent="0.35">
      <c r="A51" s="8" t="s">
        <v>78</v>
      </c>
      <c r="B51" s="9" t="s">
        <v>200</v>
      </c>
      <c r="C51" s="9" t="s">
        <v>201</v>
      </c>
      <c r="D51" s="9" t="s">
        <v>202</v>
      </c>
      <c r="E51" s="9" t="s">
        <v>203</v>
      </c>
      <c r="O51" s="8" t="s">
        <v>78</v>
      </c>
      <c r="P51" s="9" t="s">
        <v>258</v>
      </c>
      <c r="Q51" s="9" t="s">
        <v>259</v>
      </c>
      <c r="R51" s="9" t="s">
        <v>260</v>
      </c>
      <c r="S51" s="9" t="s">
        <v>261</v>
      </c>
    </row>
    <row r="52" spans="1:19" ht="15" thickBot="1" x14ac:dyDescent="0.35">
      <c r="A52" s="8" t="s">
        <v>80</v>
      </c>
      <c r="B52" s="9" t="s">
        <v>204</v>
      </c>
      <c r="C52" s="9" t="s">
        <v>205</v>
      </c>
      <c r="D52" s="9" t="s">
        <v>206</v>
      </c>
      <c r="E52" s="9" t="s">
        <v>207</v>
      </c>
      <c r="O52" s="8" t="s">
        <v>80</v>
      </c>
      <c r="P52" s="9" t="s">
        <v>262</v>
      </c>
      <c r="Q52" s="9" t="s">
        <v>263</v>
      </c>
      <c r="R52" s="9" t="s">
        <v>264</v>
      </c>
      <c r="S52" s="9" t="s">
        <v>265</v>
      </c>
    </row>
    <row r="53" spans="1:19" ht="15" thickBot="1" x14ac:dyDescent="0.35">
      <c r="A53" s="8" t="s">
        <v>83</v>
      </c>
      <c r="B53" s="9" t="s">
        <v>208</v>
      </c>
      <c r="C53" s="9" t="s">
        <v>209</v>
      </c>
      <c r="D53" s="9" t="s">
        <v>210</v>
      </c>
      <c r="E53" s="9" t="s">
        <v>211</v>
      </c>
      <c r="O53" s="8" t="s">
        <v>83</v>
      </c>
      <c r="P53" s="9" t="s">
        <v>266</v>
      </c>
      <c r="Q53" s="9" t="s">
        <v>267</v>
      </c>
      <c r="R53" s="9" t="s">
        <v>268</v>
      </c>
      <c r="S53" s="9" t="s">
        <v>269</v>
      </c>
    </row>
    <row r="54" spans="1:19" ht="15" thickBot="1" x14ac:dyDescent="0.35">
      <c r="A54" s="8" t="s">
        <v>84</v>
      </c>
      <c r="B54" s="9" t="s">
        <v>212</v>
      </c>
      <c r="C54" s="9" t="s">
        <v>213</v>
      </c>
      <c r="D54" s="9" t="s">
        <v>214</v>
      </c>
      <c r="E54" s="9" t="s">
        <v>215</v>
      </c>
      <c r="O54" s="8" t="s">
        <v>84</v>
      </c>
      <c r="P54" s="9" t="s">
        <v>270</v>
      </c>
      <c r="Q54" s="9" t="s">
        <v>271</v>
      </c>
      <c r="R54" s="9" t="s">
        <v>272</v>
      </c>
      <c r="S54" s="9" t="s">
        <v>273</v>
      </c>
    </row>
    <row r="55" spans="1:19" ht="15" thickBot="1" x14ac:dyDescent="0.35">
      <c r="A55" s="8" t="s">
        <v>86</v>
      </c>
      <c r="B55" s="9" t="s">
        <v>216</v>
      </c>
      <c r="C55" s="9" t="s">
        <v>217</v>
      </c>
      <c r="D55" s="9" t="s">
        <v>218</v>
      </c>
      <c r="E55" s="9" t="s">
        <v>219</v>
      </c>
      <c r="O55" s="8" t="s">
        <v>86</v>
      </c>
      <c r="P55" s="9" t="s">
        <v>274</v>
      </c>
      <c r="Q55" s="9" t="s">
        <v>275</v>
      </c>
      <c r="R55" s="9" t="s">
        <v>276</v>
      </c>
      <c r="S55" s="9" t="s">
        <v>277</v>
      </c>
    </row>
    <row r="56" spans="1:19" ht="15" thickBot="1" x14ac:dyDescent="0.35">
      <c r="A56" s="8" t="s">
        <v>87</v>
      </c>
      <c r="B56" s="9" t="s">
        <v>220</v>
      </c>
      <c r="C56" s="9" t="s">
        <v>221</v>
      </c>
      <c r="D56" s="9" t="s">
        <v>222</v>
      </c>
      <c r="E56" s="9" t="s">
        <v>190</v>
      </c>
      <c r="O56" s="8" t="s">
        <v>87</v>
      </c>
      <c r="P56" s="9" t="s">
        <v>278</v>
      </c>
      <c r="Q56" s="9" t="s">
        <v>279</v>
      </c>
      <c r="R56" s="9" t="s">
        <v>280</v>
      </c>
      <c r="S56" s="9" t="s">
        <v>281</v>
      </c>
    </row>
    <row r="57" spans="1:19" ht="15" thickBot="1" x14ac:dyDescent="0.35">
      <c r="A57" s="8" t="s">
        <v>89</v>
      </c>
      <c r="B57" s="9" t="s">
        <v>223</v>
      </c>
      <c r="C57" s="9" t="s">
        <v>224</v>
      </c>
      <c r="D57" s="9" t="s">
        <v>225</v>
      </c>
      <c r="E57" s="9" t="s">
        <v>226</v>
      </c>
      <c r="O57" s="8" t="s">
        <v>89</v>
      </c>
      <c r="P57" s="9" t="s">
        <v>282</v>
      </c>
      <c r="Q57" s="9" t="s">
        <v>225</v>
      </c>
      <c r="R57" s="9" t="s">
        <v>283</v>
      </c>
      <c r="S57" s="9" t="s">
        <v>284</v>
      </c>
    </row>
    <row r="58" spans="1:19" ht="15" thickBot="1" x14ac:dyDescent="0.35">
      <c r="A58" s="8" t="s">
        <v>91</v>
      </c>
      <c r="B58" s="9" t="s">
        <v>227</v>
      </c>
      <c r="C58" s="9" t="s">
        <v>228</v>
      </c>
      <c r="D58" s="9" t="s">
        <v>229</v>
      </c>
      <c r="E58" s="9" t="s">
        <v>229</v>
      </c>
      <c r="O58" s="8" t="s">
        <v>91</v>
      </c>
      <c r="P58" s="9" t="s">
        <v>285</v>
      </c>
      <c r="Q58" s="9" t="s">
        <v>229</v>
      </c>
      <c r="R58" s="9" t="s">
        <v>286</v>
      </c>
      <c r="S58" s="9" t="s">
        <v>229</v>
      </c>
    </row>
    <row r="59" spans="1:19" ht="15" thickBot="1" x14ac:dyDescent="0.35">
      <c r="A59" s="8" t="s">
        <v>93</v>
      </c>
      <c r="B59" s="9" t="s">
        <v>230</v>
      </c>
      <c r="C59" s="9" t="s">
        <v>82</v>
      </c>
      <c r="D59" s="9" t="s">
        <v>82</v>
      </c>
      <c r="E59" s="9" t="s">
        <v>82</v>
      </c>
      <c r="O59" s="8" t="s">
        <v>93</v>
      </c>
      <c r="P59" s="9" t="s">
        <v>287</v>
      </c>
      <c r="Q59" s="9" t="s">
        <v>82</v>
      </c>
      <c r="R59" s="9" t="s">
        <v>82</v>
      </c>
      <c r="S59" s="9" t="s">
        <v>82</v>
      </c>
    </row>
    <row r="60" spans="1:19" ht="18.600000000000001" thickBot="1" x14ac:dyDescent="0.35">
      <c r="A60" s="4"/>
      <c r="O60" s="4"/>
    </row>
    <row r="61" spans="1:19" ht="15" thickBot="1" x14ac:dyDescent="0.35">
      <c r="A61" s="8" t="s">
        <v>94</v>
      </c>
      <c r="B61" s="8" t="s">
        <v>38</v>
      </c>
      <c r="C61" s="8" t="s">
        <v>39</v>
      </c>
      <c r="D61" s="8" t="s">
        <v>40</v>
      </c>
      <c r="E61" s="8" t="s">
        <v>41</v>
      </c>
      <c r="O61" s="8" t="s">
        <v>94</v>
      </c>
      <c r="P61" s="8" t="s">
        <v>38</v>
      </c>
      <c r="Q61" s="8" t="s">
        <v>39</v>
      </c>
      <c r="R61" s="8" t="s">
        <v>40</v>
      </c>
      <c r="S61" s="8" t="s">
        <v>41</v>
      </c>
    </row>
    <row r="62" spans="1:19" ht="15" thickBot="1" x14ac:dyDescent="0.35">
      <c r="A62" s="8" t="s">
        <v>60</v>
      </c>
      <c r="B62" s="9">
        <v>497.1</v>
      </c>
      <c r="C62" s="9">
        <v>501.2</v>
      </c>
      <c r="D62" s="9">
        <v>27.5</v>
      </c>
      <c r="E62" s="9">
        <v>513.20000000000005</v>
      </c>
      <c r="O62" s="8" t="s">
        <v>60</v>
      </c>
      <c r="P62" s="9">
        <v>963.2</v>
      </c>
      <c r="Q62" s="9">
        <v>28</v>
      </c>
      <c r="R62" s="9">
        <v>484.9</v>
      </c>
      <c r="S62" s="9">
        <v>501.3</v>
      </c>
    </row>
    <row r="63" spans="1:19" ht="15" thickBot="1" x14ac:dyDescent="0.35">
      <c r="A63" s="8" t="s">
        <v>66</v>
      </c>
      <c r="B63" s="9">
        <v>496.1</v>
      </c>
      <c r="C63" s="9">
        <v>500.2</v>
      </c>
      <c r="D63" s="9">
        <v>21</v>
      </c>
      <c r="E63" s="9">
        <v>512.20000000000005</v>
      </c>
      <c r="O63" s="8" t="s">
        <v>66</v>
      </c>
      <c r="P63" s="9">
        <v>959.2</v>
      </c>
      <c r="Q63" s="9">
        <v>23</v>
      </c>
      <c r="R63" s="9">
        <v>483.9</v>
      </c>
      <c r="S63" s="9">
        <v>34.5</v>
      </c>
    </row>
    <row r="64" spans="1:19" ht="15" thickBot="1" x14ac:dyDescent="0.35">
      <c r="A64" s="8" t="s">
        <v>70</v>
      </c>
      <c r="B64" s="9">
        <v>495.1</v>
      </c>
      <c r="C64" s="9">
        <v>499.1</v>
      </c>
      <c r="D64" s="9">
        <v>19.5</v>
      </c>
      <c r="E64" s="9">
        <v>25.5</v>
      </c>
      <c r="O64" s="8" t="s">
        <v>70</v>
      </c>
      <c r="P64" s="9">
        <v>958.2</v>
      </c>
      <c r="Q64" s="9">
        <v>19</v>
      </c>
      <c r="R64" s="9">
        <v>482.9</v>
      </c>
      <c r="S64" s="9">
        <v>33.5</v>
      </c>
    </row>
    <row r="65" spans="1:23" ht="15" thickBot="1" x14ac:dyDescent="0.35">
      <c r="A65" s="8" t="s">
        <v>72</v>
      </c>
      <c r="B65" s="9">
        <v>490.6</v>
      </c>
      <c r="C65" s="9">
        <v>498.1</v>
      </c>
      <c r="D65" s="9">
        <v>12.5</v>
      </c>
      <c r="E65" s="9">
        <v>24.5</v>
      </c>
      <c r="O65" s="8" t="s">
        <v>72</v>
      </c>
      <c r="P65" s="9">
        <v>957.2</v>
      </c>
      <c r="Q65" s="9">
        <v>18</v>
      </c>
      <c r="R65" s="9">
        <v>23</v>
      </c>
      <c r="S65" s="9">
        <v>27.5</v>
      </c>
    </row>
    <row r="66" spans="1:23" ht="15" thickBot="1" x14ac:dyDescent="0.35">
      <c r="A66" s="8" t="s">
        <v>73</v>
      </c>
      <c r="B66" s="9">
        <v>483.6</v>
      </c>
      <c r="C66" s="9">
        <v>492.6</v>
      </c>
      <c r="D66" s="9">
        <v>11.5</v>
      </c>
      <c r="E66" s="9">
        <v>23.5</v>
      </c>
      <c r="O66" s="8" t="s">
        <v>73</v>
      </c>
      <c r="P66" s="9">
        <v>956.2</v>
      </c>
      <c r="Q66" s="9">
        <v>17</v>
      </c>
      <c r="R66" s="9">
        <v>20.5</v>
      </c>
      <c r="S66" s="9">
        <v>26.5</v>
      </c>
    </row>
    <row r="67" spans="1:23" ht="15" thickBot="1" x14ac:dyDescent="0.35">
      <c r="A67" s="8" t="s">
        <v>76</v>
      </c>
      <c r="B67" s="9">
        <v>482.6</v>
      </c>
      <c r="C67" s="9">
        <v>491.6</v>
      </c>
      <c r="D67" s="9">
        <v>10.5</v>
      </c>
      <c r="E67" s="9">
        <v>22.5</v>
      </c>
      <c r="O67" s="8" t="s">
        <v>76</v>
      </c>
      <c r="P67" s="9">
        <v>955.2</v>
      </c>
      <c r="Q67" s="9">
        <v>16</v>
      </c>
      <c r="R67" s="9">
        <v>19.5</v>
      </c>
      <c r="S67" s="9">
        <v>25.5</v>
      </c>
    </row>
    <row r="68" spans="1:23" ht="15" thickBot="1" x14ac:dyDescent="0.35">
      <c r="A68" s="8" t="s">
        <v>78</v>
      </c>
      <c r="B68" s="9">
        <v>480.6</v>
      </c>
      <c r="C68" s="9">
        <v>490.6</v>
      </c>
      <c r="D68" s="9">
        <v>9.5</v>
      </c>
      <c r="E68" s="9">
        <v>17.5</v>
      </c>
      <c r="O68" s="8" t="s">
        <v>78</v>
      </c>
      <c r="P68" s="9">
        <v>954.2</v>
      </c>
      <c r="Q68" s="9">
        <v>12.5</v>
      </c>
      <c r="R68" s="9">
        <v>18.5</v>
      </c>
      <c r="S68" s="9">
        <v>24.5</v>
      </c>
    </row>
    <row r="69" spans="1:23" ht="15" thickBot="1" x14ac:dyDescent="0.35">
      <c r="A69" s="8" t="s">
        <v>80</v>
      </c>
      <c r="B69" s="9">
        <v>479.6</v>
      </c>
      <c r="C69" s="9">
        <v>489.6</v>
      </c>
      <c r="D69" s="9">
        <v>8.5</v>
      </c>
      <c r="E69" s="9">
        <v>16.5</v>
      </c>
      <c r="O69" s="8" t="s">
        <v>80</v>
      </c>
      <c r="P69" s="9">
        <v>953.2</v>
      </c>
      <c r="Q69" s="9">
        <v>11.5</v>
      </c>
      <c r="R69" s="9">
        <v>17.5</v>
      </c>
      <c r="S69" s="9">
        <v>23.5</v>
      </c>
    </row>
    <row r="70" spans="1:23" ht="15" thickBot="1" x14ac:dyDescent="0.35">
      <c r="A70" s="8" t="s">
        <v>83</v>
      </c>
      <c r="B70" s="9">
        <v>478.6</v>
      </c>
      <c r="C70" s="9">
        <v>488.6</v>
      </c>
      <c r="D70" s="9">
        <v>7.5</v>
      </c>
      <c r="E70" s="9">
        <v>15.5</v>
      </c>
      <c r="O70" s="8" t="s">
        <v>83</v>
      </c>
      <c r="P70" s="9">
        <v>952.2</v>
      </c>
      <c r="Q70" s="9">
        <v>10.5</v>
      </c>
      <c r="R70" s="9">
        <v>16.5</v>
      </c>
      <c r="S70" s="9">
        <v>22.5</v>
      </c>
    </row>
    <row r="71" spans="1:23" ht="15" thickBot="1" x14ac:dyDescent="0.35">
      <c r="A71" s="8" t="s">
        <v>84</v>
      </c>
      <c r="B71" s="9">
        <v>477.6</v>
      </c>
      <c r="C71" s="9">
        <v>487.6</v>
      </c>
      <c r="D71" s="9">
        <v>6.5</v>
      </c>
      <c r="E71" s="9">
        <v>14.5</v>
      </c>
      <c r="O71" s="8" t="s">
        <v>84</v>
      </c>
      <c r="P71" s="9">
        <v>950.2</v>
      </c>
      <c r="Q71" s="9">
        <v>9.5</v>
      </c>
      <c r="R71" s="9">
        <v>15.5</v>
      </c>
      <c r="S71" s="9">
        <v>17.5</v>
      </c>
    </row>
    <row r="72" spans="1:23" ht="15" thickBot="1" x14ac:dyDescent="0.35">
      <c r="A72" s="8" t="s">
        <v>86</v>
      </c>
      <c r="B72" s="9">
        <v>476.6</v>
      </c>
      <c r="C72" s="9">
        <v>486.6</v>
      </c>
      <c r="D72" s="9">
        <v>5.5</v>
      </c>
      <c r="E72" s="9">
        <v>13.5</v>
      </c>
      <c r="O72" s="8" t="s">
        <v>86</v>
      </c>
      <c r="P72" s="9">
        <v>949.2</v>
      </c>
      <c r="Q72" s="9">
        <v>8.5</v>
      </c>
      <c r="R72" s="9">
        <v>14.5</v>
      </c>
      <c r="S72" s="9">
        <v>16.5</v>
      </c>
    </row>
    <row r="73" spans="1:23" ht="15" thickBot="1" x14ac:dyDescent="0.35">
      <c r="A73" s="8" t="s">
        <v>87</v>
      </c>
      <c r="B73" s="9">
        <v>475.6</v>
      </c>
      <c r="C73" s="9">
        <v>485.6</v>
      </c>
      <c r="D73" s="9">
        <v>3</v>
      </c>
      <c r="E73" s="9">
        <v>12.5</v>
      </c>
      <c r="O73" s="8" t="s">
        <v>87</v>
      </c>
      <c r="P73" s="9">
        <v>480.9</v>
      </c>
      <c r="Q73" s="9">
        <v>7.5</v>
      </c>
      <c r="R73" s="9">
        <v>13.5</v>
      </c>
      <c r="S73" s="9">
        <v>15.5</v>
      </c>
    </row>
    <row r="74" spans="1:23" ht="15" thickBot="1" x14ac:dyDescent="0.35">
      <c r="A74" s="8" t="s">
        <v>89</v>
      </c>
      <c r="B74" s="9">
        <v>474.6</v>
      </c>
      <c r="C74" s="9">
        <v>484.6</v>
      </c>
      <c r="D74" s="9">
        <v>2</v>
      </c>
      <c r="E74" s="9">
        <v>5</v>
      </c>
      <c r="O74" s="8" t="s">
        <v>89</v>
      </c>
      <c r="P74" s="9">
        <v>476.4</v>
      </c>
      <c r="Q74" s="9">
        <v>2</v>
      </c>
      <c r="R74" s="9">
        <v>3.5</v>
      </c>
      <c r="S74" s="9">
        <v>14.5</v>
      </c>
    </row>
    <row r="75" spans="1:23" ht="15" thickBot="1" x14ac:dyDescent="0.35">
      <c r="A75" s="8" t="s">
        <v>91</v>
      </c>
      <c r="B75" s="9">
        <v>473.6</v>
      </c>
      <c r="C75" s="9">
        <v>5</v>
      </c>
      <c r="D75" s="9">
        <v>1</v>
      </c>
      <c r="E75" s="9">
        <v>1</v>
      </c>
      <c r="O75" s="8" t="s">
        <v>91</v>
      </c>
      <c r="P75" s="9">
        <v>475.4</v>
      </c>
      <c r="Q75" s="9">
        <v>1</v>
      </c>
      <c r="R75" s="9">
        <v>2.5</v>
      </c>
      <c r="S75" s="9">
        <v>1</v>
      </c>
    </row>
    <row r="76" spans="1:23" ht="15" thickBot="1" x14ac:dyDescent="0.35">
      <c r="A76" s="8" t="s">
        <v>93</v>
      </c>
      <c r="B76" s="9">
        <v>472.6</v>
      </c>
      <c r="C76" s="9">
        <v>0</v>
      </c>
      <c r="D76" s="9">
        <v>0</v>
      </c>
      <c r="E76" s="9">
        <v>0</v>
      </c>
      <c r="O76" s="8" t="s">
        <v>93</v>
      </c>
      <c r="P76" s="9">
        <v>474.4</v>
      </c>
      <c r="Q76" s="9">
        <v>0</v>
      </c>
      <c r="R76" s="9">
        <v>0</v>
      </c>
      <c r="S76" s="9">
        <v>0</v>
      </c>
    </row>
    <row r="77" spans="1:23" ht="18.600000000000001" thickBot="1" x14ac:dyDescent="0.35">
      <c r="A77" s="4"/>
      <c r="O77" s="4"/>
    </row>
    <row r="78" spans="1:23" ht="15" thickBot="1" x14ac:dyDescent="0.35">
      <c r="A78" s="8" t="s">
        <v>231</v>
      </c>
      <c r="B78" s="8" t="s">
        <v>38</v>
      </c>
      <c r="C78" s="8" t="s">
        <v>39</v>
      </c>
      <c r="D78" s="8" t="s">
        <v>40</v>
      </c>
      <c r="E78" s="8" t="s">
        <v>41</v>
      </c>
      <c r="F78" s="8" t="s">
        <v>96</v>
      </c>
      <c r="G78" s="8" t="s">
        <v>97</v>
      </c>
      <c r="H78" s="8" t="s">
        <v>98</v>
      </c>
      <c r="I78" s="8" t="s">
        <v>99</v>
      </c>
      <c r="O78" s="8" t="s">
        <v>231</v>
      </c>
      <c r="P78" s="8" t="s">
        <v>38</v>
      </c>
      <c r="Q78" s="8" t="s">
        <v>39</v>
      </c>
      <c r="R78" s="8" t="s">
        <v>40</v>
      </c>
      <c r="S78" s="8" t="s">
        <v>41</v>
      </c>
      <c r="T78" s="8" t="s">
        <v>96</v>
      </c>
      <c r="U78" s="8" t="s">
        <v>97</v>
      </c>
      <c r="V78" s="8" t="s">
        <v>98</v>
      </c>
      <c r="W78" s="8" t="s">
        <v>99</v>
      </c>
    </row>
    <row r="79" spans="1:23" ht="15" thickBot="1" x14ac:dyDescent="0.35">
      <c r="A79" s="8" t="s">
        <v>44</v>
      </c>
      <c r="B79" s="9">
        <v>476.6</v>
      </c>
      <c r="C79" s="9">
        <v>500.2</v>
      </c>
      <c r="D79" s="9">
        <v>10.5</v>
      </c>
      <c r="E79" s="9">
        <v>17.5</v>
      </c>
      <c r="F79" s="9">
        <v>1004.8</v>
      </c>
      <c r="G79" s="9">
        <v>1000</v>
      </c>
      <c r="H79" s="9">
        <v>-4.8</v>
      </c>
      <c r="I79" s="9">
        <v>-0.48</v>
      </c>
      <c r="O79" s="8" t="s">
        <v>44</v>
      </c>
      <c r="P79" s="9">
        <v>956.2</v>
      </c>
      <c r="Q79" s="9">
        <v>1</v>
      </c>
      <c r="R79" s="9">
        <v>15.5</v>
      </c>
      <c r="S79" s="9">
        <v>22.5</v>
      </c>
      <c r="T79" s="9">
        <v>995.2</v>
      </c>
      <c r="U79" s="9">
        <v>1000</v>
      </c>
      <c r="V79" s="9">
        <v>4.8</v>
      </c>
      <c r="W79" s="9">
        <v>0.48</v>
      </c>
    </row>
    <row r="80" spans="1:23" ht="15" thickBot="1" x14ac:dyDescent="0.35">
      <c r="A80" s="8" t="s">
        <v>45</v>
      </c>
      <c r="B80" s="9">
        <v>490.6</v>
      </c>
      <c r="C80" s="9">
        <v>491.6</v>
      </c>
      <c r="D80" s="9">
        <v>1</v>
      </c>
      <c r="E80" s="9">
        <v>14.5</v>
      </c>
      <c r="F80" s="9">
        <v>997.8</v>
      </c>
      <c r="G80" s="9">
        <v>1000</v>
      </c>
      <c r="H80" s="9">
        <v>2.2000000000000002</v>
      </c>
      <c r="I80" s="9">
        <v>0.22</v>
      </c>
      <c r="O80" s="8" t="s">
        <v>45</v>
      </c>
      <c r="P80" s="9">
        <v>480.9</v>
      </c>
      <c r="Q80" s="9">
        <v>9.5</v>
      </c>
      <c r="R80" s="9">
        <v>483.9</v>
      </c>
      <c r="S80" s="9">
        <v>25.5</v>
      </c>
      <c r="T80" s="9">
        <v>999.7</v>
      </c>
      <c r="U80" s="9">
        <v>1000</v>
      </c>
      <c r="V80" s="9">
        <v>0.3</v>
      </c>
      <c r="W80" s="9">
        <v>0.03</v>
      </c>
    </row>
    <row r="81" spans="1:23" ht="15" thickBot="1" x14ac:dyDescent="0.35">
      <c r="A81" s="8" t="s">
        <v>46</v>
      </c>
      <c r="B81" s="9">
        <v>482.6</v>
      </c>
      <c r="C81" s="9">
        <v>488.6</v>
      </c>
      <c r="D81" s="9">
        <v>5.5</v>
      </c>
      <c r="E81" s="9">
        <v>13.5</v>
      </c>
      <c r="F81" s="9">
        <v>990.3</v>
      </c>
      <c r="G81" s="9">
        <v>1000</v>
      </c>
      <c r="H81" s="9">
        <v>9.6999999999999993</v>
      </c>
      <c r="I81" s="9">
        <v>0.97</v>
      </c>
      <c r="O81" s="8" t="s">
        <v>46</v>
      </c>
      <c r="P81" s="9">
        <v>950.2</v>
      </c>
      <c r="Q81" s="9">
        <v>12.5</v>
      </c>
      <c r="R81" s="9">
        <v>20.5</v>
      </c>
      <c r="S81" s="9">
        <v>26.5</v>
      </c>
      <c r="T81" s="9">
        <v>1009.7</v>
      </c>
      <c r="U81" s="9">
        <v>1000</v>
      </c>
      <c r="V81" s="9">
        <v>-9.6999999999999993</v>
      </c>
      <c r="W81" s="9">
        <v>-0.97</v>
      </c>
    </row>
    <row r="82" spans="1:23" ht="15" thickBot="1" x14ac:dyDescent="0.35">
      <c r="A82" s="8" t="s">
        <v>47</v>
      </c>
      <c r="B82" s="9">
        <v>495.1</v>
      </c>
      <c r="C82" s="9">
        <v>486.6</v>
      </c>
      <c r="D82" s="9">
        <v>0</v>
      </c>
      <c r="E82" s="9">
        <v>12.5</v>
      </c>
      <c r="F82" s="9">
        <v>994.3</v>
      </c>
      <c r="G82" s="9">
        <v>1000</v>
      </c>
      <c r="H82" s="9">
        <v>5.7</v>
      </c>
      <c r="I82" s="9">
        <v>0.56999999999999995</v>
      </c>
      <c r="O82" s="8" t="s">
        <v>47</v>
      </c>
      <c r="P82" s="9">
        <v>476.4</v>
      </c>
      <c r="Q82" s="9">
        <v>17</v>
      </c>
      <c r="R82" s="9">
        <v>484.9</v>
      </c>
      <c r="S82" s="9">
        <v>27.5</v>
      </c>
      <c r="T82" s="9">
        <v>1005.7</v>
      </c>
      <c r="U82" s="9">
        <v>1000</v>
      </c>
      <c r="V82" s="9">
        <v>-5.7</v>
      </c>
      <c r="W82" s="9">
        <v>-0.56999999999999995</v>
      </c>
    </row>
    <row r="83" spans="1:23" ht="15" thickBot="1" x14ac:dyDescent="0.35">
      <c r="A83" s="8" t="s">
        <v>48</v>
      </c>
      <c r="B83" s="9">
        <v>473.6</v>
      </c>
      <c r="C83" s="9">
        <v>484.6</v>
      </c>
      <c r="D83" s="9">
        <v>6.5</v>
      </c>
      <c r="E83" s="9">
        <v>22.5</v>
      </c>
      <c r="F83" s="9">
        <v>987.3</v>
      </c>
      <c r="G83" s="9">
        <v>1000</v>
      </c>
      <c r="H83" s="9">
        <v>12.7</v>
      </c>
      <c r="I83" s="9">
        <v>1.27</v>
      </c>
      <c r="O83" s="8" t="s">
        <v>48</v>
      </c>
      <c r="P83" s="9">
        <v>959.2</v>
      </c>
      <c r="Q83" s="9">
        <v>19</v>
      </c>
      <c r="R83" s="9">
        <v>19.5</v>
      </c>
      <c r="S83" s="9">
        <v>17.5</v>
      </c>
      <c r="T83" s="9">
        <v>1015.2</v>
      </c>
      <c r="U83" s="9">
        <v>1000</v>
      </c>
      <c r="V83" s="9">
        <v>-15.2</v>
      </c>
      <c r="W83" s="9">
        <v>-1.52</v>
      </c>
    </row>
    <row r="84" spans="1:23" ht="15" thickBot="1" x14ac:dyDescent="0.35">
      <c r="A84" s="8" t="s">
        <v>49</v>
      </c>
      <c r="B84" s="9">
        <v>483.6</v>
      </c>
      <c r="C84" s="9">
        <v>492.6</v>
      </c>
      <c r="D84" s="9">
        <v>12.5</v>
      </c>
      <c r="E84" s="9">
        <v>25.5</v>
      </c>
      <c r="F84" s="9">
        <v>1014.3</v>
      </c>
      <c r="G84" s="9">
        <v>1000</v>
      </c>
      <c r="H84" s="9">
        <v>-14.3</v>
      </c>
      <c r="I84" s="9">
        <v>-1.43</v>
      </c>
      <c r="O84" s="8" t="s">
        <v>49</v>
      </c>
      <c r="P84" s="9">
        <v>949.2</v>
      </c>
      <c r="Q84" s="9">
        <v>8.5</v>
      </c>
      <c r="R84" s="9">
        <v>13.5</v>
      </c>
      <c r="S84" s="9">
        <v>14.5</v>
      </c>
      <c r="T84" s="9">
        <v>985.7</v>
      </c>
      <c r="U84" s="9">
        <v>1000</v>
      </c>
      <c r="V84" s="9">
        <v>14.3</v>
      </c>
      <c r="W84" s="9">
        <v>1.43</v>
      </c>
    </row>
    <row r="85" spans="1:23" ht="15" thickBot="1" x14ac:dyDescent="0.35">
      <c r="A85" s="8" t="s">
        <v>50</v>
      </c>
      <c r="B85" s="9">
        <v>475.6</v>
      </c>
      <c r="C85" s="9">
        <v>0</v>
      </c>
      <c r="D85" s="9">
        <v>11.5</v>
      </c>
      <c r="E85" s="9">
        <v>513.20000000000005</v>
      </c>
      <c r="F85" s="9">
        <v>1000.3</v>
      </c>
      <c r="G85" s="9">
        <v>1000</v>
      </c>
      <c r="H85" s="9">
        <v>-0.3</v>
      </c>
      <c r="I85" s="9">
        <v>-0.03</v>
      </c>
      <c r="O85" s="8" t="s">
        <v>50</v>
      </c>
      <c r="P85" s="9">
        <v>957.2</v>
      </c>
      <c r="Q85" s="9">
        <v>28</v>
      </c>
      <c r="R85" s="9">
        <v>14.5</v>
      </c>
      <c r="S85" s="9">
        <v>0</v>
      </c>
      <c r="T85" s="9">
        <v>999.7</v>
      </c>
      <c r="U85" s="9">
        <v>1000</v>
      </c>
      <c r="V85" s="9">
        <v>0.3</v>
      </c>
      <c r="W85" s="9">
        <v>0.03</v>
      </c>
    </row>
    <row r="86" spans="1:23" ht="15" thickBot="1" x14ac:dyDescent="0.35">
      <c r="A86" s="8" t="s">
        <v>51</v>
      </c>
      <c r="B86" s="9">
        <v>474.6</v>
      </c>
      <c r="C86" s="9">
        <v>5</v>
      </c>
      <c r="D86" s="9">
        <v>8.5</v>
      </c>
      <c r="E86" s="9">
        <v>512.20000000000005</v>
      </c>
      <c r="F86" s="9">
        <v>1000.3</v>
      </c>
      <c r="G86" s="9">
        <v>1000</v>
      </c>
      <c r="H86" s="9">
        <v>-0.3</v>
      </c>
      <c r="I86" s="9">
        <v>-0.03</v>
      </c>
      <c r="O86" s="8" t="s">
        <v>51</v>
      </c>
      <c r="P86" s="9">
        <v>958.2</v>
      </c>
      <c r="Q86" s="9">
        <v>23</v>
      </c>
      <c r="R86" s="9">
        <v>17.5</v>
      </c>
      <c r="S86" s="9">
        <v>1</v>
      </c>
      <c r="T86" s="9">
        <v>999.7</v>
      </c>
      <c r="U86" s="9">
        <v>1000</v>
      </c>
      <c r="V86" s="9">
        <v>0.3</v>
      </c>
      <c r="W86" s="9">
        <v>0.03</v>
      </c>
    </row>
    <row r="87" spans="1:23" ht="15" thickBot="1" x14ac:dyDescent="0.35">
      <c r="A87" s="8" t="s">
        <v>52</v>
      </c>
      <c r="B87" s="9">
        <v>480.6</v>
      </c>
      <c r="C87" s="9">
        <v>490.6</v>
      </c>
      <c r="D87" s="9">
        <v>9.5</v>
      </c>
      <c r="E87" s="9">
        <v>24.5</v>
      </c>
      <c r="F87" s="9">
        <v>1005.3</v>
      </c>
      <c r="G87" s="9">
        <v>1000</v>
      </c>
      <c r="H87" s="9">
        <v>-5.3</v>
      </c>
      <c r="I87" s="9">
        <v>-0.53</v>
      </c>
      <c r="O87" s="8" t="s">
        <v>52</v>
      </c>
      <c r="P87" s="9">
        <v>952.2</v>
      </c>
      <c r="Q87" s="9">
        <v>10.5</v>
      </c>
      <c r="R87" s="9">
        <v>16.5</v>
      </c>
      <c r="S87" s="9">
        <v>15.5</v>
      </c>
      <c r="T87" s="9">
        <v>994.7</v>
      </c>
      <c r="U87" s="9">
        <v>1000</v>
      </c>
      <c r="V87" s="9">
        <v>5.3</v>
      </c>
      <c r="W87" s="9">
        <v>0.53</v>
      </c>
    </row>
    <row r="88" spans="1:23" ht="15" thickBot="1" x14ac:dyDescent="0.35">
      <c r="A88" s="8" t="s">
        <v>53</v>
      </c>
      <c r="B88" s="9">
        <v>477.6</v>
      </c>
      <c r="C88" s="9">
        <v>498.1</v>
      </c>
      <c r="D88" s="9">
        <v>19.5</v>
      </c>
      <c r="E88" s="9">
        <v>5</v>
      </c>
      <c r="F88" s="9">
        <v>1000.3</v>
      </c>
      <c r="G88" s="9">
        <v>1000</v>
      </c>
      <c r="H88" s="9">
        <v>-0.3</v>
      </c>
      <c r="I88" s="9">
        <v>-0.03</v>
      </c>
      <c r="O88" s="8" t="s">
        <v>53</v>
      </c>
      <c r="P88" s="9">
        <v>955.2</v>
      </c>
      <c r="Q88" s="9">
        <v>7.5</v>
      </c>
      <c r="R88" s="9">
        <v>3.5</v>
      </c>
      <c r="S88" s="9">
        <v>33.5</v>
      </c>
      <c r="T88" s="9">
        <v>999.7</v>
      </c>
      <c r="U88" s="9">
        <v>1000</v>
      </c>
      <c r="V88" s="9">
        <v>0.3</v>
      </c>
      <c r="W88" s="9">
        <v>0.03</v>
      </c>
    </row>
    <row r="89" spans="1:23" ht="15" thickBot="1" x14ac:dyDescent="0.35">
      <c r="A89" s="8" t="s">
        <v>54</v>
      </c>
      <c r="B89" s="9">
        <v>478.6</v>
      </c>
      <c r="C89" s="9">
        <v>489.6</v>
      </c>
      <c r="D89" s="9">
        <v>7.5</v>
      </c>
      <c r="E89" s="9">
        <v>15.5</v>
      </c>
      <c r="F89" s="9">
        <v>991.3</v>
      </c>
      <c r="G89" s="9">
        <v>1000</v>
      </c>
      <c r="H89" s="9">
        <v>8.6999999999999993</v>
      </c>
      <c r="I89" s="9">
        <v>0.87</v>
      </c>
      <c r="O89" s="8" t="s">
        <v>54</v>
      </c>
      <c r="P89" s="9">
        <v>954.2</v>
      </c>
      <c r="Q89" s="9">
        <v>11.5</v>
      </c>
      <c r="R89" s="9">
        <v>18.5</v>
      </c>
      <c r="S89" s="9">
        <v>24.5</v>
      </c>
      <c r="T89" s="9">
        <v>1008.7</v>
      </c>
      <c r="U89" s="9">
        <v>1000</v>
      </c>
      <c r="V89" s="9">
        <v>-8.6999999999999993</v>
      </c>
      <c r="W89" s="9">
        <v>-0.87</v>
      </c>
    </row>
    <row r="90" spans="1:23" ht="15" thickBot="1" x14ac:dyDescent="0.35">
      <c r="A90" s="8" t="s">
        <v>55</v>
      </c>
      <c r="B90" s="9">
        <v>497.1</v>
      </c>
      <c r="C90" s="9">
        <v>487.6</v>
      </c>
      <c r="D90" s="9">
        <v>2</v>
      </c>
      <c r="E90" s="9">
        <v>23.5</v>
      </c>
      <c r="F90" s="9">
        <v>1010.3</v>
      </c>
      <c r="G90" s="9">
        <v>1000</v>
      </c>
      <c r="H90" s="9">
        <v>-10.3</v>
      </c>
      <c r="I90" s="9">
        <v>-1.03</v>
      </c>
      <c r="O90" s="8" t="s">
        <v>55</v>
      </c>
      <c r="P90" s="9">
        <v>474.4</v>
      </c>
      <c r="Q90" s="9">
        <v>16</v>
      </c>
      <c r="R90" s="9">
        <v>482.9</v>
      </c>
      <c r="S90" s="9">
        <v>16.5</v>
      </c>
      <c r="T90" s="9">
        <v>989.7</v>
      </c>
      <c r="U90" s="9">
        <v>1000</v>
      </c>
      <c r="V90" s="9">
        <v>10.3</v>
      </c>
      <c r="W90" s="9">
        <v>1.03</v>
      </c>
    </row>
    <row r="91" spans="1:23" ht="15" thickBot="1" x14ac:dyDescent="0.35">
      <c r="A91" s="8" t="s">
        <v>56</v>
      </c>
      <c r="B91" s="9">
        <v>496.1</v>
      </c>
      <c r="C91" s="9">
        <v>501.2</v>
      </c>
      <c r="D91" s="9">
        <v>3</v>
      </c>
      <c r="E91" s="9">
        <v>0</v>
      </c>
      <c r="F91" s="9">
        <v>1000.3</v>
      </c>
      <c r="G91" s="9">
        <v>1000</v>
      </c>
      <c r="H91" s="9">
        <v>-0.3</v>
      </c>
      <c r="I91" s="9">
        <v>-0.03</v>
      </c>
      <c r="O91" s="8" t="s">
        <v>56</v>
      </c>
      <c r="P91" s="9">
        <v>475.4</v>
      </c>
      <c r="Q91" s="9">
        <v>0</v>
      </c>
      <c r="R91" s="9">
        <v>23</v>
      </c>
      <c r="S91" s="9">
        <v>501.3</v>
      </c>
      <c r="T91" s="9">
        <v>999.7</v>
      </c>
      <c r="U91" s="9">
        <v>1000</v>
      </c>
      <c r="V91" s="9">
        <v>0.3</v>
      </c>
      <c r="W91" s="9">
        <v>0.03</v>
      </c>
    </row>
    <row r="92" spans="1:23" ht="15" thickBot="1" x14ac:dyDescent="0.35">
      <c r="A92" s="8" t="s">
        <v>57</v>
      </c>
      <c r="B92" s="9">
        <v>472.6</v>
      </c>
      <c r="C92" s="9">
        <v>499.1</v>
      </c>
      <c r="D92" s="9">
        <v>27.5</v>
      </c>
      <c r="E92" s="9">
        <v>1</v>
      </c>
      <c r="F92" s="9">
        <v>1000.3</v>
      </c>
      <c r="G92" s="9">
        <v>1000</v>
      </c>
      <c r="H92" s="9">
        <v>-0.3</v>
      </c>
      <c r="I92" s="9">
        <v>-0.03</v>
      </c>
      <c r="O92" s="8" t="s">
        <v>57</v>
      </c>
      <c r="P92" s="9">
        <v>963.2</v>
      </c>
      <c r="Q92" s="9">
        <v>2</v>
      </c>
      <c r="R92" s="9">
        <v>0</v>
      </c>
      <c r="S92" s="9">
        <v>34.5</v>
      </c>
      <c r="T92" s="9">
        <v>999.7</v>
      </c>
      <c r="U92" s="9">
        <v>1000</v>
      </c>
      <c r="V92" s="9">
        <v>0.3</v>
      </c>
      <c r="W92" s="9">
        <v>0.03</v>
      </c>
    </row>
    <row r="93" spans="1:23" ht="15" thickBot="1" x14ac:dyDescent="0.35">
      <c r="A93" s="8" t="s">
        <v>58</v>
      </c>
      <c r="B93" s="9">
        <v>479.6</v>
      </c>
      <c r="C93" s="9">
        <v>485.6</v>
      </c>
      <c r="D93" s="9">
        <v>21</v>
      </c>
      <c r="E93" s="9">
        <v>16.5</v>
      </c>
      <c r="F93" s="9">
        <v>1002.8</v>
      </c>
      <c r="G93" s="9">
        <v>1000</v>
      </c>
      <c r="H93" s="9">
        <v>-2.8</v>
      </c>
      <c r="I93" s="9">
        <v>-0.28000000000000003</v>
      </c>
      <c r="O93" s="8" t="s">
        <v>58</v>
      </c>
      <c r="P93" s="9">
        <v>953.2</v>
      </c>
      <c r="Q93" s="9">
        <v>18</v>
      </c>
      <c r="R93" s="9">
        <v>2.5</v>
      </c>
      <c r="S93" s="9">
        <v>23.5</v>
      </c>
      <c r="T93" s="9">
        <v>997.2</v>
      </c>
      <c r="U93" s="9">
        <v>1000</v>
      </c>
      <c r="V93" s="9">
        <v>2.8</v>
      </c>
      <c r="W93" s="9">
        <v>0.28000000000000003</v>
      </c>
    </row>
    <row r="94" spans="1:23" ht="15" thickBot="1" x14ac:dyDescent="0.35"/>
    <row r="95" spans="1:23" ht="15" thickBot="1" x14ac:dyDescent="0.35">
      <c r="A95" s="10" t="s">
        <v>100</v>
      </c>
      <c r="B95" s="11">
        <v>1539</v>
      </c>
      <c r="O95" s="10" t="s">
        <v>100</v>
      </c>
      <c r="P95" s="11">
        <v>1977.4</v>
      </c>
    </row>
    <row r="96" spans="1:23" ht="15" thickBot="1" x14ac:dyDescent="0.35">
      <c r="A96" s="10" t="s">
        <v>101</v>
      </c>
      <c r="B96" s="11">
        <v>472.6</v>
      </c>
      <c r="O96" s="10" t="s">
        <v>101</v>
      </c>
      <c r="P96" s="11">
        <v>474.4</v>
      </c>
    </row>
    <row r="97" spans="1:16" ht="15" thickBot="1" x14ac:dyDescent="0.35">
      <c r="A97" s="10" t="s">
        <v>102</v>
      </c>
      <c r="B97" s="11">
        <v>15000</v>
      </c>
      <c r="O97" s="10" t="s">
        <v>102</v>
      </c>
      <c r="P97" s="11">
        <v>15000</v>
      </c>
    </row>
    <row r="98" spans="1:16" ht="15" thickBot="1" x14ac:dyDescent="0.35">
      <c r="A98" s="10" t="s">
        <v>103</v>
      </c>
      <c r="B98" s="11">
        <v>15000</v>
      </c>
      <c r="O98" s="10" t="s">
        <v>103</v>
      </c>
      <c r="P98" s="11">
        <v>15000</v>
      </c>
    </row>
    <row r="99" spans="1:16" ht="15" thickBot="1" x14ac:dyDescent="0.35">
      <c r="A99" s="10" t="s">
        <v>104</v>
      </c>
      <c r="B99" s="11">
        <v>0</v>
      </c>
      <c r="O99" s="10" t="s">
        <v>104</v>
      </c>
      <c r="P99" s="11">
        <v>0</v>
      </c>
    </row>
    <row r="100" spans="1:16" ht="20.399999999999999" thickBot="1" x14ac:dyDescent="0.35">
      <c r="A100" s="10" t="s">
        <v>105</v>
      </c>
      <c r="B100" s="11"/>
      <c r="O100" s="10" t="s">
        <v>105</v>
      </c>
      <c r="P100" s="11"/>
    </row>
    <row r="101" spans="1:16" ht="20.399999999999999" thickBot="1" x14ac:dyDescent="0.35">
      <c r="A101" s="10" t="s">
        <v>106</v>
      </c>
      <c r="B101" s="11"/>
      <c r="O101" s="10" t="s">
        <v>106</v>
      </c>
      <c r="P101" s="11"/>
    </row>
    <row r="102" spans="1:16" ht="15" thickBot="1" x14ac:dyDescent="0.35">
      <c r="A102" s="10" t="s">
        <v>107</v>
      </c>
      <c r="B102" s="11">
        <v>0</v>
      </c>
      <c r="O102" s="10" t="s">
        <v>107</v>
      </c>
      <c r="P102" s="11">
        <v>0</v>
      </c>
    </row>
    <row r="104" spans="1:16" x14ac:dyDescent="0.3">
      <c r="A104" s="12" t="s">
        <v>108</v>
      </c>
      <c r="O104" s="12" t="s">
        <v>108</v>
      </c>
    </row>
    <row r="106" spans="1:16" x14ac:dyDescent="0.3">
      <c r="A106" s="13" t="s">
        <v>232</v>
      </c>
      <c r="O106" s="13" t="s">
        <v>232</v>
      </c>
    </row>
    <row r="107" spans="1:16" x14ac:dyDescent="0.3">
      <c r="A107" s="13" t="s">
        <v>126</v>
      </c>
      <c r="O107" s="13" t="s">
        <v>288</v>
      </c>
    </row>
  </sheetData>
  <conditionalFormatting sqref="G3:G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04" r:id="rId1" display="https://miau.my-x.hu/myx-free/coco/test/989002220230524091229.html" xr:uid="{BD1327ED-81F3-4C09-9F43-B992F7C8B508}"/>
    <hyperlink ref="O104" r:id="rId2" display="https://miau.my-x.hu/myx-free/coco/test/668759320230524091311.html" xr:uid="{0EA8C60C-6405-4AE5-A590-F7642AED3E8E}"/>
  </hyperlinks>
  <pageMargins left="0.7" right="0.7" top="0.78740157499999996" bottom="0.78740157499999996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1E7C-D503-40D9-9460-1D3B670A7B0F}">
  <dimension ref="A1:N87"/>
  <sheetViews>
    <sheetView zoomScale="35" workbookViewId="0"/>
  </sheetViews>
  <sheetFormatPr defaultColWidth="11.5546875" defaultRowHeight="14.4" x14ac:dyDescent="0.3"/>
  <sheetData>
    <row r="1" spans="1:14" ht="18" x14ac:dyDescent="0.3">
      <c r="A1" s="4"/>
    </row>
    <row r="2" spans="1:14" x14ac:dyDescent="0.3">
      <c r="A2" s="5"/>
    </row>
    <row r="5" spans="1:14" ht="18" x14ac:dyDescent="0.3">
      <c r="A5" s="6" t="s">
        <v>30</v>
      </c>
      <c r="B5" s="7">
        <v>9535020</v>
      </c>
      <c r="C5" s="6" t="s">
        <v>31</v>
      </c>
      <c r="D5" s="7">
        <v>15</v>
      </c>
      <c r="E5" s="6" t="s">
        <v>32</v>
      </c>
      <c r="F5" s="7">
        <v>5</v>
      </c>
      <c r="G5" s="6" t="s">
        <v>33</v>
      </c>
      <c r="H5" s="7">
        <v>15</v>
      </c>
      <c r="I5" s="6" t="s">
        <v>34</v>
      </c>
      <c r="J5" s="7">
        <v>0</v>
      </c>
      <c r="K5" s="6" t="s">
        <v>35</v>
      </c>
      <c r="L5" s="7" t="s">
        <v>36</v>
      </c>
    </row>
    <row r="6" spans="1:14" ht="18.600000000000001" thickBot="1" x14ac:dyDescent="0.35">
      <c r="A6" s="4"/>
    </row>
    <row r="7" spans="1:14" ht="15" thickBot="1" x14ac:dyDescent="0.3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I7" s="14" t="s">
        <v>130</v>
      </c>
      <c r="J7" s="14" t="s">
        <v>130</v>
      </c>
      <c r="K7" s="14" t="s">
        <v>130</v>
      </c>
      <c r="L7" s="14" t="s">
        <v>130</v>
      </c>
      <c r="M7" s="14" t="s">
        <v>130</v>
      </c>
      <c r="N7" t="str">
        <f>G7</f>
        <v>Y(A6)</v>
      </c>
    </row>
    <row r="8" spans="1:14" ht="15" thickBot="1" x14ac:dyDescent="0.35">
      <c r="A8" s="8" t="s">
        <v>44</v>
      </c>
      <c r="B8" s="9">
        <v>4</v>
      </c>
      <c r="C8" s="9">
        <v>3</v>
      </c>
      <c r="D8" s="9">
        <v>10</v>
      </c>
      <c r="E8" s="9">
        <v>6</v>
      </c>
      <c r="F8" s="9">
        <v>15</v>
      </c>
      <c r="G8" s="9">
        <v>1174</v>
      </c>
      <c r="I8">
        <f>16-B8</f>
        <v>12</v>
      </c>
      <c r="J8">
        <f t="shared" ref="J8:J22" si="0">16-C8</f>
        <v>13</v>
      </c>
      <c r="K8">
        <f t="shared" ref="K8:K22" si="1">16-D8</f>
        <v>6</v>
      </c>
      <c r="L8">
        <f t="shared" ref="L8:L22" si="2">16-E8</f>
        <v>10</v>
      </c>
      <c r="M8">
        <f t="shared" ref="M8:M22" si="3">16-F8</f>
        <v>1</v>
      </c>
      <c r="N8">
        <f>G8</f>
        <v>1174</v>
      </c>
    </row>
    <row r="9" spans="1:14" ht="15" thickBot="1" x14ac:dyDescent="0.35">
      <c r="A9" s="8" t="s">
        <v>45</v>
      </c>
      <c r="B9" s="9">
        <v>4</v>
      </c>
      <c r="C9" s="9">
        <v>14</v>
      </c>
      <c r="D9" s="9">
        <v>14</v>
      </c>
      <c r="E9" s="9">
        <v>9</v>
      </c>
      <c r="F9" s="9">
        <v>2</v>
      </c>
      <c r="G9" s="9">
        <v>1206</v>
      </c>
      <c r="I9">
        <f t="shared" ref="I9:I22" si="4">16-B9</f>
        <v>12</v>
      </c>
      <c r="J9">
        <f t="shared" si="0"/>
        <v>2</v>
      </c>
      <c r="K9">
        <f t="shared" si="1"/>
        <v>2</v>
      </c>
      <c r="L9">
        <f t="shared" si="2"/>
        <v>7</v>
      </c>
      <c r="M9">
        <f t="shared" si="3"/>
        <v>14</v>
      </c>
      <c r="N9">
        <f t="shared" ref="N9:N22" si="5">G9</f>
        <v>1206</v>
      </c>
    </row>
    <row r="10" spans="1:14" ht="15" thickBot="1" x14ac:dyDescent="0.35">
      <c r="A10" s="8" t="s">
        <v>46</v>
      </c>
      <c r="B10" s="9">
        <v>15</v>
      </c>
      <c r="C10" s="9">
        <v>3</v>
      </c>
      <c r="D10" s="9">
        <v>13</v>
      </c>
      <c r="E10" s="9">
        <v>8</v>
      </c>
      <c r="F10" s="9">
        <v>1</v>
      </c>
      <c r="G10" s="9">
        <v>1332</v>
      </c>
      <c r="I10">
        <f t="shared" si="4"/>
        <v>1</v>
      </c>
      <c r="J10">
        <f t="shared" si="0"/>
        <v>13</v>
      </c>
      <c r="K10">
        <f t="shared" si="1"/>
        <v>3</v>
      </c>
      <c r="L10">
        <f t="shared" si="2"/>
        <v>8</v>
      </c>
      <c r="M10">
        <f t="shared" si="3"/>
        <v>15</v>
      </c>
      <c r="N10">
        <f t="shared" si="5"/>
        <v>1332</v>
      </c>
    </row>
    <row r="11" spans="1:14" ht="15" thickBot="1" x14ac:dyDescent="0.35">
      <c r="A11" s="8" t="s">
        <v>47</v>
      </c>
      <c r="B11" s="9">
        <v>11</v>
      </c>
      <c r="C11" s="9">
        <v>13</v>
      </c>
      <c r="D11" s="9">
        <v>3</v>
      </c>
      <c r="E11" s="9">
        <v>9</v>
      </c>
      <c r="F11" s="9">
        <v>4</v>
      </c>
      <c r="G11" s="9">
        <v>1369</v>
      </c>
      <c r="I11">
        <f t="shared" si="4"/>
        <v>5</v>
      </c>
      <c r="J11">
        <f t="shared" si="0"/>
        <v>3</v>
      </c>
      <c r="K11">
        <f t="shared" si="1"/>
        <v>13</v>
      </c>
      <c r="L11">
        <f t="shared" si="2"/>
        <v>7</v>
      </c>
      <c r="M11">
        <f t="shared" si="3"/>
        <v>12</v>
      </c>
      <c r="N11">
        <f t="shared" si="5"/>
        <v>1369</v>
      </c>
    </row>
    <row r="12" spans="1:14" ht="15" thickBot="1" x14ac:dyDescent="0.35">
      <c r="A12" s="8" t="s">
        <v>48</v>
      </c>
      <c r="B12" s="9">
        <v>6</v>
      </c>
      <c r="C12" s="9">
        <v>8</v>
      </c>
      <c r="D12" s="9">
        <v>2</v>
      </c>
      <c r="E12" s="9">
        <v>5</v>
      </c>
      <c r="F12" s="9">
        <v>11</v>
      </c>
      <c r="G12" s="9">
        <v>1217</v>
      </c>
      <c r="I12">
        <f t="shared" si="4"/>
        <v>10</v>
      </c>
      <c r="J12">
        <f t="shared" si="0"/>
        <v>8</v>
      </c>
      <c r="K12">
        <f t="shared" si="1"/>
        <v>14</v>
      </c>
      <c r="L12">
        <f t="shared" si="2"/>
        <v>11</v>
      </c>
      <c r="M12">
        <f t="shared" si="3"/>
        <v>5</v>
      </c>
      <c r="N12">
        <f t="shared" si="5"/>
        <v>1217</v>
      </c>
    </row>
    <row r="13" spans="1:14" ht="15" thickBot="1" x14ac:dyDescent="0.35">
      <c r="A13" s="8" t="s">
        <v>49</v>
      </c>
      <c r="B13" s="9">
        <v>2</v>
      </c>
      <c r="C13" s="9">
        <v>5</v>
      </c>
      <c r="D13" s="9">
        <v>8</v>
      </c>
      <c r="E13" s="9">
        <v>13</v>
      </c>
      <c r="F13" s="9">
        <v>4</v>
      </c>
      <c r="G13" s="9">
        <v>1041</v>
      </c>
      <c r="I13">
        <f t="shared" si="4"/>
        <v>14</v>
      </c>
      <c r="J13">
        <f t="shared" si="0"/>
        <v>11</v>
      </c>
      <c r="K13">
        <f t="shared" si="1"/>
        <v>8</v>
      </c>
      <c r="L13">
        <f t="shared" si="2"/>
        <v>3</v>
      </c>
      <c r="M13">
        <f t="shared" si="3"/>
        <v>12</v>
      </c>
      <c r="N13">
        <f t="shared" si="5"/>
        <v>1041</v>
      </c>
    </row>
    <row r="14" spans="1:14" ht="15" thickBot="1" x14ac:dyDescent="0.35">
      <c r="A14" s="8" t="s">
        <v>50</v>
      </c>
      <c r="B14" s="9">
        <v>1</v>
      </c>
      <c r="C14" s="9">
        <v>2</v>
      </c>
      <c r="D14" s="9">
        <v>6</v>
      </c>
      <c r="E14" s="9">
        <v>2</v>
      </c>
      <c r="F14" s="9">
        <v>12</v>
      </c>
      <c r="G14" s="9">
        <v>825</v>
      </c>
      <c r="I14">
        <f t="shared" si="4"/>
        <v>15</v>
      </c>
      <c r="J14">
        <f t="shared" si="0"/>
        <v>14</v>
      </c>
      <c r="K14">
        <f t="shared" si="1"/>
        <v>10</v>
      </c>
      <c r="L14">
        <f t="shared" si="2"/>
        <v>14</v>
      </c>
      <c r="M14">
        <f t="shared" si="3"/>
        <v>4</v>
      </c>
      <c r="N14">
        <f t="shared" si="5"/>
        <v>825</v>
      </c>
    </row>
    <row r="15" spans="1:14" ht="15" thickBot="1" x14ac:dyDescent="0.35">
      <c r="A15" s="8" t="s">
        <v>51</v>
      </c>
      <c r="B15" s="9">
        <v>7</v>
      </c>
      <c r="C15" s="9">
        <v>10</v>
      </c>
      <c r="D15" s="9">
        <v>8</v>
      </c>
      <c r="E15" s="9">
        <v>7</v>
      </c>
      <c r="F15" s="9">
        <v>6</v>
      </c>
      <c r="G15" s="9">
        <v>821</v>
      </c>
      <c r="I15">
        <f t="shared" si="4"/>
        <v>9</v>
      </c>
      <c r="J15">
        <f t="shared" si="0"/>
        <v>6</v>
      </c>
      <c r="K15">
        <f t="shared" si="1"/>
        <v>8</v>
      </c>
      <c r="L15">
        <f t="shared" si="2"/>
        <v>9</v>
      </c>
      <c r="M15">
        <f t="shared" si="3"/>
        <v>10</v>
      </c>
      <c r="N15">
        <f t="shared" si="5"/>
        <v>821</v>
      </c>
    </row>
    <row r="16" spans="1:14" ht="15" thickBot="1" x14ac:dyDescent="0.35">
      <c r="A16" s="8" t="s">
        <v>52</v>
      </c>
      <c r="B16" s="9">
        <v>9</v>
      </c>
      <c r="C16" s="9">
        <v>1</v>
      </c>
      <c r="D16" s="9">
        <v>10</v>
      </c>
      <c r="E16" s="9">
        <v>1</v>
      </c>
      <c r="F16" s="9">
        <v>7</v>
      </c>
      <c r="G16" s="9">
        <v>1225</v>
      </c>
      <c r="I16">
        <f t="shared" si="4"/>
        <v>7</v>
      </c>
      <c r="J16">
        <f t="shared" si="0"/>
        <v>15</v>
      </c>
      <c r="K16">
        <f t="shared" si="1"/>
        <v>6</v>
      </c>
      <c r="L16">
        <f t="shared" si="2"/>
        <v>15</v>
      </c>
      <c r="M16">
        <f t="shared" si="3"/>
        <v>9</v>
      </c>
      <c r="N16">
        <f t="shared" si="5"/>
        <v>1225</v>
      </c>
    </row>
    <row r="17" spans="1:14" ht="15" thickBot="1" x14ac:dyDescent="0.35">
      <c r="A17" s="8" t="s">
        <v>53</v>
      </c>
      <c r="B17" s="9">
        <v>14</v>
      </c>
      <c r="C17" s="9">
        <v>8</v>
      </c>
      <c r="D17" s="9">
        <v>12</v>
      </c>
      <c r="E17" s="9">
        <v>3</v>
      </c>
      <c r="F17" s="9">
        <v>14</v>
      </c>
      <c r="G17" s="9">
        <v>972</v>
      </c>
      <c r="I17">
        <f t="shared" si="4"/>
        <v>2</v>
      </c>
      <c r="J17">
        <f t="shared" si="0"/>
        <v>8</v>
      </c>
      <c r="K17">
        <f t="shared" si="1"/>
        <v>4</v>
      </c>
      <c r="L17">
        <f t="shared" si="2"/>
        <v>13</v>
      </c>
      <c r="M17">
        <f t="shared" si="3"/>
        <v>2</v>
      </c>
      <c r="N17">
        <f t="shared" si="5"/>
        <v>972</v>
      </c>
    </row>
    <row r="18" spans="1:14" ht="15" thickBot="1" x14ac:dyDescent="0.35">
      <c r="A18" s="8" t="s">
        <v>54</v>
      </c>
      <c r="B18" s="9">
        <v>12</v>
      </c>
      <c r="C18" s="9">
        <v>6</v>
      </c>
      <c r="D18" s="9">
        <v>4</v>
      </c>
      <c r="E18" s="9">
        <v>14</v>
      </c>
      <c r="F18" s="9">
        <v>2</v>
      </c>
      <c r="G18" s="9">
        <v>1292</v>
      </c>
      <c r="I18">
        <f t="shared" si="4"/>
        <v>4</v>
      </c>
      <c r="J18">
        <f t="shared" si="0"/>
        <v>10</v>
      </c>
      <c r="K18">
        <f t="shared" si="1"/>
        <v>12</v>
      </c>
      <c r="L18">
        <f t="shared" si="2"/>
        <v>2</v>
      </c>
      <c r="M18">
        <f t="shared" si="3"/>
        <v>14</v>
      </c>
      <c r="N18">
        <f t="shared" si="5"/>
        <v>1292</v>
      </c>
    </row>
    <row r="19" spans="1:14" ht="15" thickBot="1" x14ac:dyDescent="0.35">
      <c r="A19" s="8" t="s">
        <v>55</v>
      </c>
      <c r="B19" s="9">
        <v>2</v>
      </c>
      <c r="C19" s="9">
        <v>7</v>
      </c>
      <c r="D19" s="9">
        <v>4</v>
      </c>
      <c r="E19" s="9">
        <v>3</v>
      </c>
      <c r="F19" s="9">
        <v>9</v>
      </c>
      <c r="G19" s="9">
        <v>1398</v>
      </c>
      <c r="I19">
        <f t="shared" si="4"/>
        <v>14</v>
      </c>
      <c r="J19">
        <f t="shared" si="0"/>
        <v>9</v>
      </c>
      <c r="K19">
        <f t="shared" si="1"/>
        <v>12</v>
      </c>
      <c r="L19">
        <f t="shared" si="2"/>
        <v>13</v>
      </c>
      <c r="M19">
        <f t="shared" si="3"/>
        <v>7</v>
      </c>
      <c r="N19">
        <f t="shared" si="5"/>
        <v>1398</v>
      </c>
    </row>
    <row r="20" spans="1:14" ht="15" thickBot="1" x14ac:dyDescent="0.35">
      <c r="A20" s="8" t="s">
        <v>56</v>
      </c>
      <c r="B20" s="9">
        <v>13</v>
      </c>
      <c r="C20" s="9">
        <v>11</v>
      </c>
      <c r="D20" s="9">
        <v>7</v>
      </c>
      <c r="E20" s="9">
        <v>11</v>
      </c>
      <c r="F20" s="9">
        <v>13</v>
      </c>
      <c r="G20" s="9">
        <v>1225</v>
      </c>
      <c r="I20">
        <f t="shared" si="4"/>
        <v>3</v>
      </c>
      <c r="J20">
        <f t="shared" si="0"/>
        <v>5</v>
      </c>
      <c r="K20">
        <f t="shared" si="1"/>
        <v>9</v>
      </c>
      <c r="L20">
        <f t="shared" si="2"/>
        <v>5</v>
      </c>
      <c r="M20">
        <f t="shared" si="3"/>
        <v>3</v>
      </c>
      <c r="N20">
        <f t="shared" si="5"/>
        <v>1225</v>
      </c>
    </row>
    <row r="21" spans="1:14" ht="15" thickBot="1" x14ac:dyDescent="0.35">
      <c r="A21" s="8" t="s">
        <v>57</v>
      </c>
      <c r="B21" s="9">
        <v>7</v>
      </c>
      <c r="C21" s="9">
        <v>11</v>
      </c>
      <c r="D21" s="9">
        <v>14</v>
      </c>
      <c r="E21" s="9">
        <v>12</v>
      </c>
      <c r="F21" s="9">
        <v>9</v>
      </c>
      <c r="G21" s="9">
        <v>983</v>
      </c>
      <c r="I21">
        <f t="shared" si="4"/>
        <v>9</v>
      </c>
      <c r="J21">
        <f t="shared" si="0"/>
        <v>5</v>
      </c>
      <c r="K21">
        <f t="shared" si="1"/>
        <v>2</v>
      </c>
      <c r="L21">
        <f t="shared" si="2"/>
        <v>4</v>
      </c>
      <c r="M21">
        <f t="shared" si="3"/>
        <v>7</v>
      </c>
      <c r="N21">
        <f t="shared" si="5"/>
        <v>983</v>
      </c>
    </row>
    <row r="22" spans="1:14" ht="15" thickBot="1" x14ac:dyDescent="0.35">
      <c r="A22" s="8" t="s">
        <v>58</v>
      </c>
      <c r="B22" s="9">
        <v>10</v>
      </c>
      <c r="C22" s="9">
        <v>15</v>
      </c>
      <c r="D22" s="9">
        <v>1</v>
      </c>
      <c r="E22" s="9">
        <v>14</v>
      </c>
      <c r="F22" s="9">
        <v>7</v>
      </c>
      <c r="G22" s="9">
        <v>919</v>
      </c>
      <c r="I22">
        <f t="shared" si="4"/>
        <v>6</v>
      </c>
      <c r="J22">
        <f t="shared" si="0"/>
        <v>1</v>
      </c>
      <c r="K22">
        <f t="shared" si="1"/>
        <v>15</v>
      </c>
      <c r="L22">
        <f t="shared" si="2"/>
        <v>2</v>
      </c>
      <c r="M22">
        <f t="shared" si="3"/>
        <v>9</v>
      </c>
      <c r="N22">
        <f t="shared" si="5"/>
        <v>919</v>
      </c>
    </row>
    <row r="23" spans="1:14" ht="18.600000000000001" thickBot="1" x14ac:dyDescent="0.35">
      <c r="A23" s="4"/>
    </row>
    <row r="24" spans="1:14" ht="15" thickBot="1" x14ac:dyDescent="0.35">
      <c r="A24" s="8" t="s">
        <v>59</v>
      </c>
      <c r="B24" s="8" t="s">
        <v>38</v>
      </c>
      <c r="C24" s="8" t="s">
        <v>39</v>
      </c>
      <c r="D24" s="8" t="s">
        <v>40</v>
      </c>
      <c r="E24" s="8" t="s">
        <v>41</v>
      </c>
      <c r="F24" s="8" t="s">
        <v>42</v>
      </c>
    </row>
    <row r="25" spans="1:14" ht="15" thickBot="1" x14ac:dyDescent="0.35">
      <c r="A25" s="8" t="s">
        <v>60</v>
      </c>
      <c r="B25" s="9" t="s">
        <v>61</v>
      </c>
      <c r="C25" s="9" t="s">
        <v>62</v>
      </c>
      <c r="D25" s="9" t="s">
        <v>63</v>
      </c>
      <c r="E25" s="9" t="s">
        <v>64</v>
      </c>
      <c r="F25" s="9" t="s">
        <v>65</v>
      </c>
    </row>
    <row r="26" spans="1:14" ht="15" thickBot="1" x14ac:dyDescent="0.35">
      <c r="A26" s="8" t="s">
        <v>66</v>
      </c>
      <c r="B26" s="9" t="s">
        <v>61</v>
      </c>
      <c r="C26" s="9" t="s">
        <v>67</v>
      </c>
      <c r="D26" s="9" t="s">
        <v>68</v>
      </c>
      <c r="E26" s="9" t="s">
        <v>64</v>
      </c>
      <c r="F26" s="9" t="s">
        <v>69</v>
      </c>
    </row>
    <row r="27" spans="1:14" ht="15" thickBot="1" x14ac:dyDescent="0.35">
      <c r="A27" s="8" t="s">
        <v>70</v>
      </c>
      <c r="B27" s="9" t="s">
        <v>61</v>
      </c>
      <c r="C27" s="9" t="s">
        <v>67</v>
      </c>
      <c r="D27" s="9" t="s">
        <v>68</v>
      </c>
      <c r="E27" s="9" t="s">
        <v>64</v>
      </c>
      <c r="F27" s="9" t="s">
        <v>71</v>
      </c>
    </row>
    <row r="28" spans="1:14" ht="15" thickBot="1" x14ac:dyDescent="0.35">
      <c r="A28" s="8" t="s">
        <v>72</v>
      </c>
      <c r="B28" s="9" t="s">
        <v>61</v>
      </c>
      <c r="C28" s="9" t="s">
        <v>67</v>
      </c>
      <c r="D28" s="9" t="s">
        <v>68</v>
      </c>
      <c r="E28" s="9" t="s">
        <v>64</v>
      </c>
      <c r="F28" s="9" t="s">
        <v>71</v>
      </c>
    </row>
    <row r="29" spans="1:14" ht="15" thickBot="1" x14ac:dyDescent="0.35">
      <c r="A29" s="8" t="s">
        <v>73</v>
      </c>
      <c r="B29" s="9" t="s">
        <v>61</v>
      </c>
      <c r="C29" s="9" t="s">
        <v>74</v>
      </c>
      <c r="D29" s="9" t="s">
        <v>75</v>
      </c>
      <c r="E29" s="9" t="s">
        <v>64</v>
      </c>
      <c r="F29" s="9" t="s">
        <v>71</v>
      </c>
    </row>
    <row r="30" spans="1:14" ht="15" thickBot="1" x14ac:dyDescent="0.35">
      <c r="A30" s="8" t="s">
        <v>76</v>
      </c>
      <c r="B30" s="9" t="s">
        <v>61</v>
      </c>
      <c r="C30" s="9" t="s">
        <v>74</v>
      </c>
      <c r="D30" s="9" t="s">
        <v>75</v>
      </c>
      <c r="E30" s="9" t="s">
        <v>64</v>
      </c>
      <c r="F30" s="9" t="s">
        <v>77</v>
      </c>
    </row>
    <row r="31" spans="1:14" ht="15" thickBot="1" x14ac:dyDescent="0.35">
      <c r="A31" s="8" t="s">
        <v>78</v>
      </c>
      <c r="B31" s="9" t="s">
        <v>61</v>
      </c>
      <c r="C31" s="9" t="s">
        <v>74</v>
      </c>
      <c r="D31" s="9" t="s">
        <v>75</v>
      </c>
      <c r="E31" s="9" t="s">
        <v>79</v>
      </c>
      <c r="F31" s="9" t="s">
        <v>77</v>
      </c>
    </row>
    <row r="32" spans="1:14" ht="15" thickBot="1" x14ac:dyDescent="0.35">
      <c r="A32" s="8" t="s">
        <v>80</v>
      </c>
      <c r="B32" s="9" t="s">
        <v>61</v>
      </c>
      <c r="C32" s="9" t="s">
        <v>81</v>
      </c>
      <c r="D32" s="9" t="s">
        <v>82</v>
      </c>
      <c r="E32" s="9" t="s">
        <v>79</v>
      </c>
      <c r="F32" s="9" t="s">
        <v>77</v>
      </c>
    </row>
    <row r="33" spans="1:6" ht="15" thickBot="1" x14ac:dyDescent="0.35">
      <c r="A33" s="8" t="s">
        <v>83</v>
      </c>
      <c r="B33" s="9" t="s">
        <v>61</v>
      </c>
      <c r="C33" s="9" t="s">
        <v>81</v>
      </c>
      <c r="D33" s="9" t="s">
        <v>82</v>
      </c>
      <c r="E33" s="9" t="s">
        <v>79</v>
      </c>
      <c r="F33" s="9" t="s">
        <v>77</v>
      </c>
    </row>
    <row r="34" spans="1:6" ht="15" thickBot="1" x14ac:dyDescent="0.35">
      <c r="A34" s="8" t="s">
        <v>84</v>
      </c>
      <c r="B34" s="9" t="s">
        <v>61</v>
      </c>
      <c r="C34" s="9" t="s">
        <v>81</v>
      </c>
      <c r="D34" s="9" t="s">
        <v>82</v>
      </c>
      <c r="E34" s="9" t="s">
        <v>79</v>
      </c>
      <c r="F34" s="9" t="s">
        <v>85</v>
      </c>
    </row>
    <row r="35" spans="1:6" ht="15" thickBot="1" x14ac:dyDescent="0.35">
      <c r="A35" s="8" t="s">
        <v>86</v>
      </c>
      <c r="B35" s="9" t="s">
        <v>61</v>
      </c>
      <c r="C35" s="9" t="s">
        <v>81</v>
      </c>
      <c r="D35" s="9" t="s">
        <v>82</v>
      </c>
      <c r="E35" s="9" t="s">
        <v>79</v>
      </c>
      <c r="F35" s="9" t="s">
        <v>85</v>
      </c>
    </row>
    <row r="36" spans="1:6" ht="15" thickBot="1" x14ac:dyDescent="0.35">
      <c r="A36" s="8" t="s">
        <v>87</v>
      </c>
      <c r="B36" s="9" t="s">
        <v>61</v>
      </c>
      <c r="C36" s="9" t="s">
        <v>88</v>
      </c>
      <c r="D36" s="9" t="s">
        <v>82</v>
      </c>
      <c r="E36" s="9" t="s">
        <v>79</v>
      </c>
      <c r="F36" s="9" t="s">
        <v>85</v>
      </c>
    </row>
    <row r="37" spans="1:6" ht="15" thickBot="1" x14ac:dyDescent="0.35">
      <c r="A37" s="8" t="s">
        <v>89</v>
      </c>
      <c r="B37" s="9" t="s">
        <v>61</v>
      </c>
      <c r="C37" s="9" t="s">
        <v>88</v>
      </c>
      <c r="D37" s="9" t="s">
        <v>82</v>
      </c>
      <c r="E37" s="9" t="s">
        <v>90</v>
      </c>
      <c r="F37" s="9" t="s">
        <v>85</v>
      </c>
    </row>
    <row r="38" spans="1:6" ht="15" thickBot="1" x14ac:dyDescent="0.35">
      <c r="A38" s="8" t="s">
        <v>91</v>
      </c>
      <c r="B38" s="9" t="s">
        <v>92</v>
      </c>
      <c r="C38" s="9" t="s">
        <v>82</v>
      </c>
      <c r="D38" s="9" t="s">
        <v>82</v>
      </c>
      <c r="E38" s="9" t="s">
        <v>82</v>
      </c>
      <c r="F38" s="9" t="s">
        <v>85</v>
      </c>
    </row>
    <row r="39" spans="1:6" ht="15" thickBot="1" x14ac:dyDescent="0.35">
      <c r="A39" s="8" t="s">
        <v>93</v>
      </c>
      <c r="B39" s="9" t="s">
        <v>82</v>
      </c>
      <c r="C39" s="9" t="s">
        <v>82</v>
      </c>
      <c r="D39" s="9" t="s">
        <v>82</v>
      </c>
      <c r="E39" s="9" t="s">
        <v>82</v>
      </c>
      <c r="F39" s="9" t="s">
        <v>85</v>
      </c>
    </row>
    <row r="40" spans="1:6" ht="18.600000000000001" thickBot="1" x14ac:dyDescent="0.35">
      <c r="A40" s="4"/>
    </row>
    <row r="41" spans="1:6" ht="15" thickBot="1" x14ac:dyDescent="0.35">
      <c r="A41" s="8" t="s">
        <v>94</v>
      </c>
      <c r="B41" s="8" t="s">
        <v>38</v>
      </c>
      <c r="C41" s="8" t="s">
        <v>39</v>
      </c>
      <c r="D41" s="8" t="s">
        <v>40</v>
      </c>
      <c r="E41" s="8" t="s">
        <v>41</v>
      </c>
      <c r="F41" s="8" t="s">
        <v>42</v>
      </c>
    </row>
    <row r="42" spans="1:6" ht="15" thickBot="1" x14ac:dyDescent="0.35">
      <c r="A42" s="8" t="s">
        <v>60</v>
      </c>
      <c r="B42" s="9">
        <v>132.4</v>
      </c>
      <c r="C42" s="9">
        <v>365.8</v>
      </c>
      <c r="D42" s="9">
        <v>603.79999999999995</v>
      </c>
      <c r="E42" s="9">
        <v>548</v>
      </c>
      <c r="F42" s="9">
        <v>668.2</v>
      </c>
    </row>
    <row r="43" spans="1:6" ht="15" thickBot="1" x14ac:dyDescent="0.35">
      <c r="A43" s="8" t="s">
        <v>66</v>
      </c>
      <c r="B43" s="9">
        <v>132.4</v>
      </c>
      <c r="C43" s="9">
        <v>228.8</v>
      </c>
      <c r="D43" s="9">
        <v>321.7</v>
      </c>
      <c r="E43" s="9">
        <v>548</v>
      </c>
      <c r="F43" s="9">
        <v>636.79999999999995</v>
      </c>
    </row>
    <row r="44" spans="1:6" ht="15" thickBot="1" x14ac:dyDescent="0.35">
      <c r="A44" s="8" t="s">
        <v>70</v>
      </c>
      <c r="B44" s="9">
        <v>132.4</v>
      </c>
      <c r="C44" s="9">
        <v>228.8</v>
      </c>
      <c r="D44" s="9">
        <v>321.7</v>
      </c>
      <c r="E44" s="9">
        <v>548</v>
      </c>
      <c r="F44" s="9">
        <v>381.1</v>
      </c>
    </row>
    <row r="45" spans="1:6" ht="15" thickBot="1" x14ac:dyDescent="0.35">
      <c r="A45" s="8" t="s">
        <v>72</v>
      </c>
      <c r="B45" s="9">
        <v>132.4</v>
      </c>
      <c r="C45" s="9">
        <v>228.8</v>
      </c>
      <c r="D45" s="9">
        <v>321.7</v>
      </c>
      <c r="E45" s="9">
        <v>548</v>
      </c>
      <c r="F45" s="9">
        <v>381.1</v>
      </c>
    </row>
    <row r="46" spans="1:6" ht="15" thickBot="1" x14ac:dyDescent="0.35">
      <c r="A46" s="8" t="s">
        <v>73</v>
      </c>
      <c r="B46" s="9">
        <v>132.4</v>
      </c>
      <c r="C46" s="9">
        <v>219.7</v>
      </c>
      <c r="D46" s="9">
        <v>122.8</v>
      </c>
      <c r="E46" s="9">
        <v>548</v>
      </c>
      <c r="F46" s="9">
        <v>381.1</v>
      </c>
    </row>
    <row r="47" spans="1:6" ht="15" thickBot="1" x14ac:dyDescent="0.35">
      <c r="A47" s="8" t="s">
        <v>76</v>
      </c>
      <c r="B47" s="9">
        <v>132.4</v>
      </c>
      <c r="C47" s="9">
        <v>219.7</v>
      </c>
      <c r="D47" s="9">
        <v>122.8</v>
      </c>
      <c r="E47" s="9">
        <v>548</v>
      </c>
      <c r="F47" s="9">
        <v>196.4</v>
      </c>
    </row>
    <row r="48" spans="1:6" ht="15" thickBot="1" x14ac:dyDescent="0.35">
      <c r="A48" s="8" t="s">
        <v>78</v>
      </c>
      <c r="B48" s="9">
        <v>132.4</v>
      </c>
      <c r="C48" s="9">
        <v>219.7</v>
      </c>
      <c r="D48" s="9">
        <v>122.8</v>
      </c>
      <c r="E48" s="9">
        <v>454.1</v>
      </c>
      <c r="F48" s="9">
        <v>196.4</v>
      </c>
    </row>
    <row r="49" spans="1:10" ht="15" thickBot="1" x14ac:dyDescent="0.35">
      <c r="A49" s="8" t="s">
        <v>80</v>
      </c>
      <c r="B49" s="9">
        <v>132.4</v>
      </c>
      <c r="C49" s="9">
        <v>131.9</v>
      </c>
      <c r="D49" s="9">
        <v>0</v>
      </c>
      <c r="E49" s="9">
        <v>454.1</v>
      </c>
      <c r="F49" s="9">
        <v>196.4</v>
      </c>
    </row>
    <row r="50" spans="1:10" ht="15" thickBot="1" x14ac:dyDescent="0.35">
      <c r="A50" s="8" t="s">
        <v>83</v>
      </c>
      <c r="B50" s="9">
        <v>132.4</v>
      </c>
      <c r="C50" s="9">
        <v>131.9</v>
      </c>
      <c r="D50" s="9">
        <v>0</v>
      </c>
      <c r="E50" s="9">
        <v>454.1</v>
      </c>
      <c r="F50" s="9">
        <v>196.4</v>
      </c>
    </row>
    <row r="51" spans="1:10" ht="15" thickBot="1" x14ac:dyDescent="0.35">
      <c r="A51" s="8" t="s">
        <v>84</v>
      </c>
      <c r="B51" s="9">
        <v>132.4</v>
      </c>
      <c r="C51" s="9">
        <v>131.9</v>
      </c>
      <c r="D51" s="9">
        <v>0</v>
      </c>
      <c r="E51" s="9">
        <v>454.1</v>
      </c>
      <c r="F51" s="9">
        <v>104.5</v>
      </c>
    </row>
    <row r="52" spans="1:10" ht="15" thickBot="1" x14ac:dyDescent="0.35">
      <c r="A52" s="8" t="s">
        <v>86</v>
      </c>
      <c r="B52" s="9">
        <v>132.4</v>
      </c>
      <c r="C52" s="9">
        <v>131.9</v>
      </c>
      <c r="D52" s="9">
        <v>0</v>
      </c>
      <c r="E52" s="9">
        <v>454.1</v>
      </c>
      <c r="F52" s="9">
        <v>104.5</v>
      </c>
    </row>
    <row r="53" spans="1:10" ht="15" thickBot="1" x14ac:dyDescent="0.35">
      <c r="A53" s="8" t="s">
        <v>87</v>
      </c>
      <c r="B53" s="9">
        <v>132.4</v>
      </c>
      <c r="C53" s="9">
        <v>99.5</v>
      </c>
      <c r="D53" s="9">
        <v>0</v>
      </c>
      <c r="E53" s="9">
        <v>454.1</v>
      </c>
      <c r="F53" s="9">
        <v>104.5</v>
      </c>
    </row>
    <row r="54" spans="1:10" ht="15" thickBot="1" x14ac:dyDescent="0.35">
      <c r="A54" s="8" t="s">
        <v>89</v>
      </c>
      <c r="B54" s="9">
        <v>132.4</v>
      </c>
      <c r="C54" s="9">
        <v>99.5</v>
      </c>
      <c r="D54" s="9">
        <v>0</v>
      </c>
      <c r="E54" s="9">
        <v>322.7</v>
      </c>
      <c r="F54" s="9">
        <v>104.5</v>
      </c>
    </row>
    <row r="55" spans="1:10" ht="15" thickBot="1" x14ac:dyDescent="0.35">
      <c r="A55" s="8" t="s">
        <v>91</v>
      </c>
      <c r="B55" s="9">
        <v>126.9</v>
      </c>
      <c r="C55" s="9">
        <v>0</v>
      </c>
      <c r="D55" s="9">
        <v>0</v>
      </c>
      <c r="E55" s="9">
        <v>0</v>
      </c>
      <c r="F55" s="9">
        <v>104.5</v>
      </c>
    </row>
    <row r="56" spans="1:10" ht="15" thickBot="1" x14ac:dyDescent="0.35">
      <c r="A56" s="8" t="s">
        <v>93</v>
      </c>
      <c r="B56" s="9">
        <v>0</v>
      </c>
      <c r="C56" s="9">
        <v>0</v>
      </c>
      <c r="D56" s="9">
        <v>0</v>
      </c>
      <c r="E56" s="9">
        <v>0</v>
      </c>
      <c r="F56" s="9">
        <v>104.5</v>
      </c>
    </row>
    <row r="57" spans="1:10" ht="18.600000000000001" thickBot="1" x14ac:dyDescent="0.35">
      <c r="A57" s="4"/>
    </row>
    <row r="58" spans="1:10" ht="15" thickBot="1" x14ac:dyDescent="0.35">
      <c r="A58" s="8" t="s">
        <v>95</v>
      </c>
      <c r="B58" s="8" t="s">
        <v>38</v>
      </c>
      <c r="C58" s="8" t="s">
        <v>39</v>
      </c>
      <c r="D58" s="8" t="s">
        <v>40</v>
      </c>
      <c r="E58" s="8" t="s">
        <v>41</v>
      </c>
      <c r="F58" s="8" t="s">
        <v>42</v>
      </c>
      <c r="G58" s="8" t="s">
        <v>96</v>
      </c>
      <c r="H58" s="8" t="s">
        <v>97</v>
      </c>
      <c r="I58" s="8" t="s">
        <v>98</v>
      </c>
      <c r="J58" s="8" t="s">
        <v>99</v>
      </c>
    </row>
    <row r="59" spans="1:10" ht="15" thickBot="1" x14ac:dyDescent="0.35">
      <c r="A59" s="8" t="s">
        <v>44</v>
      </c>
      <c r="B59" s="9">
        <v>132.4</v>
      </c>
      <c r="C59" s="9">
        <v>228.8</v>
      </c>
      <c r="D59" s="9">
        <v>0</v>
      </c>
      <c r="E59" s="9">
        <v>548</v>
      </c>
      <c r="F59" s="9">
        <v>104.5</v>
      </c>
      <c r="G59" s="9">
        <v>1013.8</v>
      </c>
      <c r="H59" s="9">
        <v>1174</v>
      </c>
      <c r="I59" s="9">
        <v>160.19999999999999</v>
      </c>
      <c r="J59" s="9">
        <v>13.65</v>
      </c>
    </row>
    <row r="60" spans="1:10" ht="15" thickBot="1" x14ac:dyDescent="0.35">
      <c r="A60" s="8" t="s">
        <v>45</v>
      </c>
      <c r="B60" s="9">
        <v>132.4</v>
      </c>
      <c r="C60" s="9">
        <v>0</v>
      </c>
      <c r="D60" s="9">
        <v>0</v>
      </c>
      <c r="E60" s="9">
        <v>454.1</v>
      </c>
      <c r="F60" s="9">
        <v>636.79999999999995</v>
      </c>
      <c r="G60" s="9">
        <v>1223.3</v>
      </c>
      <c r="H60" s="9">
        <v>1206</v>
      </c>
      <c r="I60" s="9">
        <v>-17.3</v>
      </c>
      <c r="J60" s="9">
        <v>-1.43</v>
      </c>
    </row>
    <row r="61" spans="1:10" ht="15" thickBot="1" x14ac:dyDescent="0.35">
      <c r="A61" s="8" t="s">
        <v>46</v>
      </c>
      <c r="B61" s="9">
        <v>0</v>
      </c>
      <c r="C61" s="9">
        <v>228.8</v>
      </c>
      <c r="D61" s="9">
        <v>0</v>
      </c>
      <c r="E61" s="9">
        <v>454.1</v>
      </c>
      <c r="F61" s="9">
        <v>668.2</v>
      </c>
      <c r="G61" s="9">
        <v>1351.2</v>
      </c>
      <c r="H61" s="9">
        <v>1332</v>
      </c>
      <c r="I61" s="9">
        <v>-19.2</v>
      </c>
      <c r="J61" s="9">
        <v>-1.44</v>
      </c>
    </row>
    <row r="62" spans="1:10" ht="15" thickBot="1" x14ac:dyDescent="0.35">
      <c r="A62" s="8" t="s">
        <v>47</v>
      </c>
      <c r="B62" s="9">
        <v>132.4</v>
      </c>
      <c r="C62" s="9">
        <v>99.5</v>
      </c>
      <c r="D62" s="9">
        <v>321.7</v>
      </c>
      <c r="E62" s="9">
        <v>454.1</v>
      </c>
      <c r="F62" s="9">
        <v>381.1</v>
      </c>
      <c r="G62" s="9">
        <v>1388.8</v>
      </c>
      <c r="H62" s="9">
        <v>1369</v>
      </c>
      <c r="I62" s="9">
        <v>-19.8</v>
      </c>
      <c r="J62" s="9">
        <v>-1.45</v>
      </c>
    </row>
    <row r="63" spans="1:10" ht="15" thickBot="1" x14ac:dyDescent="0.35">
      <c r="A63" s="8" t="s">
        <v>48</v>
      </c>
      <c r="B63" s="9">
        <v>132.4</v>
      </c>
      <c r="C63" s="9">
        <v>131.9</v>
      </c>
      <c r="D63" s="9">
        <v>321.7</v>
      </c>
      <c r="E63" s="9">
        <v>548</v>
      </c>
      <c r="F63" s="9">
        <v>104.5</v>
      </c>
      <c r="G63" s="9">
        <v>1238.5999999999999</v>
      </c>
      <c r="H63" s="9">
        <v>1217</v>
      </c>
      <c r="I63" s="9">
        <v>-21.6</v>
      </c>
      <c r="J63" s="9">
        <v>-1.77</v>
      </c>
    </row>
    <row r="64" spans="1:10" ht="15" thickBot="1" x14ac:dyDescent="0.35">
      <c r="A64" s="8" t="s">
        <v>49</v>
      </c>
      <c r="B64" s="9">
        <v>132.4</v>
      </c>
      <c r="C64" s="9">
        <v>219.7</v>
      </c>
      <c r="D64" s="9">
        <v>0</v>
      </c>
      <c r="E64" s="9">
        <v>322.7</v>
      </c>
      <c r="F64" s="9">
        <v>381.1</v>
      </c>
      <c r="G64" s="9">
        <v>1055.9000000000001</v>
      </c>
      <c r="H64" s="9">
        <v>1041</v>
      </c>
      <c r="I64" s="9">
        <v>-14.9</v>
      </c>
      <c r="J64" s="9">
        <v>-1.43</v>
      </c>
    </row>
    <row r="65" spans="1:10" ht="15" thickBot="1" x14ac:dyDescent="0.35">
      <c r="A65" s="8" t="s">
        <v>50</v>
      </c>
      <c r="B65" s="9">
        <v>132.4</v>
      </c>
      <c r="C65" s="9">
        <v>228.8</v>
      </c>
      <c r="D65" s="9">
        <v>122.8</v>
      </c>
      <c r="E65" s="9">
        <v>548</v>
      </c>
      <c r="F65" s="9">
        <v>104.5</v>
      </c>
      <c r="G65" s="9">
        <v>1136.5999999999999</v>
      </c>
      <c r="H65" s="9">
        <v>825</v>
      </c>
      <c r="I65" s="9">
        <v>-311.60000000000002</v>
      </c>
      <c r="J65" s="9">
        <v>-37.770000000000003</v>
      </c>
    </row>
    <row r="66" spans="1:10" ht="15" thickBot="1" x14ac:dyDescent="0.35">
      <c r="A66" s="8" t="s">
        <v>51</v>
      </c>
      <c r="B66" s="9">
        <v>132.4</v>
      </c>
      <c r="C66" s="9">
        <v>131.9</v>
      </c>
      <c r="D66" s="9">
        <v>0</v>
      </c>
      <c r="E66" s="9">
        <v>454.1</v>
      </c>
      <c r="F66" s="9">
        <v>196.4</v>
      </c>
      <c r="G66" s="9">
        <v>914.8</v>
      </c>
      <c r="H66" s="9">
        <v>821</v>
      </c>
      <c r="I66" s="9">
        <v>-93.8</v>
      </c>
      <c r="J66" s="9">
        <v>-11.43</v>
      </c>
    </row>
    <row r="67" spans="1:10" ht="15" thickBot="1" x14ac:dyDescent="0.35">
      <c r="A67" s="8" t="s">
        <v>52</v>
      </c>
      <c r="B67" s="9">
        <v>132.4</v>
      </c>
      <c r="C67" s="9">
        <v>365.8</v>
      </c>
      <c r="D67" s="9">
        <v>0</v>
      </c>
      <c r="E67" s="9">
        <v>548</v>
      </c>
      <c r="F67" s="9">
        <v>196.4</v>
      </c>
      <c r="G67" s="9">
        <v>1242.5999999999999</v>
      </c>
      <c r="H67" s="9">
        <v>1225</v>
      </c>
      <c r="I67" s="9">
        <v>-17.600000000000001</v>
      </c>
      <c r="J67" s="9">
        <v>-1.44</v>
      </c>
    </row>
    <row r="68" spans="1:10" ht="15" thickBot="1" x14ac:dyDescent="0.35">
      <c r="A68" s="8" t="s">
        <v>53</v>
      </c>
      <c r="B68" s="9">
        <v>126.9</v>
      </c>
      <c r="C68" s="9">
        <v>131.9</v>
      </c>
      <c r="D68" s="9">
        <v>0</v>
      </c>
      <c r="E68" s="9">
        <v>548</v>
      </c>
      <c r="F68" s="9">
        <v>104.5</v>
      </c>
      <c r="G68" s="9">
        <v>911.3</v>
      </c>
      <c r="H68" s="9">
        <v>972</v>
      </c>
      <c r="I68" s="9">
        <v>60.7</v>
      </c>
      <c r="J68" s="9">
        <v>6.24</v>
      </c>
    </row>
    <row r="69" spans="1:10" ht="15" thickBot="1" x14ac:dyDescent="0.35">
      <c r="A69" s="8" t="s">
        <v>54</v>
      </c>
      <c r="B69" s="9">
        <v>132.4</v>
      </c>
      <c r="C69" s="9">
        <v>219.7</v>
      </c>
      <c r="D69" s="9">
        <v>321.7</v>
      </c>
      <c r="E69" s="9">
        <v>0</v>
      </c>
      <c r="F69" s="9">
        <v>636.79999999999995</v>
      </c>
      <c r="G69" s="9">
        <v>1310.5999999999999</v>
      </c>
      <c r="H69" s="9">
        <v>1292</v>
      </c>
      <c r="I69" s="9">
        <v>-18.600000000000001</v>
      </c>
      <c r="J69" s="9">
        <v>-1.44</v>
      </c>
    </row>
    <row r="70" spans="1:10" ht="15" thickBot="1" x14ac:dyDescent="0.35">
      <c r="A70" s="8" t="s">
        <v>55</v>
      </c>
      <c r="B70" s="9">
        <v>132.4</v>
      </c>
      <c r="C70" s="9">
        <v>219.7</v>
      </c>
      <c r="D70" s="9">
        <v>321.7</v>
      </c>
      <c r="E70" s="9">
        <v>548</v>
      </c>
      <c r="F70" s="9">
        <v>196.4</v>
      </c>
      <c r="G70" s="9">
        <v>1418.2</v>
      </c>
      <c r="H70" s="9">
        <v>1398</v>
      </c>
      <c r="I70" s="9">
        <v>-20.2</v>
      </c>
      <c r="J70" s="9">
        <v>-1.44</v>
      </c>
    </row>
    <row r="71" spans="1:10" ht="15" thickBot="1" x14ac:dyDescent="0.35">
      <c r="A71" s="8" t="s">
        <v>56</v>
      </c>
      <c r="B71" s="9">
        <v>132.4</v>
      </c>
      <c r="C71" s="9">
        <v>131.9</v>
      </c>
      <c r="D71" s="9">
        <v>122.8</v>
      </c>
      <c r="E71" s="9">
        <v>454.1</v>
      </c>
      <c r="F71" s="9">
        <v>104.5</v>
      </c>
      <c r="G71" s="9">
        <v>945.8</v>
      </c>
      <c r="H71" s="9">
        <v>1225</v>
      </c>
      <c r="I71" s="9">
        <v>279.2</v>
      </c>
      <c r="J71" s="9">
        <v>22.79</v>
      </c>
    </row>
    <row r="72" spans="1:10" ht="15" thickBot="1" x14ac:dyDescent="0.35">
      <c r="A72" s="8" t="s">
        <v>57</v>
      </c>
      <c r="B72" s="9">
        <v>132.4</v>
      </c>
      <c r="C72" s="9">
        <v>131.9</v>
      </c>
      <c r="D72" s="9">
        <v>0</v>
      </c>
      <c r="E72" s="9">
        <v>454.1</v>
      </c>
      <c r="F72" s="9">
        <v>196.4</v>
      </c>
      <c r="G72" s="9">
        <v>914.8</v>
      </c>
      <c r="H72" s="9">
        <v>983</v>
      </c>
      <c r="I72" s="9">
        <v>68.2</v>
      </c>
      <c r="J72" s="9">
        <v>6.94</v>
      </c>
    </row>
    <row r="73" spans="1:10" ht="15" thickBot="1" x14ac:dyDescent="0.35">
      <c r="A73" s="8" t="s">
        <v>58</v>
      </c>
      <c r="B73" s="9">
        <v>132.4</v>
      </c>
      <c r="C73" s="9">
        <v>0</v>
      </c>
      <c r="D73" s="9">
        <v>603.79999999999995</v>
      </c>
      <c r="E73" s="9">
        <v>0</v>
      </c>
      <c r="F73" s="9">
        <v>196.4</v>
      </c>
      <c r="G73" s="9">
        <v>932.6</v>
      </c>
      <c r="H73" s="9">
        <v>919</v>
      </c>
      <c r="I73" s="9">
        <v>-13.6</v>
      </c>
      <c r="J73" s="9">
        <v>-1.48</v>
      </c>
    </row>
    <row r="74" spans="1:10" ht="15" thickBot="1" x14ac:dyDescent="0.35"/>
    <row r="75" spans="1:10" ht="15" thickBot="1" x14ac:dyDescent="0.35">
      <c r="A75" s="10" t="s">
        <v>100</v>
      </c>
      <c r="B75" s="11">
        <v>2318.1999999999998</v>
      </c>
    </row>
    <row r="76" spans="1:10" ht="15" thickBot="1" x14ac:dyDescent="0.35">
      <c r="A76" s="10" t="s">
        <v>101</v>
      </c>
      <c r="B76" s="11">
        <v>104.5</v>
      </c>
    </row>
    <row r="77" spans="1:10" ht="15" thickBot="1" x14ac:dyDescent="0.35">
      <c r="A77" s="10" t="s">
        <v>102</v>
      </c>
      <c r="B77" s="11">
        <v>16998.900000000001</v>
      </c>
    </row>
    <row r="78" spans="1:10" ht="15" thickBot="1" x14ac:dyDescent="0.35">
      <c r="A78" s="10" t="s">
        <v>103</v>
      </c>
      <c r="B78" s="11">
        <v>16999</v>
      </c>
    </row>
    <row r="79" spans="1:10" ht="15" thickBot="1" x14ac:dyDescent="0.35">
      <c r="A79" s="10" t="s">
        <v>104</v>
      </c>
      <c r="B79" s="17">
        <v>-0.1</v>
      </c>
    </row>
    <row r="80" spans="1:10" ht="15" thickBot="1" x14ac:dyDescent="0.35">
      <c r="A80" s="10" t="s">
        <v>105</v>
      </c>
      <c r="B80" s="11"/>
    </row>
    <row r="81" spans="1:2" ht="15" thickBot="1" x14ac:dyDescent="0.35">
      <c r="A81" s="10" t="s">
        <v>106</v>
      </c>
      <c r="B81" s="11"/>
    </row>
    <row r="82" spans="1:2" ht="15" thickBot="1" x14ac:dyDescent="0.35">
      <c r="A82" s="10" t="s">
        <v>107</v>
      </c>
      <c r="B82" s="11">
        <v>0</v>
      </c>
    </row>
    <row r="84" spans="1:2" x14ac:dyDescent="0.3">
      <c r="A84" s="12" t="s">
        <v>108</v>
      </c>
    </row>
    <row r="86" spans="1:2" x14ac:dyDescent="0.3">
      <c r="A86" s="13" t="s">
        <v>109</v>
      </c>
    </row>
    <row r="87" spans="1:2" x14ac:dyDescent="0.3">
      <c r="A87" s="13" t="s">
        <v>110</v>
      </c>
    </row>
  </sheetData>
  <hyperlinks>
    <hyperlink ref="A84" r:id="rId1" display="https://miau.my-x.hu/myx-free/coco/test/953502020230524084045.html" xr:uid="{750A1412-5516-4DDD-A3E3-155F8C7551CC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7058-2BDC-4538-9A44-7D170198A5CE}">
  <dimension ref="A1:L87"/>
  <sheetViews>
    <sheetView zoomScale="36" workbookViewId="0"/>
  </sheetViews>
  <sheetFormatPr defaultColWidth="11.5546875" defaultRowHeight="14.4" x14ac:dyDescent="0.3"/>
  <sheetData>
    <row r="1" spans="1:12" ht="18" x14ac:dyDescent="0.3">
      <c r="A1" s="4"/>
    </row>
    <row r="2" spans="1:12" x14ac:dyDescent="0.3">
      <c r="A2" s="5"/>
    </row>
    <row r="5" spans="1:12" ht="18" x14ac:dyDescent="0.3">
      <c r="A5" s="6" t="s">
        <v>30</v>
      </c>
      <c r="B5" s="7">
        <v>6066072</v>
      </c>
      <c r="C5" s="6" t="s">
        <v>31</v>
      </c>
      <c r="D5" s="7">
        <v>15</v>
      </c>
      <c r="E5" s="6" t="s">
        <v>32</v>
      </c>
      <c r="F5" s="7">
        <v>5</v>
      </c>
      <c r="G5" s="6" t="s">
        <v>33</v>
      </c>
      <c r="H5" s="7">
        <v>15</v>
      </c>
      <c r="I5" s="6" t="s">
        <v>34</v>
      </c>
      <c r="J5" s="7">
        <v>0</v>
      </c>
      <c r="K5" s="6" t="s">
        <v>35</v>
      </c>
      <c r="L5" s="7" t="s">
        <v>111</v>
      </c>
    </row>
    <row r="6" spans="1:12" ht="18.600000000000001" thickBot="1" x14ac:dyDescent="0.35">
      <c r="A6" s="4"/>
    </row>
    <row r="7" spans="1:12" ht="15" thickBot="1" x14ac:dyDescent="0.3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</row>
    <row r="8" spans="1:12" ht="15" thickBot="1" x14ac:dyDescent="0.35">
      <c r="A8" s="8" t="s">
        <v>44</v>
      </c>
      <c r="B8" s="9">
        <v>12</v>
      </c>
      <c r="C8" s="9">
        <v>13</v>
      </c>
      <c r="D8" s="9">
        <v>6</v>
      </c>
      <c r="E8" s="9">
        <v>10</v>
      </c>
      <c r="F8" s="9">
        <v>1</v>
      </c>
      <c r="G8" s="9">
        <v>1174</v>
      </c>
    </row>
    <row r="9" spans="1:12" ht="15" thickBot="1" x14ac:dyDescent="0.35">
      <c r="A9" s="8" t="s">
        <v>45</v>
      </c>
      <c r="B9" s="9">
        <v>12</v>
      </c>
      <c r="C9" s="9">
        <v>2</v>
      </c>
      <c r="D9" s="9">
        <v>2</v>
      </c>
      <c r="E9" s="9">
        <v>7</v>
      </c>
      <c r="F9" s="9">
        <v>14</v>
      </c>
      <c r="G9" s="9">
        <v>1206</v>
      </c>
    </row>
    <row r="10" spans="1:12" ht="15" thickBot="1" x14ac:dyDescent="0.35">
      <c r="A10" s="8" t="s">
        <v>46</v>
      </c>
      <c r="B10" s="9">
        <v>1</v>
      </c>
      <c r="C10" s="9">
        <v>13</v>
      </c>
      <c r="D10" s="9">
        <v>3</v>
      </c>
      <c r="E10" s="9">
        <v>8</v>
      </c>
      <c r="F10" s="9">
        <v>15</v>
      </c>
      <c r="G10" s="9">
        <v>1332</v>
      </c>
    </row>
    <row r="11" spans="1:12" ht="15" thickBot="1" x14ac:dyDescent="0.35">
      <c r="A11" s="8" t="s">
        <v>47</v>
      </c>
      <c r="B11" s="9">
        <v>5</v>
      </c>
      <c r="C11" s="9">
        <v>3</v>
      </c>
      <c r="D11" s="9">
        <v>13</v>
      </c>
      <c r="E11" s="9">
        <v>7</v>
      </c>
      <c r="F11" s="9">
        <v>12</v>
      </c>
      <c r="G11" s="9">
        <v>1369</v>
      </c>
    </row>
    <row r="12" spans="1:12" ht="15" thickBot="1" x14ac:dyDescent="0.35">
      <c r="A12" s="8" t="s">
        <v>48</v>
      </c>
      <c r="B12" s="9">
        <v>10</v>
      </c>
      <c r="C12" s="9">
        <v>8</v>
      </c>
      <c r="D12" s="9">
        <v>14</v>
      </c>
      <c r="E12" s="9">
        <v>11</v>
      </c>
      <c r="F12" s="9">
        <v>5</v>
      </c>
      <c r="G12" s="9">
        <v>1217</v>
      </c>
    </row>
    <row r="13" spans="1:12" ht="15" thickBot="1" x14ac:dyDescent="0.35">
      <c r="A13" s="8" t="s">
        <v>49</v>
      </c>
      <c r="B13" s="9">
        <v>14</v>
      </c>
      <c r="C13" s="9">
        <v>11</v>
      </c>
      <c r="D13" s="9">
        <v>8</v>
      </c>
      <c r="E13" s="9">
        <v>3</v>
      </c>
      <c r="F13" s="9">
        <v>12</v>
      </c>
      <c r="G13" s="9">
        <v>1041</v>
      </c>
    </row>
    <row r="14" spans="1:12" ht="15" thickBot="1" x14ac:dyDescent="0.35">
      <c r="A14" s="8" t="s">
        <v>50</v>
      </c>
      <c r="B14" s="9">
        <v>15</v>
      </c>
      <c r="C14" s="9">
        <v>14</v>
      </c>
      <c r="D14" s="9">
        <v>10</v>
      </c>
      <c r="E14" s="9">
        <v>14</v>
      </c>
      <c r="F14" s="9">
        <v>4</v>
      </c>
      <c r="G14" s="9">
        <v>825</v>
      </c>
    </row>
    <row r="15" spans="1:12" ht="15" thickBot="1" x14ac:dyDescent="0.35">
      <c r="A15" s="8" t="s">
        <v>51</v>
      </c>
      <c r="B15" s="9">
        <v>9</v>
      </c>
      <c r="C15" s="9">
        <v>6</v>
      </c>
      <c r="D15" s="9">
        <v>8</v>
      </c>
      <c r="E15" s="9">
        <v>9</v>
      </c>
      <c r="F15" s="9">
        <v>10</v>
      </c>
      <c r="G15" s="9">
        <v>821</v>
      </c>
    </row>
    <row r="16" spans="1:12" ht="15" thickBot="1" x14ac:dyDescent="0.35">
      <c r="A16" s="8" t="s">
        <v>52</v>
      </c>
      <c r="B16" s="9">
        <v>7</v>
      </c>
      <c r="C16" s="9">
        <v>15</v>
      </c>
      <c r="D16" s="9">
        <v>6</v>
      </c>
      <c r="E16" s="9">
        <v>15</v>
      </c>
      <c r="F16" s="9">
        <v>9</v>
      </c>
      <c r="G16" s="9">
        <v>1225</v>
      </c>
    </row>
    <row r="17" spans="1:7" ht="15" thickBot="1" x14ac:dyDescent="0.35">
      <c r="A17" s="8" t="s">
        <v>53</v>
      </c>
      <c r="B17" s="9">
        <v>2</v>
      </c>
      <c r="C17" s="9">
        <v>8</v>
      </c>
      <c r="D17" s="9">
        <v>4</v>
      </c>
      <c r="E17" s="9">
        <v>13</v>
      </c>
      <c r="F17" s="9">
        <v>2</v>
      </c>
      <c r="G17" s="9">
        <v>972</v>
      </c>
    </row>
    <row r="18" spans="1:7" ht="15" thickBot="1" x14ac:dyDescent="0.35">
      <c r="A18" s="8" t="s">
        <v>54</v>
      </c>
      <c r="B18" s="9">
        <v>4</v>
      </c>
      <c r="C18" s="9">
        <v>10</v>
      </c>
      <c r="D18" s="9">
        <v>12</v>
      </c>
      <c r="E18" s="9">
        <v>2</v>
      </c>
      <c r="F18" s="9">
        <v>14</v>
      </c>
      <c r="G18" s="9">
        <v>1292</v>
      </c>
    </row>
    <row r="19" spans="1:7" ht="15" thickBot="1" x14ac:dyDescent="0.35">
      <c r="A19" s="8" t="s">
        <v>55</v>
      </c>
      <c r="B19" s="9">
        <v>14</v>
      </c>
      <c r="C19" s="9">
        <v>9</v>
      </c>
      <c r="D19" s="9">
        <v>12</v>
      </c>
      <c r="E19" s="9">
        <v>13</v>
      </c>
      <c r="F19" s="9">
        <v>7</v>
      </c>
      <c r="G19" s="9">
        <v>1398</v>
      </c>
    </row>
    <row r="20" spans="1:7" ht="15" thickBot="1" x14ac:dyDescent="0.35">
      <c r="A20" s="8" t="s">
        <v>56</v>
      </c>
      <c r="B20" s="9">
        <v>3</v>
      </c>
      <c r="C20" s="9">
        <v>5</v>
      </c>
      <c r="D20" s="9">
        <v>9</v>
      </c>
      <c r="E20" s="9">
        <v>5</v>
      </c>
      <c r="F20" s="9">
        <v>3</v>
      </c>
      <c r="G20" s="9">
        <v>1225</v>
      </c>
    </row>
    <row r="21" spans="1:7" ht="15" thickBot="1" x14ac:dyDescent="0.35">
      <c r="A21" s="8" t="s">
        <v>57</v>
      </c>
      <c r="B21" s="9">
        <v>9</v>
      </c>
      <c r="C21" s="9">
        <v>5</v>
      </c>
      <c r="D21" s="9">
        <v>2</v>
      </c>
      <c r="E21" s="9">
        <v>4</v>
      </c>
      <c r="F21" s="9">
        <v>7</v>
      </c>
      <c r="G21" s="9">
        <v>983</v>
      </c>
    </row>
    <row r="22" spans="1:7" ht="15" thickBot="1" x14ac:dyDescent="0.35">
      <c r="A22" s="8" t="s">
        <v>58</v>
      </c>
      <c r="B22" s="9">
        <v>6</v>
      </c>
      <c r="C22" s="9">
        <v>1</v>
      </c>
      <c r="D22" s="9">
        <v>15</v>
      </c>
      <c r="E22" s="9">
        <v>2</v>
      </c>
      <c r="F22" s="9">
        <v>9</v>
      </c>
      <c r="G22" s="9">
        <v>919</v>
      </c>
    </row>
    <row r="23" spans="1:7" ht="18.600000000000001" thickBot="1" x14ac:dyDescent="0.35">
      <c r="A23" s="4"/>
    </row>
    <row r="24" spans="1:7" ht="15" thickBot="1" x14ac:dyDescent="0.35">
      <c r="A24" s="8" t="s">
        <v>59</v>
      </c>
      <c r="B24" s="8" t="s">
        <v>38</v>
      </c>
      <c r="C24" s="8" t="s">
        <v>39</v>
      </c>
      <c r="D24" s="8" t="s">
        <v>40</v>
      </c>
      <c r="E24" s="8" t="s">
        <v>41</v>
      </c>
      <c r="F24" s="8" t="s">
        <v>42</v>
      </c>
    </row>
    <row r="25" spans="1:7" ht="15" thickBot="1" x14ac:dyDescent="0.35">
      <c r="A25" s="8" t="s">
        <v>60</v>
      </c>
      <c r="B25" s="9" t="s">
        <v>112</v>
      </c>
      <c r="C25" s="9" t="s">
        <v>113</v>
      </c>
      <c r="D25" s="9" t="s">
        <v>114</v>
      </c>
      <c r="E25" s="9" t="s">
        <v>115</v>
      </c>
      <c r="F25" s="9" t="s">
        <v>116</v>
      </c>
    </row>
    <row r="26" spans="1:7" ht="15" thickBot="1" x14ac:dyDescent="0.35">
      <c r="A26" s="8" t="s">
        <v>66</v>
      </c>
      <c r="B26" s="9" t="s">
        <v>117</v>
      </c>
      <c r="C26" s="9" t="s">
        <v>113</v>
      </c>
      <c r="D26" s="9" t="s">
        <v>114</v>
      </c>
      <c r="E26" s="9" t="s">
        <v>115</v>
      </c>
      <c r="F26" s="9" t="s">
        <v>118</v>
      </c>
    </row>
    <row r="27" spans="1:7" ht="15" thickBot="1" x14ac:dyDescent="0.35">
      <c r="A27" s="8" t="s">
        <v>70</v>
      </c>
      <c r="B27" s="9" t="s">
        <v>117</v>
      </c>
      <c r="C27" s="9" t="s">
        <v>113</v>
      </c>
      <c r="D27" s="9" t="s">
        <v>114</v>
      </c>
      <c r="E27" s="9" t="s">
        <v>119</v>
      </c>
      <c r="F27" s="9" t="s">
        <v>118</v>
      </c>
    </row>
    <row r="28" spans="1:7" ht="15" thickBot="1" x14ac:dyDescent="0.35">
      <c r="A28" s="8" t="s">
        <v>72</v>
      </c>
      <c r="B28" s="9" t="s">
        <v>117</v>
      </c>
      <c r="C28" s="9" t="s">
        <v>120</v>
      </c>
      <c r="D28" s="9" t="s">
        <v>114</v>
      </c>
      <c r="E28" s="9" t="s">
        <v>121</v>
      </c>
      <c r="F28" s="9" t="s">
        <v>118</v>
      </c>
    </row>
    <row r="29" spans="1:7" ht="15" thickBot="1" x14ac:dyDescent="0.35">
      <c r="A29" s="8" t="s">
        <v>73</v>
      </c>
      <c r="B29" s="9" t="s">
        <v>117</v>
      </c>
      <c r="C29" s="9" t="s">
        <v>120</v>
      </c>
      <c r="D29" s="9" t="s">
        <v>114</v>
      </c>
      <c r="E29" s="9" t="s">
        <v>121</v>
      </c>
      <c r="F29" s="9" t="s">
        <v>118</v>
      </c>
    </row>
    <row r="30" spans="1:7" ht="15" thickBot="1" x14ac:dyDescent="0.35">
      <c r="A30" s="8" t="s">
        <v>76</v>
      </c>
      <c r="B30" s="9" t="s">
        <v>117</v>
      </c>
      <c r="C30" s="9" t="s">
        <v>120</v>
      </c>
      <c r="D30" s="9" t="s">
        <v>114</v>
      </c>
      <c r="E30" s="9" t="s">
        <v>121</v>
      </c>
      <c r="F30" s="9" t="s">
        <v>118</v>
      </c>
    </row>
    <row r="31" spans="1:7" ht="15" thickBot="1" x14ac:dyDescent="0.35">
      <c r="A31" s="8" t="s">
        <v>78</v>
      </c>
      <c r="B31" s="9" t="s">
        <v>117</v>
      </c>
      <c r="C31" s="9" t="s">
        <v>120</v>
      </c>
      <c r="D31" s="9" t="s">
        <v>114</v>
      </c>
      <c r="E31" s="9" t="s">
        <v>121</v>
      </c>
      <c r="F31" s="9" t="s">
        <v>118</v>
      </c>
    </row>
    <row r="32" spans="1:7" ht="15" thickBot="1" x14ac:dyDescent="0.35">
      <c r="A32" s="8" t="s">
        <v>80</v>
      </c>
      <c r="B32" s="9" t="s">
        <v>122</v>
      </c>
      <c r="C32" s="9" t="s">
        <v>120</v>
      </c>
      <c r="D32" s="9" t="s">
        <v>114</v>
      </c>
      <c r="E32" s="9" t="s">
        <v>121</v>
      </c>
      <c r="F32" s="9" t="s">
        <v>118</v>
      </c>
    </row>
    <row r="33" spans="1:6" ht="15" thickBot="1" x14ac:dyDescent="0.35">
      <c r="A33" s="8" t="s">
        <v>83</v>
      </c>
      <c r="B33" s="9" t="s">
        <v>122</v>
      </c>
      <c r="C33" s="9" t="s">
        <v>120</v>
      </c>
      <c r="D33" s="9" t="s">
        <v>114</v>
      </c>
      <c r="E33" s="9" t="s">
        <v>123</v>
      </c>
      <c r="F33" s="9" t="s">
        <v>118</v>
      </c>
    </row>
    <row r="34" spans="1:6" ht="15" thickBot="1" x14ac:dyDescent="0.35">
      <c r="A34" s="8" t="s">
        <v>84</v>
      </c>
      <c r="B34" s="9" t="s">
        <v>122</v>
      </c>
      <c r="C34" s="9" t="s">
        <v>120</v>
      </c>
      <c r="D34" s="9" t="s">
        <v>114</v>
      </c>
      <c r="E34" s="9" t="s">
        <v>123</v>
      </c>
      <c r="F34" s="9" t="s">
        <v>124</v>
      </c>
    </row>
    <row r="35" spans="1:6" ht="15" thickBot="1" x14ac:dyDescent="0.35">
      <c r="A35" s="8" t="s">
        <v>86</v>
      </c>
      <c r="B35" s="9" t="s">
        <v>122</v>
      </c>
      <c r="C35" s="9" t="s">
        <v>82</v>
      </c>
      <c r="D35" s="9" t="s">
        <v>114</v>
      </c>
      <c r="E35" s="9" t="s">
        <v>123</v>
      </c>
      <c r="F35" s="9" t="s">
        <v>124</v>
      </c>
    </row>
    <row r="36" spans="1:6" ht="15" thickBot="1" x14ac:dyDescent="0.35">
      <c r="A36" s="8" t="s">
        <v>87</v>
      </c>
      <c r="B36" s="9" t="s">
        <v>122</v>
      </c>
      <c r="C36" s="9" t="s">
        <v>82</v>
      </c>
      <c r="D36" s="9" t="s">
        <v>114</v>
      </c>
      <c r="E36" s="9" t="s">
        <v>82</v>
      </c>
      <c r="F36" s="9" t="s">
        <v>124</v>
      </c>
    </row>
    <row r="37" spans="1:6" ht="15" thickBot="1" x14ac:dyDescent="0.35">
      <c r="A37" s="8" t="s">
        <v>89</v>
      </c>
      <c r="B37" s="9" t="s">
        <v>122</v>
      </c>
      <c r="C37" s="9" t="s">
        <v>82</v>
      </c>
      <c r="D37" s="9" t="s">
        <v>114</v>
      </c>
      <c r="E37" s="9" t="s">
        <v>82</v>
      </c>
      <c r="F37" s="9" t="s">
        <v>82</v>
      </c>
    </row>
    <row r="38" spans="1:6" ht="15" thickBot="1" x14ac:dyDescent="0.35">
      <c r="A38" s="8" t="s">
        <v>91</v>
      </c>
      <c r="B38" s="9" t="s">
        <v>122</v>
      </c>
      <c r="C38" s="9" t="s">
        <v>82</v>
      </c>
      <c r="D38" s="9" t="s">
        <v>125</v>
      </c>
      <c r="E38" s="9" t="s">
        <v>82</v>
      </c>
      <c r="F38" s="9" t="s">
        <v>82</v>
      </c>
    </row>
    <row r="39" spans="1:6" ht="15" thickBot="1" x14ac:dyDescent="0.35">
      <c r="A39" s="8" t="s">
        <v>93</v>
      </c>
      <c r="B39" s="9" t="s">
        <v>82</v>
      </c>
      <c r="C39" s="9" t="s">
        <v>82</v>
      </c>
      <c r="D39" s="9" t="s">
        <v>82</v>
      </c>
      <c r="E39" s="9" t="s">
        <v>82</v>
      </c>
      <c r="F39" s="9" t="s">
        <v>82</v>
      </c>
    </row>
    <row r="40" spans="1:6" ht="18.600000000000001" thickBot="1" x14ac:dyDescent="0.35">
      <c r="A40" s="4"/>
    </row>
    <row r="41" spans="1:6" ht="15" thickBot="1" x14ac:dyDescent="0.35">
      <c r="A41" s="8" t="s">
        <v>94</v>
      </c>
      <c r="B41" s="8" t="s">
        <v>38</v>
      </c>
      <c r="C41" s="8" t="s">
        <v>39</v>
      </c>
      <c r="D41" s="8" t="s">
        <v>40</v>
      </c>
      <c r="E41" s="8" t="s">
        <v>41</v>
      </c>
      <c r="F41" s="8" t="s">
        <v>42</v>
      </c>
    </row>
    <row r="42" spans="1:6" ht="15" thickBot="1" x14ac:dyDescent="0.35">
      <c r="A42" s="8" t="s">
        <v>60</v>
      </c>
      <c r="B42" s="9">
        <v>560.1</v>
      </c>
      <c r="C42" s="9">
        <v>285</v>
      </c>
      <c r="D42" s="9">
        <v>680.3</v>
      </c>
      <c r="E42" s="9">
        <v>217.2</v>
      </c>
      <c r="F42" s="9">
        <v>281.5</v>
      </c>
    </row>
    <row r="43" spans="1:6" ht="15" thickBot="1" x14ac:dyDescent="0.35">
      <c r="A43" s="8" t="s">
        <v>66</v>
      </c>
      <c r="B43" s="9">
        <v>270.60000000000002</v>
      </c>
      <c r="C43" s="9">
        <v>285</v>
      </c>
      <c r="D43" s="9">
        <v>680.3</v>
      </c>
      <c r="E43" s="9">
        <v>217.2</v>
      </c>
      <c r="F43" s="9">
        <v>136.6</v>
      </c>
    </row>
    <row r="44" spans="1:6" ht="15" thickBot="1" x14ac:dyDescent="0.35">
      <c r="A44" s="8" t="s">
        <v>70</v>
      </c>
      <c r="B44" s="9">
        <v>270.60000000000002</v>
      </c>
      <c r="C44" s="9">
        <v>285</v>
      </c>
      <c r="D44" s="9">
        <v>680.3</v>
      </c>
      <c r="E44" s="9">
        <v>136.6</v>
      </c>
      <c r="F44" s="9">
        <v>136.6</v>
      </c>
    </row>
    <row r="45" spans="1:6" ht="15" thickBot="1" x14ac:dyDescent="0.35">
      <c r="A45" s="8" t="s">
        <v>72</v>
      </c>
      <c r="B45" s="9">
        <v>270.60000000000002</v>
      </c>
      <c r="C45" s="9">
        <v>110.8</v>
      </c>
      <c r="D45" s="9">
        <v>680.3</v>
      </c>
      <c r="E45" s="9">
        <v>78.2</v>
      </c>
      <c r="F45" s="9">
        <v>136.6</v>
      </c>
    </row>
    <row r="46" spans="1:6" ht="15" thickBot="1" x14ac:dyDescent="0.35">
      <c r="A46" s="8" t="s">
        <v>73</v>
      </c>
      <c r="B46" s="9">
        <v>270.60000000000002</v>
      </c>
      <c r="C46" s="9">
        <v>110.8</v>
      </c>
      <c r="D46" s="9">
        <v>680.3</v>
      </c>
      <c r="E46" s="9">
        <v>78.2</v>
      </c>
      <c r="F46" s="9">
        <v>136.6</v>
      </c>
    </row>
    <row r="47" spans="1:6" ht="15" thickBot="1" x14ac:dyDescent="0.35">
      <c r="A47" s="8" t="s">
        <v>76</v>
      </c>
      <c r="B47" s="9">
        <v>270.60000000000002</v>
      </c>
      <c r="C47" s="9">
        <v>110.8</v>
      </c>
      <c r="D47" s="9">
        <v>680.3</v>
      </c>
      <c r="E47" s="9">
        <v>78.2</v>
      </c>
      <c r="F47" s="9">
        <v>136.6</v>
      </c>
    </row>
    <row r="48" spans="1:6" ht="15" thickBot="1" x14ac:dyDescent="0.35">
      <c r="A48" s="8" t="s">
        <v>78</v>
      </c>
      <c r="B48" s="9">
        <v>270.60000000000002</v>
      </c>
      <c r="C48" s="9">
        <v>110.8</v>
      </c>
      <c r="D48" s="9">
        <v>680.3</v>
      </c>
      <c r="E48" s="9">
        <v>78.2</v>
      </c>
      <c r="F48" s="9">
        <v>136.6</v>
      </c>
    </row>
    <row r="49" spans="1:10" ht="15" thickBot="1" x14ac:dyDescent="0.35">
      <c r="A49" s="8" t="s">
        <v>80</v>
      </c>
      <c r="B49" s="9">
        <v>172.7</v>
      </c>
      <c r="C49" s="9">
        <v>110.8</v>
      </c>
      <c r="D49" s="9">
        <v>680.3</v>
      </c>
      <c r="E49" s="9">
        <v>78.2</v>
      </c>
      <c r="F49" s="9">
        <v>136.6</v>
      </c>
    </row>
    <row r="50" spans="1:10" ht="15" thickBot="1" x14ac:dyDescent="0.35">
      <c r="A50" s="8" t="s">
        <v>83</v>
      </c>
      <c r="B50" s="9">
        <v>172.7</v>
      </c>
      <c r="C50" s="9">
        <v>110.8</v>
      </c>
      <c r="D50" s="9">
        <v>680.3</v>
      </c>
      <c r="E50" s="9">
        <v>27.7</v>
      </c>
      <c r="F50" s="9">
        <v>136.6</v>
      </c>
    </row>
    <row r="51" spans="1:10" ht="15" thickBot="1" x14ac:dyDescent="0.35">
      <c r="A51" s="8" t="s">
        <v>84</v>
      </c>
      <c r="B51" s="9">
        <v>172.7</v>
      </c>
      <c r="C51" s="9">
        <v>110.8</v>
      </c>
      <c r="D51" s="9">
        <v>680.3</v>
      </c>
      <c r="E51" s="9">
        <v>27.7</v>
      </c>
      <c r="F51" s="9">
        <v>41.1</v>
      </c>
    </row>
    <row r="52" spans="1:10" ht="15" thickBot="1" x14ac:dyDescent="0.35">
      <c r="A52" s="8" t="s">
        <v>86</v>
      </c>
      <c r="B52" s="9">
        <v>172.7</v>
      </c>
      <c r="C52" s="9">
        <v>0</v>
      </c>
      <c r="D52" s="9">
        <v>680.3</v>
      </c>
      <c r="E52" s="9">
        <v>27.7</v>
      </c>
      <c r="F52" s="9">
        <v>41.1</v>
      </c>
    </row>
    <row r="53" spans="1:10" ht="15" thickBot="1" x14ac:dyDescent="0.35">
      <c r="A53" s="8" t="s">
        <v>87</v>
      </c>
      <c r="B53" s="9">
        <v>172.7</v>
      </c>
      <c r="C53" s="9">
        <v>0</v>
      </c>
      <c r="D53" s="9">
        <v>680.3</v>
      </c>
      <c r="E53" s="9">
        <v>0</v>
      </c>
      <c r="F53" s="9">
        <v>41.1</v>
      </c>
    </row>
    <row r="54" spans="1:10" ht="15" thickBot="1" x14ac:dyDescent="0.35">
      <c r="A54" s="8" t="s">
        <v>89</v>
      </c>
      <c r="B54" s="9">
        <v>172.7</v>
      </c>
      <c r="C54" s="9">
        <v>0</v>
      </c>
      <c r="D54" s="9">
        <v>680.3</v>
      </c>
      <c r="E54" s="9">
        <v>0</v>
      </c>
      <c r="F54" s="9">
        <v>0</v>
      </c>
    </row>
    <row r="55" spans="1:10" ht="15" thickBot="1" x14ac:dyDescent="0.35">
      <c r="A55" s="8" t="s">
        <v>91</v>
      </c>
      <c r="B55" s="9">
        <v>172.7</v>
      </c>
      <c r="C55" s="9">
        <v>0</v>
      </c>
      <c r="D55" s="9">
        <v>590.79999999999995</v>
      </c>
      <c r="E55" s="9">
        <v>0</v>
      </c>
      <c r="F55" s="9">
        <v>0</v>
      </c>
    </row>
    <row r="56" spans="1:10" ht="15" thickBot="1" x14ac:dyDescent="0.35">
      <c r="A56" s="8" t="s">
        <v>93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</row>
    <row r="57" spans="1:10" ht="18.600000000000001" thickBot="1" x14ac:dyDescent="0.35">
      <c r="A57" s="4"/>
    </row>
    <row r="58" spans="1:10" ht="15" thickBot="1" x14ac:dyDescent="0.35">
      <c r="A58" s="8" t="s">
        <v>95</v>
      </c>
      <c r="B58" s="8" t="s">
        <v>38</v>
      </c>
      <c r="C58" s="8" t="s">
        <v>39</v>
      </c>
      <c r="D58" s="8" t="s">
        <v>40</v>
      </c>
      <c r="E58" s="8" t="s">
        <v>41</v>
      </c>
      <c r="F58" s="8" t="s">
        <v>42</v>
      </c>
      <c r="G58" s="8" t="s">
        <v>96</v>
      </c>
      <c r="H58" s="8" t="s">
        <v>97</v>
      </c>
      <c r="I58" s="8" t="s">
        <v>98</v>
      </c>
      <c r="J58" s="8" t="s">
        <v>99</v>
      </c>
    </row>
    <row r="59" spans="1:10" ht="15" thickBot="1" x14ac:dyDescent="0.35">
      <c r="A59" s="8" t="s">
        <v>44</v>
      </c>
      <c r="B59" s="9">
        <v>172.7</v>
      </c>
      <c r="C59" s="9">
        <v>0</v>
      </c>
      <c r="D59" s="9">
        <v>680.3</v>
      </c>
      <c r="E59" s="9">
        <v>27.7</v>
      </c>
      <c r="F59" s="9">
        <v>281.5</v>
      </c>
      <c r="G59" s="9">
        <v>1162.3</v>
      </c>
      <c r="H59" s="9">
        <v>1174</v>
      </c>
      <c r="I59" s="9">
        <v>11.7</v>
      </c>
      <c r="J59" s="9">
        <v>1</v>
      </c>
    </row>
    <row r="60" spans="1:10" ht="15" thickBot="1" x14ac:dyDescent="0.35">
      <c r="A60" s="8" t="s">
        <v>45</v>
      </c>
      <c r="B60" s="9">
        <v>172.7</v>
      </c>
      <c r="C60" s="9">
        <v>285</v>
      </c>
      <c r="D60" s="9">
        <v>680.3</v>
      </c>
      <c r="E60" s="9">
        <v>78.2</v>
      </c>
      <c r="F60" s="9">
        <v>0</v>
      </c>
      <c r="G60" s="9">
        <v>1216.2</v>
      </c>
      <c r="H60" s="9">
        <v>1206</v>
      </c>
      <c r="I60" s="9">
        <v>-10.199999999999999</v>
      </c>
      <c r="J60" s="9">
        <v>-0.85</v>
      </c>
    </row>
    <row r="61" spans="1:10" ht="15" thickBot="1" x14ac:dyDescent="0.35">
      <c r="A61" s="8" t="s">
        <v>46</v>
      </c>
      <c r="B61" s="9">
        <v>560.1</v>
      </c>
      <c r="C61" s="9">
        <v>0</v>
      </c>
      <c r="D61" s="9">
        <v>680.3</v>
      </c>
      <c r="E61" s="9">
        <v>78.2</v>
      </c>
      <c r="F61" s="9">
        <v>0</v>
      </c>
      <c r="G61" s="9">
        <v>1318.6</v>
      </c>
      <c r="H61" s="9">
        <v>1332</v>
      </c>
      <c r="I61" s="9">
        <v>13.4</v>
      </c>
      <c r="J61" s="9">
        <v>1.01</v>
      </c>
    </row>
    <row r="62" spans="1:10" ht="15" thickBot="1" x14ac:dyDescent="0.35">
      <c r="A62" s="8" t="s">
        <v>47</v>
      </c>
      <c r="B62" s="9">
        <v>270.60000000000002</v>
      </c>
      <c r="C62" s="9">
        <v>285</v>
      </c>
      <c r="D62" s="9">
        <v>680.3</v>
      </c>
      <c r="E62" s="9">
        <v>78.2</v>
      </c>
      <c r="F62" s="9">
        <v>41.1</v>
      </c>
      <c r="G62" s="9">
        <v>1355.2</v>
      </c>
      <c r="H62" s="9">
        <v>1369</v>
      </c>
      <c r="I62" s="9">
        <v>13.8</v>
      </c>
      <c r="J62" s="9">
        <v>1.01</v>
      </c>
    </row>
    <row r="63" spans="1:10" ht="15" thickBot="1" x14ac:dyDescent="0.35">
      <c r="A63" s="8" t="s">
        <v>48</v>
      </c>
      <c r="B63" s="9">
        <v>172.7</v>
      </c>
      <c r="C63" s="9">
        <v>110.8</v>
      </c>
      <c r="D63" s="9">
        <v>590.79999999999995</v>
      </c>
      <c r="E63" s="9">
        <v>27.7</v>
      </c>
      <c r="F63" s="9">
        <v>136.6</v>
      </c>
      <c r="G63" s="9">
        <v>1038.5999999999999</v>
      </c>
      <c r="H63" s="9">
        <v>1217</v>
      </c>
      <c r="I63" s="9">
        <v>178.4</v>
      </c>
      <c r="J63" s="9">
        <v>14.66</v>
      </c>
    </row>
    <row r="64" spans="1:10" ht="15" thickBot="1" x14ac:dyDescent="0.35">
      <c r="A64" s="8" t="s">
        <v>49</v>
      </c>
      <c r="B64" s="9">
        <v>172.7</v>
      </c>
      <c r="C64" s="9">
        <v>0</v>
      </c>
      <c r="D64" s="9">
        <v>680.3</v>
      </c>
      <c r="E64" s="9">
        <v>136.6</v>
      </c>
      <c r="F64" s="9">
        <v>41.1</v>
      </c>
      <c r="G64" s="9">
        <v>1030.5999999999999</v>
      </c>
      <c r="H64" s="9">
        <v>1041</v>
      </c>
      <c r="I64" s="9">
        <v>10.4</v>
      </c>
      <c r="J64" s="9">
        <v>1</v>
      </c>
    </row>
    <row r="65" spans="1:10" ht="15" thickBot="1" x14ac:dyDescent="0.35">
      <c r="A65" s="8" t="s">
        <v>50</v>
      </c>
      <c r="B65" s="9">
        <v>0</v>
      </c>
      <c r="C65" s="9">
        <v>0</v>
      </c>
      <c r="D65" s="9">
        <v>680.3</v>
      </c>
      <c r="E65" s="9">
        <v>0</v>
      </c>
      <c r="F65" s="9">
        <v>136.6</v>
      </c>
      <c r="G65" s="9">
        <v>816.9</v>
      </c>
      <c r="H65" s="9">
        <v>825</v>
      </c>
      <c r="I65" s="9">
        <v>8.1</v>
      </c>
      <c r="J65" s="9">
        <v>0.98</v>
      </c>
    </row>
    <row r="66" spans="1:10" ht="15" thickBot="1" x14ac:dyDescent="0.35">
      <c r="A66" s="8" t="s">
        <v>51</v>
      </c>
      <c r="B66" s="9">
        <v>172.7</v>
      </c>
      <c r="C66" s="9">
        <v>110.8</v>
      </c>
      <c r="D66" s="9">
        <v>680.3</v>
      </c>
      <c r="E66" s="9">
        <v>27.7</v>
      </c>
      <c r="F66" s="9">
        <v>41.1</v>
      </c>
      <c r="G66" s="9">
        <v>1032.5999999999999</v>
      </c>
      <c r="H66" s="9">
        <v>821</v>
      </c>
      <c r="I66" s="9">
        <v>-211.6</v>
      </c>
      <c r="J66" s="9">
        <v>-25.77</v>
      </c>
    </row>
    <row r="67" spans="1:10" ht="15" thickBot="1" x14ac:dyDescent="0.35">
      <c r="A67" s="8" t="s">
        <v>52</v>
      </c>
      <c r="B67" s="9">
        <v>270.60000000000002</v>
      </c>
      <c r="C67" s="9">
        <v>0</v>
      </c>
      <c r="D67" s="9">
        <v>680.3</v>
      </c>
      <c r="E67" s="9">
        <v>0</v>
      </c>
      <c r="F67" s="9">
        <v>136.6</v>
      </c>
      <c r="G67" s="9">
        <v>1087.5</v>
      </c>
      <c r="H67" s="9">
        <v>1225</v>
      </c>
      <c r="I67" s="9">
        <v>137.5</v>
      </c>
      <c r="J67" s="9">
        <v>11.22</v>
      </c>
    </row>
    <row r="68" spans="1:10" ht="15" thickBot="1" x14ac:dyDescent="0.35">
      <c r="A68" s="8" t="s">
        <v>53</v>
      </c>
      <c r="B68" s="9">
        <v>270.60000000000002</v>
      </c>
      <c r="C68" s="9">
        <v>110.8</v>
      </c>
      <c r="D68" s="9">
        <v>680.3</v>
      </c>
      <c r="E68" s="9">
        <v>0</v>
      </c>
      <c r="F68" s="9">
        <v>136.6</v>
      </c>
      <c r="G68" s="9">
        <v>1198.4000000000001</v>
      </c>
      <c r="H68" s="9">
        <v>972</v>
      </c>
      <c r="I68" s="9">
        <v>-226.4</v>
      </c>
      <c r="J68" s="9">
        <v>-23.29</v>
      </c>
    </row>
    <row r="69" spans="1:10" ht="15" thickBot="1" x14ac:dyDescent="0.35">
      <c r="A69" s="8" t="s">
        <v>54</v>
      </c>
      <c r="B69" s="9">
        <v>270.60000000000002</v>
      </c>
      <c r="C69" s="9">
        <v>110.8</v>
      </c>
      <c r="D69" s="9">
        <v>680.3</v>
      </c>
      <c r="E69" s="9">
        <v>217.2</v>
      </c>
      <c r="F69" s="9">
        <v>0</v>
      </c>
      <c r="G69" s="9">
        <v>1279</v>
      </c>
      <c r="H69" s="9">
        <v>1292</v>
      </c>
      <c r="I69" s="9">
        <v>13</v>
      </c>
      <c r="J69" s="9">
        <v>1.01</v>
      </c>
    </row>
    <row r="70" spans="1:10" ht="15" thickBot="1" x14ac:dyDescent="0.35">
      <c r="A70" s="8" t="s">
        <v>55</v>
      </c>
      <c r="B70" s="9">
        <v>172.7</v>
      </c>
      <c r="C70" s="9">
        <v>110.8</v>
      </c>
      <c r="D70" s="9">
        <v>680.3</v>
      </c>
      <c r="E70" s="9">
        <v>0</v>
      </c>
      <c r="F70" s="9">
        <v>136.6</v>
      </c>
      <c r="G70" s="9">
        <v>1100.4000000000001</v>
      </c>
      <c r="H70" s="9">
        <v>1398</v>
      </c>
      <c r="I70" s="9">
        <v>297.60000000000002</v>
      </c>
      <c r="J70" s="9">
        <v>21.29</v>
      </c>
    </row>
    <row r="71" spans="1:10" ht="15" thickBot="1" x14ac:dyDescent="0.35">
      <c r="A71" s="8" t="s">
        <v>56</v>
      </c>
      <c r="B71" s="9">
        <v>270.60000000000002</v>
      </c>
      <c r="C71" s="9">
        <v>110.8</v>
      </c>
      <c r="D71" s="9">
        <v>680.3</v>
      </c>
      <c r="E71" s="9">
        <v>78.2</v>
      </c>
      <c r="F71" s="9">
        <v>136.6</v>
      </c>
      <c r="G71" s="9">
        <v>1276.5999999999999</v>
      </c>
      <c r="H71" s="9">
        <v>1225</v>
      </c>
      <c r="I71" s="9">
        <v>-51.6</v>
      </c>
      <c r="J71" s="9">
        <v>-4.21</v>
      </c>
    </row>
    <row r="72" spans="1:10" ht="15" thickBot="1" x14ac:dyDescent="0.35">
      <c r="A72" s="8" t="s">
        <v>57</v>
      </c>
      <c r="B72" s="9">
        <v>172.7</v>
      </c>
      <c r="C72" s="9">
        <v>110.8</v>
      </c>
      <c r="D72" s="9">
        <v>680.3</v>
      </c>
      <c r="E72" s="9">
        <v>78.2</v>
      </c>
      <c r="F72" s="9">
        <v>136.6</v>
      </c>
      <c r="G72" s="9">
        <v>1178.5999999999999</v>
      </c>
      <c r="H72" s="9">
        <v>983</v>
      </c>
      <c r="I72" s="9">
        <v>-195.6</v>
      </c>
      <c r="J72" s="9">
        <v>-19.899999999999999</v>
      </c>
    </row>
    <row r="73" spans="1:10" ht="15" thickBot="1" x14ac:dyDescent="0.35">
      <c r="A73" s="8" t="s">
        <v>58</v>
      </c>
      <c r="B73" s="9">
        <v>270.60000000000002</v>
      </c>
      <c r="C73" s="9">
        <v>285</v>
      </c>
      <c r="D73" s="9">
        <v>0</v>
      </c>
      <c r="E73" s="9">
        <v>217.2</v>
      </c>
      <c r="F73" s="9">
        <v>136.6</v>
      </c>
      <c r="G73" s="9">
        <v>909.4</v>
      </c>
      <c r="H73" s="9">
        <v>919</v>
      </c>
      <c r="I73" s="9">
        <v>9.6</v>
      </c>
      <c r="J73" s="9">
        <v>1.04</v>
      </c>
    </row>
    <row r="74" spans="1:10" ht="15" thickBot="1" x14ac:dyDescent="0.35"/>
    <row r="75" spans="1:10" ht="15" thickBot="1" x14ac:dyDescent="0.35">
      <c r="A75" s="10" t="s">
        <v>100</v>
      </c>
      <c r="B75" s="11">
        <v>2024.1</v>
      </c>
    </row>
    <row r="76" spans="1:10" ht="15" thickBot="1" x14ac:dyDescent="0.35">
      <c r="A76" s="10" t="s">
        <v>101</v>
      </c>
      <c r="B76" s="11">
        <v>0</v>
      </c>
    </row>
    <row r="77" spans="1:10" ht="15" thickBot="1" x14ac:dyDescent="0.35">
      <c r="A77" s="10" t="s">
        <v>102</v>
      </c>
      <c r="B77" s="11">
        <v>17000.900000000001</v>
      </c>
    </row>
    <row r="78" spans="1:10" ht="15" thickBot="1" x14ac:dyDescent="0.35">
      <c r="A78" s="10" t="s">
        <v>103</v>
      </c>
      <c r="B78" s="11">
        <v>16999</v>
      </c>
    </row>
    <row r="79" spans="1:10" ht="15" thickBot="1" x14ac:dyDescent="0.35">
      <c r="A79" s="10" t="s">
        <v>104</v>
      </c>
      <c r="B79" s="17">
        <v>1.9</v>
      </c>
    </row>
    <row r="80" spans="1:10" ht="15" thickBot="1" x14ac:dyDescent="0.35">
      <c r="A80" s="10" t="s">
        <v>105</v>
      </c>
      <c r="B80" s="11"/>
    </row>
    <row r="81" spans="1:2" ht="15" thickBot="1" x14ac:dyDescent="0.35">
      <c r="A81" s="10" t="s">
        <v>106</v>
      </c>
      <c r="B81" s="11"/>
    </row>
    <row r="82" spans="1:2" ht="15" thickBot="1" x14ac:dyDescent="0.35">
      <c r="A82" s="10" t="s">
        <v>107</v>
      </c>
      <c r="B82" s="11">
        <v>0</v>
      </c>
    </row>
    <row r="84" spans="1:2" x14ac:dyDescent="0.3">
      <c r="A84" s="12" t="s">
        <v>108</v>
      </c>
    </row>
    <row r="86" spans="1:2" x14ac:dyDescent="0.3">
      <c r="A86" s="13" t="s">
        <v>109</v>
      </c>
    </row>
    <row r="87" spans="1:2" x14ac:dyDescent="0.3">
      <c r="A87" s="13" t="s">
        <v>126</v>
      </c>
    </row>
  </sheetData>
  <hyperlinks>
    <hyperlink ref="A84" r:id="rId1" display="https://miau.my-x.hu/myx-free/coco/test/606607220230524084131.html" xr:uid="{33BE6549-6D36-4913-BD29-4D3FD4D1128D}"/>
  </hyperlinks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6FFB-11C4-4FB2-B96B-AB0C944C9776}">
  <dimension ref="A1:N87"/>
  <sheetViews>
    <sheetView zoomScale="33" workbookViewId="0"/>
  </sheetViews>
  <sheetFormatPr defaultColWidth="11.5546875" defaultRowHeight="14.4" x14ac:dyDescent="0.3"/>
  <sheetData>
    <row r="1" spans="1:14" ht="18" x14ac:dyDescent="0.3">
      <c r="A1" s="4"/>
    </row>
    <row r="2" spans="1:14" x14ac:dyDescent="0.3">
      <c r="A2" s="5"/>
    </row>
    <row r="5" spans="1:14" ht="18" x14ac:dyDescent="0.3">
      <c r="A5" s="6" t="s">
        <v>30</v>
      </c>
      <c r="B5" s="7">
        <v>1942310</v>
      </c>
      <c r="C5" s="6" t="s">
        <v>31</v>
      </c>
      <c r="D5" s="7">
        <v>15</v>
      </c>
      <c r="E5" s="6" t="s">
        <v>32</v>
      </c>
      <c r="F5" s="7">
        <v>5</v>
      </c>
      <c r="G5" s="6" t="s">
        <v>33</v>
      </c>
      <c r="H5" s="7">
        <v>15</v>
      </c>
      <c r="I5" s="6" t="s">
        <v>34</v>
      </c>
      <c r="J5" s="7">
        <v>0</v>
      </c>
      <c r="K5" s="6" t="s">
        <v>35</v>
      </c>
      <c r="L5" s="7" t="s">
        <v>135</v>
      </c>
    </row>
    <row r="6" spans="1:14" ht="18.600000000000001" thickBot="1" x14ac:dyDescent="0.35">
      <c r="A6" s="4"/>
    </row>
    <row r="7" spans="1:14" ht="15" thickBot="1" x14ac:dyDescent="0.3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I7" s="14" t="s">
        <v>130</v>
      </c>
      <c r="J7" s="14" t="s">
        <v>130</v>
      </c>
      <c r="K7" s="14" t="s">
        <v>130</v>
      </c>
      <c r="L7" s="14" t="s">
        <v>130</v>
      </c>
      <c r="M7" s="14" t="s">
        <v>130</v>
      </c>
      <c r="N7" t="str">
        <f>G7</f>
        <v>Y(A6)</v>
      </c>
    </row>
    <row r="8" spans="1:14" ht="15" thickBot="1" x14ac:dyDescent="0.35">
      <c r="A8" s="8" t="s">
        <v>44</v>
      </c>
      <c r="B8" s="9">
        <v>11</v>
      </c>
      <c r="C8" s="9">
        <v>5</v>
      </c>
      <c r="D8" s="9">
        <v>12</v>
      </c>
      <c r="E8" s="9">
        <v>7</v>
      </c>
      <c r="F8" s="9">
        <v>1</v>
      </c>
      <c r="G8" s="9">
        <v>1174</v>
      </c>
      <c r="I8">
        <f>16-B8</f>
        <v>5</v>
      </c>
      <c r="J8">
        <f t="shared" ref="J8:J22" si="0">16-C8</f>
        <v>11</v>
      </c>
      <c r="K8">
        <f t="shared" ref="K8:K22" si="1">16-D8</f>
        <v>4</v>
      </c>
      <c r="L8">
        <f t="shared" ref="L8:L22" si="2">16-E8</f>
        <v>9</v>
      </c>
      <c r="M8">
        <f t="shared" ref="M8:M22" si="3">16-F8</f>
        <v>15</v>
      </c>
      <c r="N8">
        <f>G8</f>
        <v>1174</v>
      </c>
    </row>
    <row r="9" spans="1:14" ht="15" thickBot="1" x14ac:dyDescent="0.35">
      <c r="A9" s="8" t="s">
        <v>45</v>
      </c>
      <c r="B9" s="9">
        <v>7</v>
      </c>
      <c r="C9" s="9">
        <v>14</v>
      </c>
      <c r="D9" s="9">
        <v>15</v>
      </c>
      <c r="E9" s="9">
        <v>5</v>
      </c>
      <c r="F9" s="9">
        <v>8</v>
      </c>
      <c r="G9" s="9">
        <v>1206</v>
      </c>
      <c r="I9">
        <f t="shared" ref="I9:I22" si="4">16-B9</f>
        <v>9</v>
      </c>
      <c r="J9">
        <f t="shared" si="0"/>
        <v>2</v>
      </c>
      <c r="K9">
        <f t="shared" si="1"/>
        <v>1</v>
      </c>
      <c r="L9">
        <f t="shared" si="2"/>
        <v>11</v>
      </c>
      <c r="M9">
        <f t="shared" si="3"/>
        <v>8</v>
      </c>
      <c r="N9">
        <f t="shared" ref="N9:N22" si="5">G9</f>
        <v>1206</v>
      </c>
    </row>
    <row r="10" spans="1:14" ht="15" thickBot="1" x14ac:dyDescent="0.35">
      <c r="A10" s="8" t="s">
        <v>46</v>
      </c>
      <c r="B10" s="9">
        <v>1</v>
      </c>
      <c r="C10" s="9">
        <v>5</v>
      </c>
      <c r="D10" s="9">
        <v>14</v>
      </c>
      <c r="E10" s="9">
        <v>13</v>
      </c>
      <c r="F10" s="9">
        <v>7</v>
      </c>
      <c r="G10" s="9">
        <v>1332</v>
      </c>
      <c r="I10">
        <f t="shared" si="4"/>
        <v>15</v>
      </c>
      <c r="J10">
        <f t="shared" si="0"/>
        <v>11</v>
      </c>
      <c r="K10">
        <f t="shared" si="1"/>
        <v>2</v>
      </c>
      <c r="L10">
        <f t="shared" si="2"/>
        <v>3</v>
      </c>
      <c r="M10">
        <f t="shared" si="3"/>
        <v>9</v>
      </c>
      <c r="N10">
        <f t="shared" si="5"/>
        <v>1332</v>
      </c>
    </row>
    <row r="11" spans="1:14" ht="15" thickBot="1" x14ac:dyDescent="0.35">
      <c r="A11" s="8" t="s">
        <v>47</v>
      </c>
      <c r="B11" s="9">
        <v>14</v>
      </c>
      <c r="C11" s="9">
        <v>13</v>
      </c>
      <c r="D11" s="9">
        <v>8</v>
      </c>
      <c r="E11" s="9">
        <v>14</v>
      </c>
      <c r="F11" s="9">
        <v>6</v>
      </c>
      <c r="G11" s="9">
        <v>1369</v>
      </c>
      <c r="I11">
        <f t="shared" si="4"/>
        <v>2</v>
      </c>
      <c r="J11">
        <f t="shared" si="0"/>
        <v>3</v>
      </c>
      <c r="K11">
        <f t="shared" si="1"/>
        <v>8</v>
      </c>
      <c r="L11">
        <f t="shared" si="2"/>
        <v>2</v>
      </c>
      <c r="M11">
        <f t="shared" si="3"/>
        <v>10</v>
      </c>
      <c r="N11">
        <f t="shared" si="5"/>
        <v>1369</v>
      </c>
    </row>
    <row r="12" spans="1:14" ht="15" thickBot="1" x14ac:dyDescent="0.35">
      <c r="A12" s="8" t="s">
        <v>48</v>
      </c>
      <c r="B12" s="9">
        <v>12</v>
      </c>
      <c r="C12" s="9">
        <v>11</v>
      </c>
      <c r="D12" s="9">
        <v>6</v>
      </c>
      <c r="E12" s="9">
        <v>12</v>
      </c>
      <c r="F12" s="9">
        <v>2</v>
      </c>
      <c r="G12" s="9">
        <v>1217</v>
      </c>
      <c r="I12">
        <f t="shared" si="4"/>
        <v>4</v>
      </c>
      <c r="J12">
        <f t="shared" si="0"/>
        <v>5</v>
      </c>
      <c r="K12">
        <f t="shared" si="1"/>
        <v>10</v>
      </c>
      <c r="L12">
        <f t="shared" si="2"/>
        <v>4</v>
      </c>
      <c r="M12">
        <f t="shared" si="3"/>
        <v>14</v>
      </c>
      <c r="N12">
        <f t="shared" si="5"/>
        <v>1217</v>
      </c>
    </row>
    <row r="13" spans="1:14" ht="15" thickBot="1" x14ac:dyDescent="0.35">
      <c r="A13" s="8" t="s">
        <v>49</v>
      </c>
      <c r="B13" s="9">
        <v>8</v>
      </c>
      <c r="C13" s="9">
        <v>9</v>
      </c>
      <c r="D13" s="9">
        <v>3</v>
      </c>
      <c r="E13" s="9">
        <v>2</v>
      </c>
      <c r="F13" s="9">
        <v>10</v>
      </c>
      <c r="G13" s="9">
        <v>1041</v>
      </c>
      <c r="I13">
        <f t="shared" si="4"/>
        <v>8</v>
      </c>
      <c r="J13">
        <f t="shared" si="0"/>
        <v>7</v>
      </c>
      <c r="K13">
        <f t="shared" si="1"/>
        <v>13</v>
      </c>
      <c r="L13">
        <f t="shared" si="2"/>
        <v>14</v>
      </c>
      <c r="M13">
        <f t="shared" si="3"/>
        <v>6</v>
      </c>
      <c r="N13">
        <f t="shared" si="5"/>
        <v>1041</v>
      </c>
    </row>
    <row r="14" spans="1:14" ht="15" thickBot="1" x14ac:dyDescent="0.35">
      <c r="A14" s="8" t="s">
        <v>50</v>
      </c>
      <c r="B14" s="9">
        <v>10</v>
      </c>
      <c r="C14" s="9">
        <v>7</v>
      </c>
      <c r="D14" s="9">
        <v>4</v>
      </c>
      <c r="E14" s="9">
        <v>8</v>
      </c>
      <c r="F14" s="9">
        <v>13</v>
      </c>
      <c r="G14" s="9">
        <v>825</v>
      </c>
      <c r="I14">
        <f t="shared" si="4"/>
        <v>6</v>
      </c>
      <c r="J14">
        <f t="shared" si="0"/>
        <v>9</v>
      </c>
      <c r="K14">
        <f t="shared" si="1"/>
        <v>12</v>
      </c>
      <c r="L14">
        <f t="shared" si="2"/>
        <v>8</v>
      </c>
      <c r="M14">
        <f t="shared" si="3"/>
        <v>3</v>
      </c>
      <c r="N14">
        <f t="shared" si="5"/>
        <v>825</v>
      </c>
    </row>
    <row r="15" spans="1:14" ht="15" thickBot="1" x14ac:dyDescent="0.35">
      <c r="A15" s="8" t="s">
        <v>51</v>
      </c>
      <c r="B15" s="9">
        <v>13</v>
      </c>
      <c r="C15" s="9">
        <v>12</v>
      </c>
      <c r="D15" s="9">
        <v>11</v>
      </c>
      <c r="E15" s="9">
        <v>6</v>
      </c>
      <c r="F15" s="9">
        <v>11</v>
      </c>
      <c r="G15" s="9">
        <v>821</v>
      </c>
      <c r="I15">
        <f t="shared" si="4"/>
        <v>3</v>
      </c>
      <c r="J15">
        <f t="shared" si="0"/>
        <v>4</v>
      </c>
      <c r="K15">
        <f t="shared" si="1"/>
        <v>5</v>
      </c>
      <c r="L15">
        <f t="shared" si="2"/>
        <v>10</v>
      </c>
      <c r="M15">
        <f t="shared" si="3"/>
        <v>5</v>
      </c>
      <c r="N15">
        <f t="shared" si="5"/>
        <v>821</v>
      </c>
    </row>
    <row r="16" spans="1:14" ht="15" thickBot="1" x14ac:dyDescent="0.35">
      <c r="A16" s="8" t="s">
        <v>52</v>
      </c>
      <c r="B16" s="9">
        <v>5</v>
      </c>
      <c r="C16" s="9">
        <v>8</v>
      </c>
      <c r="D16" s="9">
        <v>12</v>
      </c>
      <c r="E16" s="9">
        <v>9</v>
      </c>
      <c r="F16" s="9">
        <v>4</v>
      </c>
      <c r="G16" s="9">
        <v>1225</v>
      </c>
      <c r="I16">
        <f t="shared" si="4"/>
        <v>11</v>
      </c>
      <c r="J16">
        <f t="shared" si="0"/>
        <v>8</v>
      </c>
      <c r="K16">
        <f t="shared" si="1"/>
        <v>4</v>
      </c>
      <c r="L16">
        <f t="shared" si="2"/>
        <v>7</v>
      </c>
      <c r="M16">
        <f t="shared" si="3"/>
        <v>12</v>
      </c>
      <c r="N16">
        <f t="shared" si="5"/>
        <v>1225</v>
      </c>
    </row>
    <row r="17" spans="1:14" ht="15" thickBot="1" x14ac:dyDescent="0.35">
      <c r="A17" s="8" t="s">
        <v>53</v>
      </c>
      <c r="B17" s="9">
        <v>2</v>
      </c>
      <c r="C17" s="9">
        <v>3</v>
      </c>
      <c r="D17" s="9">
        <v>2</v>
      </c>
      <c r="E17" s="9">
        <v>10</v>
      </c>
      <c r="F17" s="9">
        <v>15</v>
      </c>
      <c r="G17" s="9">
        <v>972</v>
      </c>
      <c r="I17">
        <f t="shared" si="4"/>
        <v>14</v>
      </c>
      <c r="J17">
        <f t="shared" si="0"/>
        <v>13</v>
      </c>
      <c r="K17">
        <f t="shared" si="1"/>
        <v>14</v>
      </c>
      <c r="L17">
        <f t="shared" si="2"/>
        <v>6</v>
      </c>
      <c r="M17">
        <f t="shared" si="3"/>
        <v>1</v>
      </c>
      <c r="N17">
        <f t="shared" si="5"/>
        <v>972</v>
      </c>
    </row>
    <row r="18" spans="1:14" ht="15" thickBot="1" x14ac:dyDescent="0.35">
      <c r="A18" s="8" t="s">
        <v>54</v>
      </c>
      <c r="B18" s="9">
        <v>3</v>
      </c>
      <c r="C18" s="9">
        <v>10</v>
      </c>
      <c r="D18" s="9">
        <v>5</v>
      </c>
      <c r="E18" s="9">
        <v>15</v>
      </c>
      <c r="F18" s="9">
        <v>8</v>
      </c>
      <c r="G18" s="9">
        <v>1292</v>
      </c>
      <c r="I18">
        <f t="shared" si="4"/>
        <v>13</v>
      </c>
      <c r="J18">
        <f t="shared" si="0"/>
        <v>6</v>
      </c>
      <c r="K18">
        <f t="shared" si="1"/>
        <v>11</v>
      </c>
      <c r="L18">
        <f t="shared" si="2"/>
        <v>1</v>
      </c>
      <c r="M18">
        <f t="shared" si="3"/>
        <v>8</v>
      </c>
      <c r="N18">
        <f t="shared" si="5"/>
        <v>1292</v>
      </c>
    </row>
    <row r="19" spans="1:14" ht="15" thickBot="1" x14ac:dyDescent="0.35">
      <c r="A19" s="8" t="s">
        <v>55</v>
      </c>
      <c r="B19" s="9">
        <v>8</v>
      </c>
      <c r="C19" s="9">
        <v>4</v>
      </c>
      <c r="D19" s="9">
        <v>9</v>
      </c>
      <c r="E19" s="9">
        <v>10</v>
      </c>
      <c r="F19" s="9">
        <v>12</v>
      </c>
      <c r="G19" s="9">
        <v>1398</v>
      </c>
      <c r="I19">
        <f t="shared" si="4"/>
        <v>8</v>
      </c>
      <c r="J19">
        <f t="shared" si="0"/>
        <v>12</v>
      </c>
      <c r="K19">
        <f t="shared" si="1"/>
        <v>7</v>
      </c>
      <c r="L19">
        <f t="shared" si="2"/>
        <v>6</v>
      </c>
      <c r="M19">
        <f t="shared" si="3"/>
        <v>4</v>
      </c>
      <c r="N19">
        <f t="shared" si="5"/>
        <v>1398</v>
      </c>
    </row>
    <row r="20" spans="1:14" ht="15" thickBot="1" x14ac:dyDescent="0.35">
      <c r="A20" s="8" t="s">
        <v>56</v>
      </c>
      <c r="B20" s="9">
        <v>15</v>
      </c>
      <c r="C20" s="9">
        <v>1</v>
      </c>
      <c r="D20" s="9">
        <v>10</v>
      </c>
      <c r="E20" s="9">
        <v>4</v>
      </c>
      <c r="F20" s="9">
        <v>14</v>
      </c>
      <c r="G20" s="9">
        <v>1225</v>
      </c>
      <c r="I20">
        <f t="shared" si="4"/>
        <v>1</v>
      </c>
      <c r="J20">
        <f t="shared" si="0"/>
        <v>15</v>
      </c>
      <c r="K20">
        <f t="shared" si="1"/>
        <v>6</v>
      </c>
      <c r="L20">
        <f t="shared" si="2"/>
        <v>12</v>
      </c>
      <c r="M20">
        <f t="shared" si="3"/>
        <v>2</v>
      </c>
      <c r="N20">
        <f t="shared" si="5"/>
        <v>1225</v>
      </c>
    </row>
    <row r="21" spans="1:14" ht="15" thickBot="1" x14ac:dyDescent="0.35">
      <c r="A21" s="8" t="s">
        <v>57</v>
      </c>
      <c r="B21" s="9">
        <v>6</v>
      </c>
      <c r="C21" s="9">
        <v>1</v>
      </c>
      <c r="D21" s="9">
        <v>1</v>
      </c>
      <c r="E21" s="9">
        <v>3</v>
      </c>
      <c r="F21" s="9">
        <v>3</v>
      </c>
      <c r="G21" s="9">
        <v>983</v>
      </c>
      <c r="I21">
        <f t="shared" si="4"/>
        <v>10</v>
      </c>
      <c r="J21">
        <f t="shared" si="0"/>
        <v>15</v>
      </c>
      <c r="K21">
        <f t="shared" si="1"/>
        <v>15</v>
      </c>
      <c r="L21">
        <f t="shared" si="2"/>
        <v>13</v>
      </c>
      <c r="M21">
        <f t="shared" si="3"/>
        <v>13</v>
      </c>
      <c r="N21">
        <f t="shared" si="5"/>
        <v>983</v>
      </c>
    </row>
    <row r="22" spans="1:14" ht="15" thickBot="1" x14ac:dyDescent="0.35">
      <c r="A22" s="8" t="s">
        <v>58</v>
      </c>
      <c r="B22" s="9">
        <v>4</v>
      </c>
      <c r="C22" s="9">
        <v>15</v>
      </c>
      <c r="D22" s="9">
        <v>7</v>
      </c>
      <c r="E22" s="9">
        <v>1</v>
      </c>
      <c r="F22" s="9">
        <v>4</v>
      </c>
      <c r="G22" s="9">
        <v>919</v>
      </c>
      <c r="I22">
        <f t="shared" si="4"/>
        <v>12</v>
      </c>
      <c r="J22">
        <f t="shared" si="0"/>
        <v>1</v>
      </c>
      <c r="K22">
        <f t="shared" si="1"/>
        <v>9</v>
      </c>
      <c r="L22">
        <f t="shared" si="2"/>
        <v>15</v>
      </c>
      <c r="M22">
        <f t="shared" si="3"/>
        <v>12</v>
      </c>
      <c r="N22">
        <f t="shared" si="5"/>
        <v>919</v>
      </c>
    </row>
    <row r="23" spans="1:14" ht="18.600000000000001" thickBot="1" x14ac:dyDescent="0.35">
      <c r="A23" s="4"/>
    </row>
    <row r="24" spans="1:14" ht="15" thickBot="1" x14ac:dyDescent="0.35">
      <c r="A24" s="8" t="s">
        <v>59</v>
      </c>
      <c r="B24" s="8" t="s">
        <v>38</v>
      </c>
      <c r="C24" s="8" t="s">
        <v>39</v>
      </c>
      <c r="D24" s="8" t="s">
        <v>40</v>
      </c>
      <c r="E24" s="8" t="s">
        <v>41</v>
      </c>
      <c r="F24" s="8" t="s">
        <v>42</v>
      </c>
    </row>
    <row r="25" spans="1:14" ht="15" thickBot="1" x14ac:dyDescent="0.35">
      <c r="A25" s="8" t="s">
        <v>60</v>
      </c>
      <c r="B25" s="9" t="s">
        <v>136</v>
      </c>
      <c r="C25" s="9" t="s">
        <v>137</v>
      </c>
      <c r="D25" s="9" t="s">
        <v>138</v>
      </c>
      <c r="E25" s="9" t="s">
        <v>139</v>
      </c>
      <c r="F25" s="9" t="s">
        <v>140</v>
      </c>
    </row>
    <row r="26" spans="1:14" ht="15" thickBot="1" x14ac:dyDescent="0.35">
      <c r="A26" s="8" t="s">
        <v>66</v>
      </c>
      <c r="B26" s="9" t="s">
        <v>141</v>
      </c>
      <c r="C26" s="9" t="s">
        <v>137</v>
      </c>
      <c r="D26" s="9" t="s">
        <v>138</v>
      </c>
      <c r="E26" s="9" t="s">
        <v>139</v>
      </c>
      <c r="F26" s="9" t="s">
        <v>140</v>
      </c>
    </row>
    <row r="27" spans="1:14" ht="15" thickBot="1" x14ac:dyDescent="0.35">
      <c r="A27" s="8" t="s">
        <v>70</v>
      </c>
      <c r="B27" s="9" t="s">
        <v>142</v>
      </c>
      <c r="C27" s="9" t="s">
        <v>137</v>
      </c>
      <c r="D27" s="9" t="s">
        <v>138</v>
      </c>
      <c r="E27" s="9" t="s">
        <v>143</v>
      </c>
      <c r="F27" s="9" t="s">
        <v>144</v>
      </c>
    </row>
    <row r="28" spans="1:14" ht="15" thickBot="1" x14ac:dyDescent="0.35">
      <c r="A28" s="8" t="s">
        <v>72</v>
      </c>
      <c r="B28" s="9" t="s">
        <v>145</v>
      </c>
      <c r="C28" s="9" t="s">
        <v>137</v>
      </c>
      <c r="D28" s="9" t="s">
        <v>138</v>
      </c>
      <c r="E28" s="9" t="s">
        <v>143</v>
      </c>
      <c r="F28" s="9" t="s">
        <v>144</v>
      </c>
    </row>
    <row r="29" spans="1:14" ht="15" thickBot="1" x14ac:dyDescent="0.35">
      <c r="A29" s="8" t="s">
        <v>73</v>
      </c>
      <c r="B29" s="9" t="s">
        <v>145</v>
      </c>
      <c r="C29" s="9" t="s">
        <v>146</v>
      </c>
      <c r="D29" s="9" t="s">
        <v>138</v>
      </c>
      <c r="E29" s="9" t="s">
        <v>143</v>
      </c>
      <c r="F29" s="9" t="s">
        <v>144</v>
      </c>
    </row>
    <row r="30" spans="1:14" ht="15" thickBot="1" x14ac:dyDescent="0.35">
      <c r="A30" s="8" t="s">
        <v>76</v>
      </c>
      <c r="B30" s="9" t="s">
        <v>82</v>
      </c>
      <c r="C30" s="9" t="s">
        <v>146</v>
      </c>
      <c r="D30" s="9" t="s">
        <v>138</v>
      </c>
      <c r="E30" s="9" t="s">
        <v>143</v>
      </c>
      <c r="F30" s="9" t="s">
        <v>144</v>
      </c>
    </row>
    <row r="31" spans="1:14" ht="15" thickBot="1" x14ac:dyDescent="0.35">
      <c r="A31" s="8" t="s">
        <v>78</v>
      </c>
      <c r="B31" s="9" t="s">
        <v>82</v>
      </c>
      <c r="C31" s="9" t="s">
        <v>146</v>
      </c>
      <c r="D31" s="9" t="s">
        <v>138</v>
      </c>
      <c r="E31" s="9" t="s">
        <v>143</v>
      </c>
      <c r="F31" s="9" t="s">
        <v>147</v>
      </c>
    </row>
    <row r="32" spans="1:14" ht="15" thickBot="1" x14ac:dyDescent="0.35">
      <c r="A32" s="8" t="s">
        <v>80</v>
      </c>
      <c r="B32" s="9" t="s">
        <v>82</v>
      </c>
      <c r="C32" s="9" t="s">
        <v>146</v>
      </c>
      <c r="D32" s="9" t="s">
        <v>138</v>
      </c>
      <c r="E32" s="9" t="s">
        <v>143</v>
      </c>
      <c r="F32" s="9" t="s">
        <v>147</v>
      </c>
    </row>
    <row r="33" spans="1:6" ht="15" thickBot="1" x14ac:dyDescent="0.35">
      <c r="A33" s="8" t="s">
        <v>83</v>
      </c>
      <c r="B33" s="9" t="s">
        <v>82</v>
      </c>
      <c r="C33" s="9" t="s">
        <v>146</v>
      </c>
      <c r="D33" s="9" t="s">
        <v>138</v>
      </c>
      <c r="E33" s="9" t="s">
        <v>143</v>
      </c>
      <c r="F33" s="9" t="s">
        <v>148</v>
      </c>
    </row>
    <row r="34" spans="1:6" ht="15" thickBot="1" x14ac:dyDescent="0.35">
      <c r="A34" s="8" t="s">
        <v>84</v>
      </c>
      <c r="B34" s="9" t="s">
        <v>82</v>
      </c>
      <c r="C34" s="9" t="s">
        <v>146</v>
      </c>
      <c r="D34" s="9" t="s">
        <v>138</v>
      </c>
      <c r="E34" s="9" t="s">
        <v>143</v>
      </c>
      <c r="F34" s="9" t="s">
        <v>148</v>
      </c>
    </row>
    <row r="35" spans="1:6" ht="15" thickBot="1" x14ac:dyDescent="0.35">
      <c r="A35" s="8" t="s">
        <v>86</v>
      </c>
      <c r="B35" s="9" t="s">
        <v>82</v>
      </c>
      <c r="C35" s="9" t="s">
        <v>146</v>
      </c>
      <c r="D35" s="9" t="s">
        <v>82</v>
      </c>
      <c r="E35" s="9" t="s">
        <v>143</v>
      </c>
      <c r="F35" s="9" t="s">
        <v>148</v>
      </c>
    </row>
    <row r="36" spans="1:6" ht="15" thickBot="1" x14ac:dyDescent="0.35">
      <c r="A36" s="8" t="s">
        <v>87</v>
      </c>
      <c r="B36" s="9" t="s">
        <v>82</v>
      </c>
      <c r="C36" s="9" t="s">
        <v>146</v>
      </c>
      <c r="D36" s="9" t="s">
        <v>82</v>
      </c>
      <c r="E36" s="9" t="s">
        <v>143</v>
      </c>
      <c r="F36" s="9" t="s">
        <v>148</v>
      </c>
    </row>
    <row r="37" spans="1:6" ht="15" thickBot="1" x14ac:dyDescent="0.35">
      <c r="A37" s="8" t="s">
        <v>89</v>
      </c>
      <c r="B37" s="9" t="s">
        <v>82</v>
      </c>
      <c r="C37" s="9" t="s">
        <v>146</v>
      </c>
      <c r="D37" s="9" t="s">
        <v>82</v>
      </c>
      <c r="E37" s="9" t="s">
        <v>143</v>
      </c>
      <c r="F37" s="9" t="s">
        <v>149</v>
      </c>
    </row>
    <row r="38" spans="1:6" ht="15" thickBot="1" x14ac:dyDescent="0.35">
      <c r="A38" s="8" t="s">
        <v>91</v>
      </c>
      <c r="B38" s="9" t="s">
        <v>82</v>
      </c>
      <c r="C38" s="9" t="s">
        <v>146</v>
      </c>
      <c r="D38" s="9" t="s">
        <v>82</v>
      </c>
      <c r="E38" s="9" t="s">
        <v>143</v>
      </c>
      <c r="F38" s="9" t="s">
        <v>149</v>
      </c>
    </row>
    <row r="39" spans="1:6" ht="15" thickBot="1" x14ac:dyDescent="0.35">
      <c r="A39" s="8" t="s">
        <v>93</v>
      </c>
      <c r="B39" s="9" t="s">
        <v>82</v>
      </c>
      <c r="C39" s="9" t="s">
        <v>82</v>
      </c>
      <c r="D39" s="9" t="s">
        <v>82</v>
      </c>
      <c r="E39" s="9" t="s">
        <v>82</v>
      </c>
      <c r="F39" s="9" t="s">
        <v>150</v>
      </c>
    </row>
    <row r="40" spans="1:6" ht="18.600000000000001" thickBot="1" x14ac:dyDescent="0.35">
      <c r="A40" s="4"/>
    </row>
    <row r="41" spans="1:6" ht="15" thickBot="1" x14ac:dyDescent="0.35">
      <c r="A41" s="8" t="s">
        <v>94</v>
      </c>
      <c r="B41" s="8" t="s">
        <v>38</v>
      </c>
      <c r="C41" s="8" t="s">
        <v>39</v>
      </c>
      <c r="D41" s="8" t="s">
        <v>40</v>
      </c>
      <c r="E41" s="8" t="s">
        <v>41</v>
      </c>
      <c r="F41" s="8" t="s">
        <v>42</v>
      </c>
    </row>
    <row r="42" spans="1:6" ht="15" thickBot="1" x14ac:dyDescent="0.35">
      <c r="A42" s="8" t="s">
        <v>60</v>
      </c>
      <c r="B42" s="9">
        <v>262.7</v>
      </c>
      <c r="C42" s="9">
        <v>676.1</v>
      </c>
      <c r="D42" s="9">
        <v>94.9</v>
      </c>
      <c r="E42" s="9">
        <v>119.2</v>
      </c>
      <c r="F42" s="9">
        <v>692.4</v>
      </c>
    </row>
    <row r="43" spans="1:6" ht="15" thickBot="1" x14ac:dyDescent="0.35">
      <c r="A43" s="8" t="s">
        <v>66</v>
      </c>
      <c r="B43" s="9">
        <v>198.8</v>
      </c>
      <c r="C43" s="9">
        <v>676.1</v>
      </c>
      <c r="D43" s="9">
        <v>94.9</v>
      </c>
      <c r="E43" s="9">
        <v>119.2</v>
      </c>
      <c r="F43" s="9">
        <v>692.4</v>
      </c>
    </row>
    <row r="44" spans="1:6" ht="15" thickBot="1" x14ac:dyDescent="0.35">
      <c r="A44" s="8" t="s">
        <v>70</v>
      </c>
      <c r="B44" s="9">
        <v>156.69999999999999</v>
      </c>
      <c r="C44" s="9">
        <v>676.1</v>
      </c>
      <c r="D44" s="9">
        <v>94.9</v>
      </c>
      <c r="E44" s="9">
        <v>29.4</v>
      </c>
      <c r="F44" s="9">
        <v>573.70000000000005</v>
      </c>
    </row>
    <row r="45" spans="1:6" ht="15" thickBot="1" x14ac:dyDescent="0.35">
      <c r="A45" s="8" t="s">
        <v>72</v>
      </c>
      <c r="B45" s="9">
        <v>144.6</v>
      </c>
      <c r="C45" s="9">
        <v>676.1</v>
      </c>
      <c r="D45" s="9">
        <v>94.9</v>
      </c>
      <c r="E45" s="9">
        <v>29.4</v>
      </c>
      <c r="F45" s="9">
        <v>573.70000000000005</v>
      </c>
    </row>
    <row r="46" spans="1:6" ht="15" thickBot="1" x14ac:dyDescent="0.35">
      <c r="A46" s="8" t="s">
        <v>73</v>
      </c>
      <c r="B46" s="9">
        <v>144.6</v>
      </c>
      <c r="C46" s="9">
        <v>495</v>
      </c>
      <c r="D46" s="9">
        <v>94.9</v>
      </c>
      <c r="E46" s="9">
        <v>29.4</v>
      </c>
      <c r="F46" s="9">
        <v>573.70000000000005</v>
      </c>
    </row>
    <row r="47" spans="1:6" ht="15" thickBot="1" x14ac:dyDescent="0.35">
      <c r="A47" s="8" t="s">
        <v>76</v>
      </c>
      <c r="B47" s="9">
        <v>0</v>
      </c>
      <c r="C47" s="9">
        <v>495</v>
      </c>
      <c r="D47" s="9">
        <v>94.9</v>
      </c>
      <c r="E47" s="9">
        <v>29.4</v>
      </c>
      <c r="F47" s="9">
        <v>573.70000000000005</v>
      </c>
    </row>
    <row r="48" spans="1:6" ht="15" thickBot="1" x14ac:dyDescent="0.35">
      <c r="A48" s="8" t="s">
        <v>78</v>
      </c>
      <c r="B48" s="9">
        <v>0</v>
      </c>
      <c r="C48" s="9">
        <v>495</v>
      </c>
      <c r="D48" s="9">
        <v>94.9</v>
      </c>
      <c r="E48" s="9">
        <v>29.4</v>
      </c>
      <c r="F48" s="9">
        <v>564</v>
      </c>
    </row>
    <row r="49" spans="1:10" ht="15" thickBot="1" x14ac:dyDescent="0.35">
      <c r="A49" s="8" t="s">
        <v>80</v>
      </c>
      <c r="B49" s="9">
        <v>0</v>
      </c>
      <c r="C49" s="9">
        <v>495</v>
      </c>
      <c r="D49" s="9">
        <v>94.9</v>
      </c>
      <c r="E49" s="9">
        <v>29.4</v>
      </c>
      <c r="F49" s="9">
        <v>564</v>
      </c>
    </row>
    <row r="50" spans="1:10" ht="15" thickBot="1" x14ac:dyDescent="0.35">
      <c r="A50" s="8" t="s">
        <v>83</v>
      </c>
      <c r="B50" s="9">
        <v>0</v>
      </c>
      <c r="C50" s="9">
        <v>495</v>
      </c>
      <c r="D50" s="9">
        <v>94.9</v>
      </c>
      <c r="E50" s="9">
        <v>29.4</v>
      </c>
      <c r="F50" s="9">
        <v>346.9</v>
      </c>
    </row>
    <row r="51" spans="1:10" ht="15" thickBot="1" x14ac:dyDescent="0.35">
      <c r="A51" s="8" t="s">
        <v>84</v>
      </c>
      <c r="B51" s="9">
        <v>0</v>
      </c>
      <c r="C51" s="9">
        <v>495</v>
      </c>
      <c r="D51" s="9">
        <v>94.9</v>
      </c>
      <c r="E51" s="9">
        <v>29.4</v>
      </c>
      <c r="F51" s="9">
        <v>346.9</v>
      </c>
    </row>
    <row r="52" spans="1:10" ht="15" thickBot="1" x14ac:dyDescent="0.35">
      <c r="A52" s="8" t="s">
        <v>86</v>
      </c>
      <c r="B52" s="9">
        <v>0</v>
      </c>
      <c r="C52" s="9">
        <v>495</v>
      </c>
      <c r="D52" s="9">
        <v>0</v>
      </c>
      <c r="E52" s="9">
        <v>29.4</v>
      </c>
      <c r="F52" s="9">
        <v>346.9</v>
      </c>
    </row>
    <row r="53" spans="1:10" ht="15" thickBot="1" x14ac:dyDescent="0.35">
      <c r="A53" s="8" t="s">
        <v>87</v>
      </c>
      <c r="B53" s="9">
        <v>0</v>
      </c>
      <c r="C53" s="9">
        <v>495</v>
      </c>
      <c r="D53" s="9">
        <v>0</v>
      </c>
      <c r="E53" s="9">
        <v>29.4</v>
      </c>
      <c r="F53" s="9">
        <v>346.9</v>
      </c>
    </row>
    <row r="54" spans="1:10" ht="15" thickBot="1" x14ac:dyDescent="0.35">
      <c r="A54" s="8" t="s">
        <v>89</v>
      </c>
      <c r="B54" s="9">
        <v>0</v>
      </c>
      <c r="C54" s="9">
        <v>495</v>
      </c>
      <c r="D54" s="9">
        <v>0</v>
      </c>
      <c r="E54" s="9">
        <v>29.4</v>
      </c>
      <c r="F54" s="9">
        <v>239.4</v>
      </c>
    </row>
    <row r="55" spans="1:10" ht="15" thickBot="1" x14ac:dyDescent="0.35">
      <c r="A55" s="8" t="s">
        <v>91</v>
      </c>
      <c r="B55" s="9">
        <v>0</v>
      </c>
      <c r="C55" s="9">
        <v>495</v>
      </c>
      <c r="D55" s="9">
        <v>0</v>
      </c>
      <c r="E55" s="9">
        <v>29.4</v>
      </c>
      <c r="F55" s="9">
        <v>239.4</v>
      </c>
    </row>
    <row r="56" spans="1:10" ht="15" thickBot="1" x14ac:dyDescent="0.35">
      <c r="A56" s="8" t="s">
        <v>93</v>
      </c>
      <c r="B56" s="9">
        <v>0</v>
      </c>
      <c r="C56" s="9">
        <v>0</v>
      </c>
      <c r="D56" s="9">
        <v>0</v>
      </c>
      <c r="E56" s="9">
        <v>0</v>
      </c>
      <c r="F56" s="9">
        <v>5.6</v>
      </c>
    </row>
    <row r="57" spans="1:10" ht="18.600000000000001" thickBot="1" x14ac:dyDescent="0.35">
      <c r="A57" s="4"/>
    </row>
    <row r="58" spans="1:10" ht="15" thickBot="1" x14ac:dyDescent="0.35">
      <c r="A58" s="8" t="s">
        <v>95</v>
      </c>
      <c r="B58" s="8" t="s">
        <v>38</v>
      </c>
      <c r="C58" s="8" t="s">
        <v>39</v>
      </c>
      <c r="D58" s="8" t="s">
        <v>40</v>
      </c>
      <c r="E58" s="8" t="s">
        <v>41</v>
      </c>
      <c r="F58" s="8" t="s">
        <v>42</v>
      </c>
      <c r="G58" s="8" t="s">
        <v>96</v>
      </c>
      <c r="H58" s="8" t="s">
        <v>97</v>
      </c>
      <c r="I58" s="8" t="s">
        <v>98</v>
      </c>
      <c r="J58" s="8" t="s">
        <v>99</v>
      </c>
    </row>
    <row r="59" spans="1:10" ht="15" thickBot="1" x14ac:dyDescent="0.35">
      <c r="A59" s="8" t="s">
        <v>44</v>
      </c>
      <c r="B59" s="9">
        <v>0</v>
      </c>
      <c r="C59" s="9">
        <v>495</v>
      </c>
      <c r="D59" s="9">
        <v>0</v>
      </c>
      <c r="E59" s="9">
        <v>29.4</v>
      </c>
      <c r="F59" s="9">
        <v>692.4</v>
      </c>
      <c r="G59" s="9">
        <v>1216.8</v>
      </c>
      <c r="H59" s="9">
        <v>1174</v>
      </c>
      <c r="I59" s="9">
        <v>-42.8</v>
      </c>
      <c r="J59" s="9">
        <v>-3.65</v>
      </c>
    </row>
    <row r="60" spans="1:10" ht="15" thickBot="1" x14ac:dyDescent="0.35">
      <c r="A60" s="8" t="s">
        <v>45</v>
      </c>
      <c r="B60" s="9">
        <v>0</v>
      </c>
      <c r="C60" s="9">
        <v>495</v>
      </c>
      <c r="D60" s="9">
        <v>0</v>
      </c>
      <c r="E60" s="9">
        <v>29.4</v>
      </c>
      <c r="F60" s="9">
        <v>564</v>
      </c>
      <c r="G60" s="9">
        <v>1088.5</v>
      </c>
      <c r="H60" s="9">
        <v>1206</v>
      </c>
      <c r="I60" s="9">
        <v>117.5</v>
      </c>
      <c r="J60" s="9">
        <v>9.74</v>
      </c>
    </row>
    <row r="61" spans="1:10" ht="15" thickBot="1" x14ac:dyDescent="0.35">
      <c r="A61" s="8" t="s">
        <v>46</v>
      </c>
      <c r="B61" s="9">
        <v>262.7</v>
      </c>
      <c r="C61" s="9">
        <v>495</v>
      </c>
      <c r="D61" s="9">
        <v>0</v>
      </c>
      <c r="E61" s="9">
        <v>29.4</v>
      </c>
      <c r="F61" s="9">
        <v>564</v>
      </c>
      <c r="G61" s="9">
        <v>1351.2</v>
      </c>
      <c r="H61" s="9">
        <v>1332</v>
      </c>
      <c r="I61" s="9">
        <v>-19.2</v>
      </c>
      <c r="J61" s="9">
        <v>-1.44</v>
      </c>
    </row>
    <row r="62" spans="1:10" ht="15" thickBot="1" x14ac:dyDescent="0.35">
      <c r="A62" s="8" t="s">
        <v>47</v>
      </c>
      <c r="B62" s="9">
        <v>0</v>
      </c>
      <c r="C62" s="9">
        <v>495</v>
      </c>
      <c r="D62" s="9">
        <v>94.9</v>
      </c>
      <c r="E62" s="9">
        <v>29.4</v>
      </c>
      <c r="F62" s="9">
        <v>573.70000000000005</v>
      </c>
      <c r="G62" s="9">
        <v>1193</v>
      </c>
      <c r="H62" s="9">
        <v>1369</v>
      </c>
      <c r="I62" s="9">
        <v>176</v>
      </c>
      <c r="J62" s="9">
        <v>12.86</v>
      </c>
    </row>
    <row r="63" spans="1:10" ht="15" thickBot="1" x14ac:dyDescent="0.35">
      <c r="A63" s="8" t="s">
        <v>48</v>
      </c>
      <c r="B63" s="9">
        <v>0</v>
      </c>
      <c r="C63" s="9">
        <v>495</v>
      </c>
      <c r="D63" s="9">
        <v>94.9</v>
      </c>
      <c r="E63" s="9">
        <v>29.4</v>
      </c>
      <c r="F63" s="9">
        <v>692.4</v>
      </c>
      <c r="G63" s="9">
        <v>1311.7</v>
      </c>
      <c r="H63" s="9">
        <v>1217</v>
      </c>
      <c r="I63" s="9">
        <v>-94.7</v>
      </c>
      <c r="J63" s="9">
        <v>-7.78</v>
      </c>
    </row>
    <row r="64" spans="1:10" ht="15" thickBot="1" x14ac:dyDescent="0.35">
      <c r="A64" s="8" t="s">
        <v>49</v>
      </c>
      <c r="B64" s="9">
        <v>0</v>
      </c>
      <c r="C64" s="9">
        <v>495</v>
      </c>
      <c r="D64" s="9">
        <v>94.9</v>
      </c>
      <c r="E64" s="9">
        <v>119.2</v>
      </c>
      <c r="F64" s="9">
        <v>346.9</v>
      </c>
      <c r="G64" s="9">
        <v>1056</v>
      </c>
      <c r="H64" s="9">
        <v>1041</v>
      </c>
      <c r="I64" s="9">
        <v>-15</v>
      </c>
      <c r="J64" s="9">
        <v>-1.44</v>
      </c>
    </row>
    <row r="65" spans="1:10" ht="15" thickBot="1" x14ac:dyDescent="0.35">
      <c r="A65" s="8" t="s">
        <v>50</v>
      </c>
      <c r="B65" s="9">
        <v>0</v>
      </c>
      <c r="C65" s="9">
        <v>495</v>
      </c>
      <c r="D65" s="9">
        <v>94.9</v>
      </c>
      <c r="E65" s="9">
        <v>29.4</v>
      </c>
      <c r="F65" s="9">
        <v>239.4</v>
      </c>
      <c r="G65" s="9">
        <v>858.7</v>
      </c>
      <c r="H65" s="9">
        <v>825</v>
      </c>
      <c r="I65" s="9">
        <v>-33.700000000000003</v>
      </c>
      <c r="J65" s="9">
        <v>-4.08</v>
      </c>
    </row>
    <row r="66" spans="1:10" ht="15" thickBot="1" x14ac:dyDescent="0.35">
      <c r="A66" s="8" t="s">
        <v>51</v>
      </c>
      <c r="B66" s="9">
        <v>0</v>
      </c>
      <c r="C66" s="9">
        <v>495</v>
      </c>
      <c r="D66" s="9">
        <v>0</v>
      </c>
      <c r="E66" s="9">
        <v>29.4</v>
      </c>
      <c r="F66" s="9">
        <v>346.9</v>
      </c>
      <c r="G66" s="9">
        <v>871.4</v>
      </c>
      <c r="H66" s="9">
        <v>821</v>
      </c>
      <c r="I66" s="9">
        <v>-50.4</v>
      </c>
      <c r="J66" s="9">
        <v>-6.14</v>
      </c>
    </row>
    <row r="67" spans="1:10" ht="15" thickBot="1" x14ac:dyDescent="0.35">
      <c r="A67" s="8" t="s">
        <v>52</v>
      </c>
      <c r="B67" s="9">
        <v>144.6</v>
      </c>
      <c r="C67" s="9">
        <v>495</v>
      </c>
      <c r="D67" s="9">
        <v>0</v>
      </c>
      <c r="E67" s="9">
        <v>29.4</v>
      </c>
      <c r="F67" s="9">
        <v>573.70000000000005</v>
      </c>
      <c r="G67" s="9">
        <v>1242.7</v>
      </c>
      <c r="H67" s="9">
        <v>1225</v>
      </c>
      <c r="I67" s="9">
        <v>-17.7</v>
      </c>
      <c r="J67" s="9">
        <v>-1.44</v>
      </c>
    </row>
    <row r="68" spans="1:10" ht="15" thickBot="1" x14ac:dyDescent="0.35">
      <c r="A68" s="8" t="s">
        <v>53</v>
      </c>
      <c r="B68" s="9">
        <v>198.8</v>
      </c>
      <c r="C68" s="9">
        <v>676.1</v>
      </c>
      <c r="D68" s="9">
        <v>94.9</v>
      </c>
      <c r="E68" s="9">
        <v>29.4</v>
      </c>
      <c r="F68" s="9">
        <v>5.6</v>
      </c>
      <c r="G68" s="9">
        <v>1004.8</v>
      </c>
      <c r="H68" s="9">
        <v>972</v>
      </c>
      <c r="I68" s="9">
        <v>-32.799999999999997</v>
      </c>
      <c r="J68" s="9">
        <v>-3.37</v>
      </c>
    </row>
    <row r="69" spans="1:10" ht="15" thickBot="1" x14ac:dyDescent="0.35">
      <c r="A69" s="8" t="s">
        <v>54</v>
      </c>
      <c r="B69" s="9">
        <v>156.69999999999999</v>
      </c>
      <c r="C69" s="9">
        <v>495</v>
      </c>
      <c r="D69" s="9">
        <v>94.9</v>
      </c>
      <c r="E69" s="9">
        <v>0</v>
      </c>
      <c r="F69" s="9">
        <v>564</v>
      </c>
      <c r="G69" s="9">
        <v>1310.7</v>
      </c>
      <c r="H69" s="9">
        <v>1292</v>
      </c>
      <c r="I69" s="9">
        <v>-18.7</v>
      </c>
      <c r="J69" s="9">
        <v>-1.45</v>
      </c>
    </row>
    <row r="70" spans="1:10" ht="15" thickBot="1" x14ac:dyDescent="0.35">
      <c r="A70" s="8" t="s">
        <v>55</v>
      </c>
      <c r="B70" s="9">
        <v>0</v>
      </c>
      <c r="C70" s="9">
        <v>676.1</v>
      </c>
      <c r="D70" s="9">
        <v>94.9</v>
      </c>
      <c r="E70" s="9">
        <v>29.4</v>
      </c>
      <c r="F70" s="9">
        <v>346.9</v>
      </c>
      <c r="G70" s="9">
        <v>1147.3</v>
      </c>
      <c r="H70" s="9">
        <v>1398</v>
      </c>
      <c r="I70" s="9">
        <v>250.7</v>
      </c>
      <c r="J70" s="9">
        <v>17.93</v>
      </c>
    </row>
    <row r="71" spans="1:10" ht="15" thickBot="1" x14ac:dyDescent="0.35">
      <c r="A71" s="8" t="s">
        <v>56</v>
      </c>
      <c r="B71" s="9">
        <v>0</v>
      </c>
      <c r="C71" s="9">
        <v>676.1</v>
      </c>
      <c r="D71" s="9">
        <v>94.9</v>
      </c>
      <c r="E71" s="9">
        <v>29.4</v>
      </c>
      <c r="F71" s="9">
        <v>239.4</v>
      </c>
      <c r="G71" s="9">
        <v>1039.8</v>
      </c>
      <c r="H71" s="9">
        <v>1225</v>
      </c>
      <c r="I71" s="9">
        <v>185.2</v>
      </c>
      <c r="J71" s="9">
        <v>15.12</v>
      </c>
    </row>
    <row r="72" spans="1:10" ht="15" thickBot="1" x14ac:dyDescent="0.35">
      <c r="A72" s="8" t="s">
        <v>57</v>
      </c>
      <c r="B72" s="9">
        <v>0</v>
      </c>
      <c r="C72" s="9">
        <v>676.1</v>
      </c>
      <c r="D72" s="9">
        <v>94.9</v>
      </c>
      <c r="E72" s="9">
        <v>29.4</v>
      </c>
      <c r="F72" s="9">
        <v>573.70000000000005</v>
      </c>
      <c r="G72" s="9">
        <v>1374.1</v>
      </c>
      <c r="H72" s="9">
        <v>983</v>
      </c>
      <c r="I72" s="9">
        <v>-391.1</v>
      </c>
      <c r="J72" s="9">
        <v>-39.79</v>
      </c>
    </row>
    <row r="73" spans="1:10" ht="15" thickBot="1" x14ac:dyDescent="0.35">
      <c r="A73" s="8" t="s">
        <v>58</v>
      </c>
      <c r="B73" s="9">
        <v>144.6</v>
      </c>
      <c r="C73" s="9">
        <v>0</v>
      </c>
      <c r="D73" s="9">
        <v>94.9</v>
      </c>
      <c r="E73" s="9">
        <v>119.2</v>
      </c>
      <c r="F73" s="9">
        <v>573.70000000000005</v>
      </c>
      <c r="G73" s="9">
        <v>932.3</v>
      </c>
      <c r="H73" s="9">
        <v>919</v>
      </c>
      <c r="I73" s="9">
        <v>-13.3</v>
      </c>
      <c r="J73" s="9">
        <v>-1.45</v>
      </c>
    </row>
    <row r="74" spans="1:10" ht="15" thickBot="1" x14ac:dyDescent="0.35"/>
    <row r="75" spans="1:10" ht="15" thickBot="1" x14ac:dyDescent="0.35">
      <c r="A75" s="10" t="s">
        <v>100</v>
      </c>
      <c r="B75" s="11">
        <v>1845.3</v>
      </c>
    </row>
    <row r="76" spans="1:10" ht="15" thickBot="1" x14ac:dyDescent="0.35">
      <c r="A76" s="10" t="s">
        <v>101</v>
      </c>
      <c r="B76" s="11">
        <v>5.6</v>
      </c>
    </row>
    <row r="77" spans="1:10" ht="15" thickBot="1" x14ac:dyDescent="0.35">
      <c r="A77" s="10" t="s">
        <v>102</v>
      </c>
      <c r="B77" s="11">
        <v>16999</v>
      </c>
    </row>
    <row r="78" spans="1:10" ht="15" thickBot="1" x14ac:dyDescent="0.35">
      <c r="A78" s="10" t="s">
        <v>103</v>
      </c>
      <c r="B78" s="11">
        <v>16999</v>
      </c>
    </row>
    <row r="79" spans="1:10" ht="15" thickBot="1" x14ac:dyDescent="0.35">
      <c r="A79" s="10" t="s">
        <v>104</v>
      </c>
      <c r="B79" s="17">
        <v>0</v>
      </c>
    </row>
    <row r="80" spans="1:10" ht="15" thickBot="1" x14ac:dyDescent="0.35">
      <c r="A80" s="10" t="s">
        <v>105</v>
      </c>
      <c r="B80" s="11"/>
    </row>
    <row r="81" spans="1:2" ht="15" thickBot="1" x14ac:dyDescent="0.35">
      <c r="A81" s="10" t="s">
        <v>106</v>
      </c>
      <c r="B81" s="11"/>
    </row>
    <row r="82" spans="1:2" ht="15" thickBot="1" x14ac:dyDescent="0.35">
      <c r="A82" s="10" t="s">
        <v>107</v>
      </c>
      <c r="B82" s="11">
        <v>0</v>
      </c>
    </row>
    <row r="84" spans="1:2" x14ac:dyDescent="0.3">
      <c r="A84" s="12" t="s">
        <v>108</v>
      </c>
    </row>
    <row r="86" spans="1:2" x14ac:dyDescent="0.3">
      <c r="A86" s="13" t="s">
        <v>109</v>
      </c>
    </row>
    <row r="87" spans="1:2" x14ac:dyDescent="0.3">
      <c r="A87" s="13" t="s">
        <v>126</v>
      </c>
    </row>
  </sheetData>
  <hyperlinks>
    <hyperlink ref="A84" r:id="rId1" display="https://miau.my-x.hu/myx-free/coco/test/194231020230524085050.html" xr:uid="{7BA2120A-7082-4461-BF9A-72AFE7A5E7E1}"/>
  </hyperlink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65D2-AEFA-4FED-814C-33DBDD58373E}">
  <dimension ref="A1:L87"/>
  <sheetViews>
    <sheetView zoomScale="28" workbookViewId="0"/>
  </sheetViews>
  <sheetFormatPr defaultColWidth="11.5546875" defaultRowHeight="14.4" x14ac:dyDescent="0.3"/>
  <sheetData>
    <row r="1" spans="1:12" ht="18" x14ac:dyDescent="0.3">
      <c r="A1" s="4"/>
    </row>
    <row r="2" spans="1:12" x14ac:dyDescent="0.3">
      <c r="A2" s="5"/>
    </row>
    <row r="5" spans="1:12" ht="18" x14ac:dyDescent="0.3">
      <c r="A5" s="6" t="s">
        <v>30</v>
      </c>
      <c r="B5" s="7">
        <v>3235559</v>
      </c>
      <c r="C5" s="6" t="s">
        <v>31</v>
      </c>
      <c r="D5" s="7">
        <v>15</v>
      </c>
      <c r="E5" s="6" t="s">
        <v>32</v>
      </c>
      <c r="F5" s="7">
        <v>5</v>
      </c>
      <c r="G5" s="6" t="s">
        <v>33</v>
      </c>
      <c r="H5" s="7">
        <v>15</v>
      </c>
      <c r="I5" s="6" t="s">
        <v>34</v>
      </c>
      <c r="J5" s="7">
        <v>0</v>
      </c>
      <c r="K5" s="6" t="s">
        <v>35</v>
      </c>
      <c r="L5" s="7" t="s">
        <v>151</v>
      </c>
    </row>
    <row r="6" spans="1:12" ht="18.600000000000001" thickBot="1" x14ac:dyDescent="0.35">
      <c r="A6" s="4"/>
    </row>
    <row r="7" spans="1:12" ht="15" thickBot="1" x14ac:dyDescent="0.3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</row>
    <row r="8" spans="1:12" ht="15" thickBot="1" x14ac:dyDescent="0.35">
      <c r="A8" s="8" t="s">
        <v>44</v>
      </c>
      <c r="B8" s="9">
        <v>5</v>
      </c>
      <c r="C8" s="9">
        <v>11</v>
      </c>
      <c r="D8" s="9">
        <v>4</v>
      </c>
      <c r="E8" s="9">
        <v>9</v>
      </c>
      <c r="F8" s="9">
        <v>15</v>
      </c>
      <c r="G8" s="9">
        <v>1174</v>
      </c>
    </row>
    <row r="9" spans="1:12" ht="15" thickBot="1" x14ac:dyDescent="0.35">
      <c r="A9" s="8" t="s">
        <v>45</v>
      </c>
      <c r="B9" s="9">
        <v>9</v>
      </c>
      <c r="C9" s="9">
        <v>2</v>
      </c>
      <c r="D9" s="9">
        <v>1</v>
      </c>
      <c r="E9" s="9">
        <v>11</v>
      </c>
      <c r="F9" s="9">
        <v>8</v>
      </c>
      <c r="G9" s="9">
        <v>1206</v>
      </c>
    </row>
    <row r="10" spans="1:12" ht="15" thickBot="1" x14ac:dyDescent="0.35">
      <c r="A10" s="8" t="s">
        <v>46</v>
      </c>
      <c r="B10" s="9">
        <v>15</v>
      </c>
      <c r="C10" s="9">
        <v>11</v>
      </c>
      <c r="D10" s="9">
        <v>2</v>
      </c>
      <c r="E10" s="9">
        <v>3</v>
      </c>
      <c r="F10" s="9">
        <v>9</v>
      </c>
      <c r="G10" s="9">
        <v>1332</v>
      </c>
    </row>
    <row r="11" spans="1:12" ht="15" thickBot="1" x14ac:dyDescent="0.35">
      <c r="A11" s="8" t="s">
        <v>47</v>
      </c>
      <c r="B11" s="9">
        <v>2</v>
      </c>
      <c r="C11" s="9">
        <v>3</v>
      </c>
      <c r="D11" s="9">
        <v>8</v>
      </c>
      <c r="E11" s="9">
        <v>2</v>
      </c>
      <c r="F11" s="9">
        <v>10</v>
      </c>
      <c r="G11" s="9">
        <v>1369</v>
      </c>
    </row>
    <row r="12" spans="1:12" ht="15" thickBot="1" x14ac:dyDescent="0.35">
      <c r="A12" s="8" t="s">
        <v>48</v>
      </c>
      <c r="B12" s="9">
        <v>4</v>
      </c>
      <c r="C12" s="9">
        <v>5</v>
      </c>
      <c r="D12" s="9">
        <v>10</v>
      </c>
      <c r="E12" s="9">
        <v>4</v>
      </c>
      <c r="F12" s="9">
        <v>14</v>
      </c>
      <c r="G12" s="9">
        <v>1217</v>
      </c>
    </row>
    <row r="13" spans="1:12" ht="15" thickBot="1" x14ac:dyDescent="0.35">
      <c r="A13" s="8" t="s">
        <v>49</v>
      </c>
      <c r="B13" s="9">
        <v>8</v>
      </c>
      <c r="C13" s="9">
        <v>7</v>
      </c>
      <c r="D13" s="9">
        <v>13</v>
      </c>
      <c r="E13" s="9">
        <v>14</v>
      </c>
      <c r="F13" s="9">
        <v>6</v>
      </c>
      <c r="G13" s="9">
        <v>1041</v>
      </c>
    </row>
    <row r="14" spans="1:12" ht="15" thickBot="1" x14ac:dyDescent="0.35">
      <c r="A14" s="8" t="s">
        <v>50</v>
      </c>
      <c r="B14" s="9">
        <v>6</v>
      </c>
      <c r="C14" s="9">
        <v>9</v>
      </c>
      <c r="D14" s="9">
        <v>12</v>
      </c>
      <c r="E14" s="9">
        <v>8</v>
      </c>
      <c r="F14" s="9">
        <v>3</v>
      </c>
      <c r="G14" s="9">
        <v>825</v>
      </c>
    </row>
    <row r="15" spans="1:12" ht="15" thickBot="1" x14ac:dyDescent="0.35">
      <c r="A15" s="8" t="s">
        <v>51</v>
      </c>
      <c r="B15" s="9">
        <v>3</v>
      </c>
      <c r="C15" s="9">
        <v>4</v>
      </c>
      <c r="D15" s="9">
        <v>5</v>
      </c>
      <c r="E15" s="9">
        <v>10</v>
      </c>
      <c r="F15" s="9">
        <v>5</v>
      </c>
      <c r="G15" s="9">
        <v>821</v>
      </c>
    </row>
    <row r="16" spans="1:12" ht="15" thickBot="1" x14ac:dyDescent="0.35">
      <c r="A16" s="8" t="s">
        <v>52</v>
      </c>
      <c r="B16" s="9">
        <v>11</v>
      </c>
      <c r="C16" s="9">
        <v>8</v>
      </c>
      <c r="D16" s="9">
        <v>4</v>
      </c>
      <c r="E16" s="9">
        <v>7</v>
      </c>
      <c r="F16" s="9">
        <v>12</v>
      </c>
      <c r="G16" s="9">
        <v>1225</v>
      </c>
    </row>
    <row r="17" spans="1:7" ht="15" thickBot="1" x14ac:dyDescent="0.35">
      <c r="A17" s="8" t="s">
        <v>53</v>
      </c>
      <c r="B17" s="9">
        <v>14</v>
      </c>
      <c r="C17" s="9">
        <v>13</v>
      </c>
      <c r="D17" s="9">
        <v>14</v>
      </c>
      <c r="E17" s="9">
        <v>6</v>
      </c>
      <c r="F17" s="9">
        <v>1</v>
      </c>
      <c r="G17" s="9">
        <v>972</v>
      </c>
    </row>
    <row r="18" spans="1:7" ht="15" thickBot="1" x14ac:dyDescent="0.35">
      <c r="A18" s="8" t="s">
        <v>54</v>
      </c>
      <c r="B18" s="9">
        <v>13</v>
      </c>
      <c r="C18" s="9">
        <v>6</v>
      </c>
      <c r="D18" s="9">
        <v>11</v>
      </c>
      <c r="E18" s="9">
        <v>1</v>
      </c>
      <c r="F18" s="9">
        <v>8</v>
      </c>
      <c r="G18" s="9">
        <v>1292</v>
      </c>
    </row>
    <row r="19" spans="1:7" ht="15" thickBot="1" x14ac:dyDescent="0.35">
      <c r="A19" s="8" t="s">
        <v>55</v>
      </c>
      <c r="B19" s="9">
        <v>8</v>
      </c>
      <c r="C19" s="9">
        <v>12</v>
      </c>
      <c r="D19" s="9">
        <v>7</v>
      </c>
      <c r="E19" s="9">
        <v>6</v>
      </c>
      <c r="F19" s="9">
        <v>4</v>
      </c>
      <c r="G19" s="9">
        <v>1398</v>
      </c>
    </row>
    <row r="20" spans="1:7" ht="15" thickBot="1" x14ac:dyDescent="0.35">
      <c r="A20" s="8" t="s">
        <v>56</v>
      </c>
      <c r="B20" s="9">
        <v>1</v>
      </c>
      <c r="C20" s="9">
        <v>15</v>
      </c>
      <c r="D20" s="9">
        <v>6</v>
      </c>
      <c r="E20" s="9">
        <v>12</v>
      </c>
      <c r="F20" s="9">
        <v>2</v>
      </c>
      <c r="G20" s="9">
        <v>1225</v>
      </c>
    </row>
    <row r="21" spans="1:7" ht="15" thickBot="1" x14ac:dyDescent="0.35">
      <c r="A21" s="8" t="s">
        <v>57</v>
      </c>
      <c r="B21" s="9">
        <v>10</v>
      </c>
      <c r="C21" s="9">
        <v>15</v>
      </c>
      <c r="D21" s="9">
        <v>15</v>
      </c>
      <c r="E21" s="9">
        <v>13</v>
      </c>
      <c r="F21" s="9">
        <v>13</v>
      </c>
      <c r="G21" s="9">
        <v>983</v>
      </c>
    </row>
    <row r="22" spans="1:7" ht="15" thickBot="1" x14ac:dyDescent="0.35">
      <c r="A22" s="8" t="s">
        <v>58</v>
      </c>
      <c r="B22" s="9">
        <v>12</v>
      </c>
      <c r="C22" s="9">
        <v>1</v>
      </c>
      <c r="D22" s="9">
        <v>9</v>
      </c>
      <c r="E22" s="9">
        <v>15</v>
      </c>
      <c r="F22" s="9">
        <v>12</v>
      </c>
      <c r="G22" s="9">
        <v>919</v>
      </c>
    </row>
    <row r="23" spans="1:7" ht="18.600000000000001" thickBot="1" x14ac:dyDescent="0.35">
      <c r="A23" s="4"/>
    </row>
    <row r="24" spans="1:7" ht="15" thickBot="1" x14ac:dyDescent="0.35">
      <c r="A24" s="8" t="s">
        <v>59</v>
      </c>
      <c r="B24" s="8" t="s">
        <v>38</v>
      </c>
      <c r="C24" s="8" t="s">
        <v>39</v>
      </c>
      <c r="D24" s="8" t="s">
        <v>40</v>
      </c>
      <c r="E24" s="8" t="s">
        <v>41</v>
      </c>
      <c r="F24" s="8" t="s">
        <v>42</v>
      </c>
    </row>
    <row r="25" spans="1:7" ht="15" thickBot="1" x14ac:dyDescent="0.35">
      <c r="A25" s="8" t="s">
        <v>60</v>
      </c>
      <c r="B25" s="9" t="s">
        <v>152</v>
      </c>
      <c r="C25" s="9" t="s">
        <v>153</v>
      </c>
      <c r="D25" s="9" t="s">
        <v>154</v>
      </c>
      <c r="E25" s="9" t="s">
        <v>155</v>
      </c>
      <c r="F25" s="9" t="s">
        <v>156</v>
      </c>
    </row>
    <row r="26" spans="1:7" ht="15" thickBot="1" x14ac:dyDescent="0.35">
      <c r="A26" s="8" t="s">
        <v>66</v>
      </c>
      <c r="B26" s="9" t="s">
        <v>157</v>
      </c>
      <c r="C26" s="9" t="s">
        <v>82</v>
      </c>
      <c r="D26" s="9" t="s">
        <v>154</v>
      </c>
      <c r="E26" s="9" t="s">
        <v>158</v>
      </c>
      <c r="F26" s="9" t="s">
        <v>156</v>
      </c>
    </row>
    <row r="27" spans="1:7" ht="15" thickBot="1" x14ac:dyDescent="0.35">
      <c r="A27" s="8" t="s">
        <v>70</v>
      </c>
      <c r="B27" s="9" t="s">
        <v>157</v>
      </c>
      <c r="C27" s="9" t="s">
        <v>82</v>
      </c>
      <c r="D27" s="9" t="s">
        <v>154</v>
      </c>
      <c r="E27" s="9" t="s">
        <v>158</v>
      </c>
      <c r="F27" s="9" t="s">
        <v>159</v>
      </c>
    </row>
    <row r="28" spans="1:7" ht="15" thickBot="1" x14ac:dyDescent="0.35">
      <c r="A28" s="8" t="s">
        <v>72</v>
      </c>
      <c r="B28" s="9" t="s">
        <v>157</v>
      </c>
      <c r="C28" s="9" t="s">
        <v>82</v>
      </c>
      <c r="D28" s="9" t="s">
        <v>154</v>
      </c>
      <c r="E28" s="9" t="s">
        <v>160</v>
      </c>
      <c r="F28" s="9" t="s">
        <v>159</v>
      </c>
    </row>
    <row r="29" spans="1:7" ht="15" thickBot="1" x14ac:dyDescent="0.35">
      <c r="A29" s="8" t="s">
        <v>73</v>
      </c>
      <c r="B29" s="9" t="s">
        <v>157</v>
      </c>
      <c r="C29" s="9" t="s">
        <v>82</v>
      </c>
      <c r="D29" s="9" t="s">
        <v>82</v>
      </c>
      <c r="E29" s="9" t="s">
        <v>160</v>
      </c>
      <c r="F29" s="9" t="s">
        <v>159</v>
      </c>
    </row>
    <row r="30" spans="1:7" ht="15" thickBot="1" x14ac:dyDescent="0.35">
      <c r="A30" s="8" t="s">
        <v>76</v>
      </c>
      <c r="B30" s="9" t="s">
        <v>157</v>
      </c>
      <c r="C30" s="9" t="s">
        <v>82</v>
      </c>
      <c r="D30" s="9" t="s">
        <v>82</v>
      </c>
      <c r="E30" s="9" t="s">
        <v>160</v>
      </c>
      <c r="F30" s="9" t="s">
        <v>159</v>
      </c>
    </row>
    <row r="31" spans="1:7" ht="15" thickBot="1" x14ac:dyDescent="0.35">
      <c r="A31" s="8" t="s">
        <v>78</v>
      </c>
      <c r="B31" s="9" t="s">
        <v>157</v>
      </c>
      <c r="C31" s="9" t="s">
        <v>82</v>
      </c>
      <c r="D31" s="9" t="s">
        <v>82</v>
      </c>
      <c r="E31" s="9" t="s">
        <v>161</v>
      </c>
      <c r="F31" s="9" t="s">
        <v>162</v>
      </c>
    </row>
    <row r="32" spans="1:7" ht="15" thickBot="1" x14ac:dyDescent="0.35">
      <c r="A32" s="8" t="s">
        <v>80</v>
      </c>
      <c r="B32" s="9" t="s">
        <v>157</v>
      </c>
      <c r="C32" s="9" t="s">
        <v>82</v>
      </c>
      <c r="D32" s="9" t="s">
        <v>82</v>
      </c>
      <c r="E32" s="9" t="s">
        <v>163</v>
      </c>
      <c r="F32" s="9" t="s">
        <v>162</v>
      </c>
    </row>
    <row r="33" spans="1:6" ht="15" thickBot="1" x14ac:dyDescent="0.35">
      <c r="A33" s="8" t="s">
        <v>83</v>
      </c>
      <c r="B33" s="9" t="s">
        <v>164</v>
      </c>
      <c r="C33" s="9" t="s">
        <v>82</v>
      </c>
      <c r="D33" s="9" t="s">
        <v>82</v>
      </c>
      <c r="E33" s="9" t="s">
        <v>163</v>
      </c>
      <c r="F33" s="9" t="s">
        <v>162</v>
      </c>
    </row>
    <row r="34" spans="1:6" ht="15" thickBot="1" x14ac:dyDescent="0.35">
      <c r="A34" s="8" t="s">
        <v>84</v>
      </c>
      <c r="B34" s="9" t="s">
        <v>164</v>
      </c>
      <c r="C34" s="9" t="s">
        <v>82</v>
      </c>
      <c r="D34" s="9" t="s">
        <v>82</v>
      </c>
      <c r="E34" s="9" t="s">
        <v>82</v>
      </c>
      <c r="F34" s="9" t="s">
        <v>162</v>
      </c>
    </row>
    <row r="35" spans="1:6" ht="15" thickBot="1" x14ac:dyDescent="0.35">
      <c r="A35" s="8" t="s">
        <v>86</v>
      </c>
      <c r="B35" s="9" t="s">
        <v>82</v>
      </c>
      <c r="C35" s="9" t="s">
        <v>82</v>
      </c>
      <c r="D35" s="9" t="s">
        <v>82</v>
      </c>
      <c r="E35" s="9" t="s">
        <v>82</v>
      </c>
      <c r="F35" s="9" t="s">
        <v>162</v>
      </c>
    </row>
    <row r="36" spans="1:6" ht="15" thickBot="1" x14ac:dyDescent="0.35">
      <c r="A36" s="8" t="s">
        <v>87</v>
      </c>
      <c r="B36" s="9" t="s">
        <v>82</v>
      </c>
      <c r="C36" s="9" t="s">
        <v>82</v>
      </c>
      <c r="D36" s="9" t="s">
        <v>82</v>
      </c>
      <c r="E36" s="9" t="s">
        <v>82</v>
      </c>
      <c r="F36" s="9" t="s">
        <v>162</v>
      </c>
    </row>
    <row r="37" spans="1:6" ht="15" thickBot="1" x14ac:dyDescent="0.35">
      <c r="A37" s="8" t="s">
        <v>89</v>
      </c>
      <c r="B37" s="9" t="s">
        <v>82</v>
      </c>
      <c r="C37" s="9" t="s">
        <v>82</v>
      </c>
      <c r="D37" s="9" t="s">
        <v>82</v>
      </c>
      <c r="E37" s="9" t="s">
        <v>82</v>
      </c>
      <c r="F37" s="9" t="s">
        <v>162</v>
      </c>
    </row>
    <row r="38" spans="1:6" ht="15" thickBot="1" x14ac:dyDescent="0.35">
      <c r="A38" s="8" t="s">
        <v>91</v>
      </c>
      <c r="B38" s="9" t="s">
        <v>82</v>
      </c>
      <c r="C38" s="9" t="s">
        <v>82</v>
      </c>
      <c r="D38" s="9" t="s">
        <v>82</v>
      </c>
      <c r="E38" s="9" t="s">
        <v>82</v>
      </c>
      <c r="F38" s="9" t="s">
        <v>165</v>
      </c>
    </row>
    <row r="39" spans="1:6" ht="15" thickBot="1" x14ac:dyDescent="0.35">
      <c r="A39" s="8" t="s">
        <v>93</v>
      </c>
      <c r="B39" s="9" t="s">
        <v>82</v>
      </c>
      <c r="C39" s="9" t="s">
        <v>82</v>
      </c>
      <c r="D39" s="9" t="s">
        <v>82</v>
      </c>
      <c r="E39" s="9" t="s">
        <v>82</v>
      </c>
      <c r="F39" s="9" t="s">
        <v>165</v>
      </c>
    </row>
    <row r="40" spans="1:6" ht="18.600000000000001" thickBot="1" x14ac:dyDescent="0.35">
      <c r="A40" s="4"/>
    </row>
    <row r="41" spans="1:6" ht="15" thickBot="1" x14ac:dyDescent="0.35">
      <c r="A41" s="8" t="s">
        <v>94</v>
      </c>
      <c r="B41" s="8" t="s">
        <v>38</v>
      </c>
      <c r="C41" s="8" t="s">
        <v>39</v>
      </c>
      <c r="D41" s="8" t="s">
        <v>40</v>
      </c>
      <c r="E41" s="8" t="s">
        <v>41</v>
      </c>
      <c r="F41" s="8" t="s">
        <v>42</v>
      </c>
    </row>
    <row r="42" spans="1:6" ht="15" thickBot="1" x14ac:dyDescent="0.35">
      <c r="A42" s="8" t="s">
        <v>60</v>
      </c>
      <c r="B42" s="9">
        <v>718.4</v>
      </c>
      <c r="C42" s="9">
        <v>526.79999999999995</v>
      </c>
      <c r="D42" s="9">
        <v>421.1</v>
      </c>
      <c r="E42" s="9">
        <v>899</v>
      </c>
      <c r="F42" s="9">
        <v>503.9</v>
      </c>
    </row>
    <row r="43" spans="1:6" ht="15" thickBot="1" x14ac:dyDescent="0.35">
      <c r="A43" s="8" t="s">
        <v>66</v>
      </c>
      <c r="B43" s="9">
        <v>495.4</v>
      </c>
      <c r="C43" s="9">
        <v>0</v>
      </c>
      <c r="D43" s="9">
        <v>421.1</v>
      </c>
      <c r="E43" s="9">
        <v>517.9</v>
      </c>
      <c r="F43" s="9">
        <v>503.9</v>
      </c>
    </row>
    <row r="44" spans="1:6" ht="15" thickBot="1" x14ac:dyDescent="0.35">
      <c r="A44" s="8" t="s">
        <v>70</v>
      </c>
      <c r="B44" s="9">
        <v>495.4</v>
      </c>
      <c r="C44" s="9">
        <v>0</v>
      </c>
      <c r="D44" s="9">
        <v>421.1</v>
      </c>
      <c r="E44" s="9">
        <v>517.9</v>
      </c>
      <c r="F44" s="9">
        <v>433.5</v>
      </c>
    </row>
    <row r="45" spans="1:6" ht="15" thickBot="1" x14ac:dyDescent="0.35">
      <c r="A45" s="8" t="s">
        <v>72</v>
      </c>
      <c r="B45" s="9">
        <v>495.4</v>
      </c>
      <c r="C45" s="9">
        <v>0</v>
      </c>
      <c r="D45" s="9">
        <v>421.1</v>
      </c>
      <c r="E45" s="9">
        <v>466</v>
      </c>
      <c r="F45" s="9">
        <v>433.5</v>
      </c>
    </row>
    <row r="46" spans="1:6" ht="15" thickBot="1" x14ac:dyDescent="0.35">
      <c r="A46" s="8" t="s">
        <v>73</v>
      </c>
      <c r="B46" s="9">
        <v>495.4</v>
      </c>
      <c r="C46" s="9">
        <v>0</v>
      </c>
      <c r="D46" s="9">
        <v>0</v>
      </c>
      <c r="E46" s="9">
        <v>466</v>
      </c>
      <c r="F46" s="9">
        <v>433.5</v>
      </c>
    </row>
    <row r="47" spans="1:6" ht="15" thickBot="1" x14ac:dyDescent="0.35">
      <c r="A47" s="8" t="s">
        <v>76</v>
      </c>
      <c r="B47" s="9">
        <v>495.4</v>
      </c>
      <c r="C47" s="9">
        <v>0</v>
      </c>
      <c r="D47" s="9">
        <v>0</v>
      </c>
      <c r="E47" s="9">
        <v>466</v>
      </c>
      <c r="F47" s="9">
        <v>433.5</v>
      </c>
    </row>
    <row r="48" spans="1:6" ht="15" thickBot="1" x14ac:dyDescent="0.35">
      <c r="A48" s="8" t="s">
        <v>78</v>
      </c>
      <c r="B48" s="9">
        <v>495.4</v>
      </c>
      <c r="C48" s="9">
        <v>0</v>
      </c>
      <c r="D48" s="9">
        <v>0</v>
      </c>
      <c r="E48" s="9">
        <v>411.1</v>
      </c>
      <c r="F48" s="9">
        <v>390.1</v>
      </c>
    </row>
    <row r="49" spans="1:10" ht="15" thickBot="1" x14ac:dyDescent="0.35">
      <c r="A49" s="8" t="s">
        <v>80</v>
      </c>
      <c r="B49" s="9">
        <v>495.4</v>
      </c>
      <c r="C49" s="9">
        <v>0</v>
      </c>
      <c r="D49" s="9">
        <v>0</v>
      </c>
      <c r="E49" s="9">
        <v>2</v>
      </c>
      <c r="F49" s="9">
        <v>390.1</v>
      </c>
    </row>
    <row r="50" spans="1:10" ht="15" thickBot="1" x14ac:dyDescent="0.35">
      <c r="A50" s="8" t="s">
        <v>83</v>
      </c>
      <c r="B50" s="9">
        <v>437.5</v>
      </c>
      <c r="C50" s="9">
        <v>0</v>
      </c>
      <c r="D50" s="9">
        <v>0</v>
      </c>
      <c r="E50" s="9">
        <v>2</v>
      </c>
      <c r="F50" s="9">
        <v>390.1</v>
      </c>
    </row>
    <row r="51" spans="1:10" ht="15" thickBot="1" x14ac:dyDescent="0.35">
      <c r="A51" s="8" t="s">
        <v>84</v>
      </c>
      <c r="B51" s="9">
        <v>437.5</v>
      </c>
      <c r="C51" s="9">
        <v>0</v>
      </c>
      <c r="D51" s="9">
        <v>0</v>
      </c>
      <c r="E51" s="9">
        <v>0</v>
      </c>
      <c r="F51" s="9">
        <v>390.1</v>
      </c>
    </row>
    <row r="52" spans="1:10" ht="15" thickBot="1" x14ac:dyDescent="0.35">
      <c r="A52" s="8" t="s">
        <v>86</v>
      </c>
      <c r="B52" s="9">
        <v>0</v>
      </c>
      <c r="C52" s="9">
        <v>0</v>
      </c>
      <c r="D52" s="9">
        <v>0</v>
      </c>
      <c r="E52" s="9">
        <v>0</v>
      </c>
      <c r="F52" s="9">
        <v>390.1</v>
      </c>
    </row>
    <row r="53" spans="1:10" ht="15" thickBot="1" x14ac:dyDescent="0.35">
      <c r="A53" s="8" t="s">
        <v>87</v>
      </c>
      <c r="B53" s="9">
        <v>0</v>
      </c>
      <c r="C53" s="9">
        <v>0</v>
      </c>
      <c r="D53" s="9">
        <v>0</v>
      </c>
      <c r="E53" s="9">
        <v>0</v>
      </c>
      <c r="F53" s="9">
        <v>390.1</v>
      </c>
    </row>
    <row r="54" spans="1:10" ht="15" thickBot="1" x14ac:dyDescent="0.35">
      <c r="A54" s="8" t="s">
        <v>89</v>
      </c>
      <c r="B54" s="9">
        <v>0</v>
      </c>
      <c r="C54" s="9">
        <v>0</v>
      </c>
      <c r="D54" s="9">
        <v>0</v>
      </c>
      <c r="E54" s="9">
        <v>0</v>
      </c>
      <c r="F54" s="9">
        <v>390.1</v>
      </c>
    </row>
    <row r="55" spans="1:10" ht="15" thickBot="1" x14ac:dyDescent="0.35">
      <c r="A55" s="8" t="s">
        <v>91</v>
      </c>
      <c r="B55" s="9">
        <v>0</v>
      </c>
      <c r="C55" s="9">
        <v>0</v>
      </c>
      <c r="D55" s="9">
        <v>0</v>
      </c>
      <c r="E55" s="9">
        <v>0</v>
      </c>
      <c r="F55" s="9">
        <v>252.9</v>
      </c>
    </row>
    <row r="56" spans="1:10" ht="15" thickBot="1" x14ac:dyDescent="0.35">
      <c r="A56" s="8" t="s">
        <v>93</v>
      </c>
      <c r="B56" s="9">
        <v>0</v>
      </c>
      <c r="C56" s="9">
        <v>0</v>
      </c>
      <c r="D56" s="9">
        <v>0</v>
      </c>
      <c r="E56" s="9">
        <v>0</v>
      </c>
      <c r="F56" s="9">
        <v>252.9</v>
      </c>
    </row>
    <row r="57" spans="1:10" ht="18.600000000000001" thickBot="1" x14ac:dyDescent="0.35">
      <c r="A57" s="4"/>
    </row>
    <row r="58" spans="1:10" ht="15" thickBot="1" x14ac:dyDescent="0.35">
      <c r="A58" s="8" t="s">
        <v>95</v>
      </c>
      <c r="B58" s="8" t="s">
        <v>38</v>
      </c>
      <c r="C58" s="8" t="s">
        <v>39</v>
      </c>
      <c r="D58" s="8" t="s">
        <v>40</v>
      </c>
      <c r="E58" s="8" t="s">
        <v>41</v>
      </c>
      <c r="F58" s="8" t="s">
        <v>42</v>
      </c>
      <c r="G58" s="8" t="s">
        <v>96</v>
      </c>
      <c r="H58" s="8" t="s">
        <v>97</v>
      </c>
      <c r="I58" s="8" t="s">
        <v>98</v>
      </c>
      <c r="J58" s="8" t="s">
        <v>99</v>
      </c>
    </row>
    <row r="59" spans="1:10" ht="15" thickBot="1" x14ac:dyDescent="0.35">
      <c r="A59" s="8" t="s">
        <v>44</v>
      </c>
      <c r="B59" s="9">
        <v>495.4</v>
      </c>
      <c r="C59" s="9">
        <v>0</v>
      </c>
      <c r="D59" s="9">
        <v>421.1</v>
      </c>
      <c r="E59" s="9">
        <v>2</v>
      </c>
      <c r="F59" s="9">
        <v>252.9</v>
      </c>
      <c r="G59" s="9">
        <v>1171.4000000000001</v>
      </c>
      <c r="H59" s="9">
        <v>1174</v>
      </c>
      <c r="I59" s="9">
        <v>2.6</v>
      </c>
      <c r="J59" s="9">
        <v>0.22</v>
      </c>
    </row>
    <row r="60" spans="1:10" ht="15" thickBot="1" x14ac:dyDescent="0.35">
      <c r="A60" s="8" t="s">
        <v>45</v>
      </c>
      <c r="B60" s="9">
        <v>437.5</v>
      </c>
      <c r="C60" s="9">
        <v>0</v>
      </c>
      <c r="D60" s="9">
        <v>421.1</v>
      </c>
      <c r="E60" s="9">
        <v>0</v>
      </c>
      <c r="F60" s="9">
        <v>390.1</v>
      </c>
      <c r="G60" s="9">
        <v>1248.8</v>
      </c>
      <c r="H60" s="9">
        <v>1206</v>
      </c>
      <c r="I60" s="9">
        <v>-42.8</v>
      </c>
      <c r="J60" s="9">
        <v>-3.55</v>
      </c>
    </row>
    <row r="61" spans="1:10" ht="15" thickBot="1" x14ac:dyDescent="0.35">
      <c r="A61" s="8" t="s">
        <v>46</v>
      </c>
      <c r="B61" s="9">
        <v>0</v>
      </c>
      <c r="C61" s="9">
        <v>0</v>
      </c>
      <c r="D61" s="9">
        <v>421.1</v>
      </c>
      <c r="E61" s="9">
        <v>517.9</v>
      </c>
      <c r="F61" s="9">
        <v>390.1</v>
      </c>
      <c r="G61" s="9">
        <v>1329.1</v>
      </c>
      <c r="H61" s="9">
        <v>1332</v>
      </c>
      <c r="I61" s="9">
        <v>2.9</v>
      </c>
      <c r="J61" s="9">
        <v>0.22</v>
      </c>
    </row>
    <row r="62" spans="1:10" ht="15" thickBot="1" x14ac:dyDescent="0.35">
      <c r="A62" s="8" t="s">
        <v>47</v>
      </c>
      <c r="B62" s="9">
        <v>495.4</v>
      </c>
      <c r="C62" s="9">
        <v>0</v>
      </c>
      <c r="D62" s="9">
        <v>0</v>
      </c>
      <c r="E62" s="9">
        <v>517.9</v>
      </c>
      <c r="F62" s="9">
        <v>390.1</v>
      </c>
      <c r="G62" s="9">
        <v>1403.4</v>
      </c>
      <c r="H62" s="9">
        <v>1369</v>
      </c>
      <c r="I62" s="9">
        <v>-34.4</v>
      </c>
      <c r="J62" s="9">
        <v>-2.5099999999999998</v>
      </c>
    </row>
    <row r="63" spans="1:10" ht="15" thickBot="1" x14ac:dyDescent="0.35">
      <c r="A63" s="8" t="s">
        <v>48</v>
      </c>
      <c r="B63" s="9">
        <v>495.4</v>
      </c>
      <c r="C63" s="9">
        <v>0</v>
      </c>
      <c r="D63" s="9">
        <v>0</v>
      </c>
      <c r="E63" s="9">
        <v>466</v>
      </c>
      <c r="F63" s="9">
        <v>252.9</v>
      </c>
      <c r="G63" s="9">
        <v>1214.3</v>
      </c>
      <c r="H63" s="9">
        <v>1217</v>
      </c>
      <c r="I63" s="9">
        <v>2.7</v>
      </c>
      <c r="J63" s="9">
        <v>0.22</v>
      </c>
    </row>
    <row r="64" spans="1:10" ht="15" thickBot="1" x14ac:dyDescent="0.35">
      <c r="A64" s="8" t="s">
        <v>49</v>
      </c>
      <c r="B64" s="9">
        <v>495.4</v>
      </c>
      <c r="C64" s="9">
        <v>0</v>
      </c>
      <c r="D64" s="9">
        <v>0</v>
      </c>
      <c r="E64" s="9">
        <v>0</v>
      </c>
      <c r="F64" s="9">
        <v>433.5</v>
      </c>
      <c r="G64" s="9">
        <v>929</v>
      </c>
      <c r="H64" s="9">
        <v>1041</v>
      </c>
      <c r="I64" s="9">
        <v>112</v>
      </c>
      <c r="J64" s="9">
        <v>10.76</v>
      </c>
    </row>
    <row r="65" spans="1:10" ht="15" thickBot="1" x14ac:dyDescent="0.35">
      <c r="A65" s="8" t="s">
        <v>50</v>
      </c>
      <c r="B65" s="9">
        <v>495.4</v>
      </c>
      <c r="C65" s="9">
        <v>0</v>
      </c>
      <c r="D65" s="9">
        <v>0</v>
      </c>
      <c r="E65" s="9">
        <v>2</v>
      </c>
      <c r="F65" s="9">
        <v>433.5</v>
      </c>
      <c r="G65" s="9">
        <v>931</v>
      </c>
      <c r="H65" s="9">
        <v>825</v>
      </c>
      <c r="I65" s="9">
        <v>-106</v>
      </c>
      <c r="J65" s="9">
        <v>-12.85</v>
      </c>
    </row>
    <row r="66" spans="1:10" ht="15" thickBot="1" x14ac:dyDescent="0.35">
      <c r="A66" s="8" t="s">
        <v>51</v>
      </c>
      <c r="B66" s="9">
        <v>495.4</v>
      </c>
      <c r="C66" s="9">
        <v>0</v>
      </c>
      <c r="D66" s="9">
        <v>0</v>
      </c>
      <c r="E66" s="9">
        <v>0</v>
      </c>
      <c r="F66" s="9">
        <v>433.5</v>
      </c>
      <c r="G66" s="9">
        <v>929</v>
      </c>
      <c r="H66" s="9">
        <v>821</v>
      </c>
      <c r="I66" s="9">
        <v>-108</v>
      </c>
      <c r="J66" s="9">
        <v>-13.15</v>
      </c>
    </row>
    <row r="67" spans="1:10" ht="15" thickBot="1" x14ac:dyDescent="0.35">
      <c r="A67" s="8" t="s">
        <v>52</v>
      </c>
      <c r="B67" s="9">
        <v>0</v>
      </c>
      <c r="C67" s="9">
        <v>0</v>
      </c>
      <c r="D67" s="9">
        <v>421.1</v>
      </c>
      <c r="E67" s="9">
        <v>411.1</v>
      </c>
      <c r="F67" s="9">
        <v>390.1</v>
      </c>
      <c r="G67" s="9">
        <v>1222.3</v>
      </c>
      <c r="H67" s="9">
        <v>1225</v>
      </c>
      <c r="I67" s="9">
        <v>2.7</v>
      </c>
      <c r="J67" s="9">
        <v>0.22</v>
      </c>
    </row>
    <row r="68" spans="1:10" ht="15" thickBot="1" x14ac:dyDescent="0.35">
      <c r="A68" s="8" t="s">
        <v>53</v>
      </c>
      <c r="B68" s="9">
        <v>0</v>
      </c>
      <c r="C68" s="9">
        <v>0</v>
      </c>
      <c r="D68" s="9">
        <v>0</v>
      </c>
      <c r="E68" s="9">
        <v>466</v>
      </c>
      <c r="F68" s="9">
        <v>503.9</v>
      </c>
      <c r="G68" s="9">
        <v>969.9</v>
      </c>
      <c r="H68" s="9">
        <v>972</v>
      </c>
      <c r="I68" s="9">
        <v>2.1</v>
      </c>
      <c r="J68" s="9">
        <v>0.22</v>
      </c>
    </row>
    <row r="69" spans="1:10" ht="15" thickBot="1" x14ac:dyDescent="0.35">
      <c r="A69" s="8" t="s">
        <v>54</v>
      </c>
      <c r="B69" s="9">
        <v>0</v>
      </c>
      <c r="C69" s="9">
        <v>0</v>
      </c>
      <c r="D69" s="9">
        <v>0</v>
      </c>
      <c r="E69" s="9">
        <v>899</v>
      </c>
      <c r="F69" s="9">
        <v>390.1</v>
      </c>
      <c r="G69" s="9">
        <v>1289.2</v>
      </c>
      <c r="H69" s="9">
        <v>1292</v>
      </c>
      <c r="I69" s="9">
        <v>2.8</v>
      </c>
      <c r="J69" s="9">
        <v>0.22</v>
      </c>
    </row>
    <row r="70" spans="1:10" ht="15" thickBot="1" x14ac:dyDescent="0.35">
      <c r="A70" s="8" t="s">
        <v>55</v>
      </c>
      <c r="B70" s="9">
        <v>495.4</v>
      </c>
      <c r="C70" s="9">
        <v>0</v>
      </c>
      <c r="D70" s="9">
        <v>0</v>
      </c>
      <c r="E70" s="9">
        <v>466</v>
      </c>
      <c r="F70" s="9">
        <v>433.5</v>
      </c>
      <c r="G70" s="9">
        <v>1394.9</v>
      </c>
      <c r="H70" s="9">
        <v>1398</v>
      </c>
      <c r="I70" s="9">
        <v>3.1</v>
      </c>
      <c r="J70" s="9">
        <v>0.22</v>
      </c>
    </row>
    <row r="71" spans="1:10" ht="15" thickBot="1" x14ac:dyDescent="0.35">
      <c r="A71" s="8" t="s">
        <v>56</v>
      </c>
      <c r="B71" s="9">
        <v>718.4</v>
      </c>
      <c r="C71" s="9">
        <v>0</v>
      </c>
      <c r="D71" s="9">
        <v>0</v>
      </c>
      <c r="E71" s="9">
        <v>0</v>
      </c>
      <c r="F71" s="9">
        <v>503.9</v>
      </c>
      <c r="G71" s="9">
        <v>1222.3</v>
      </c>
      <c r="H71" s="9">
        <v>1225</v>
      </c>
      <c r="I71" s="9">
        <v>2.7</v>
      </c>
      <c r="J71" s="9">
        <v>0.22</v>
      </c>
    </row>
    <row r="72" spans="1:10" ht="15" thickBot="1" x14ac:dyDescent="0.35">
      <c r="A72" s="8" t="s">
        <v>57</v>
      </c>
      <c r="B72" s="9">
        <v>437.5</v>
      </c>
      <c r="C72" s="9">
        <v>0</v>
      </c>
      <c r="D72" s="9">
        <v>0</v>
      </c>
      <c r="E72" s="9">
        <v>0</v>
      </c>
      <c r="F72" s="9">
        <v>390.1</v>
      </c>
      <c r="G72" s="9">
        <v>827.7</v>
      </c>
      <c r="H72" s="9">
        <v>983</v>
      </c>
      <c r="I72" s="9">
        <v>155.30000000000001</v>
      </c>
      <c r="J72" s="9">
        <v>15.8</v>
      </c>
    </row>
    <row r="73" spans="1:10" ht="15" thickBot="1" x14ac:dyDescent="0.35">
      <c r="A73" s="8" t="s">
        <v>58</v>
      </c>
      <c r="B73" s="9">
        <v>0</v>
      </c>
      <c r="C73" s="9">
        <v>526.79999999999995</v>
      </c>
      <c r="D73" s="9">
        <v>0</v>
      </c>
      <c r="E73" s="9">
        <v>0</v>
      </c>
      <c r="F73" s="9">
        <v>390.1</v>
      </c>
      <c r="G73" s="9">
        <v>917</v>
      </c>
      <c r="H73" s="9">
        <v>919</v>
      </c>
      <c r="I73" s="9">
        <v>2</v>
      </c>
      <c r="J73" s="9">
        <v>0.22</v>
      </c>
    </row>
    <row r="74" spans="1:10" ht="15" thickBot="1" x14ac:dyDescent="0.35"/>
    <row r="75" spans="1:10" ht="15" thickBot="1" x14ac:dyDescent="0.35">
      <c r="A75" s="10" t="s">
        <v>100</v>
      </c>
      <c r="B75" s="11">
        <v>3069.2</v>
      </c>
    </row>
    <row r="76" spans="1:10" ht="15" thickBot="1" x14ac:dyDescent="0.35">
      <c r="A76" s="10" t="s">
        <v>101</v>
      </c>
      <c r="B76" s="11">
        <v>252.9</v>
      </c>
    </row>
    <row r="77" spans="1:10" ht="15" thickBot="1" x14ac:dyDescent="0.35">
      <c r="A77" s="10" t="s">
        <v>102</v>
      </c>
      <c r="B77" s="11">
        <v>16999.3</v>
      </c>
    </row>
    <row r="78" spans="1:10" ht="15" thickBot="1" x14ac:dyDescent="0.35">
      <c r="A78" s="10" t="s">
        <v>103</v>
      </c>
      <c r="B78" s="11">
        <v>16999</v>
      </c>
    </row>
    <row r="79" spans="1:10" ht="15" thickBot="1" x14ac:dyDescent="0.35">
      <c r="A79" s="10" t="s">
        <v>104</v>
      </c>
      <c r="B79" s="17">
        <v>0.3</v>
      </c>
    </row>
    <row r="80" spans="1:10" ht="15" thickBot="1" x14ac:dyDescent="0.35">
      <c r="A80" s="10" t="s">
        <v>105</v>
      </c>
      <c r="B80" s="11"/>
    </row>
    <row r="81" spans="1:2" ht="15" thickBot="1" x14ac:dyDescent="0.35">
      <c r="A81" s="10" t="s">
        <v>106</v>
      </c>
      <c r="B81" s="11"/>
    </row>
    <row r="82" spans="1:2" ht="15" thickBot="1" x14ac:dyDescent="0.35">
      <c r="A82" s="10" t="s">
        <v>107</v>
      </c>
      <c r="B82" s="11">
        <v>0</v>
      </c>
    </row>
    <row r="84" spans="1:2" x14ac:dyDescent="0.3">
      <c r="A84" s="12" t="s">
        <v>108</v>
      </c>
    </row>
    <row r="86" spans="1:2" x14ac:dyDescent="0.3">
      <c r="A86" s="13" t="s">
        <v>109</v>
      </c>
    </row>
    <row r="87" spans="1:2" x14ac:dyDescent="0.3">
      <c r="A87" s="13" t="s">
        <v>126</v>
      </c>
    </row>
  </sheetData>
  <hyperlinks>
    <hyperlink ref="A84" r:id="rId1" display="https://miau.my-x.hu/myx-free/coco/test/323555920230524085213.html" xr:uid="{CE2E131E-7B34-454F-8C68-EBD3398B1AC7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rnd_raw</vt:lpstr>
      <vt:lpstr>rnd_stored</vt:lpstr>
      <vt:lpstr>consolidation</vt:lpstr>
      <vt:lpstr>direct_diff</vt:lpstr>
      <vt:lpstr>inverse_diff</vt:lpstr>
      <vt:lpstr>direct_raw</vt:lpstr>
      <vt:lpstr>inverse_raw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2023-05-24T06:32:11Z</dcterms:created>
  <dcterms:modified xsi:type="dcterms:W3CDTF">2023-08-26T13:12:48Z</dcterms:modified>
</cp:coreProperties>
</file>