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Latitude\AppData\Local\Temp\scp54175\var\www\miau\data\miau\307\"/>
    </mc:Choice>
  </mc:AlternateContent>
  <xr:revisionPtr revIDLastSave="0" documentId="13_ncr:1_{EC108E44-F2FD-492E-B2B4-723AB23787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" sheetId="5" r:id="rId1"/>
    <sheet name="Data" sheetId="1" r:id="rId2"/>
    <sheet name="Latin" sheetId="4" r:id="rId3"/>
    <sheet name="Magya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1" l="1"/>
  <c r="M38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F39" i="1"/>
  <c r="E38" i="1"/>
  <c r="F36" i="1"/>
  <c r="E36" i="1"/>
  <c r="D36" i="1"/>
  <c r="F35" i="1"/>
  <c r="E35" i="1"/>
  <c r="D35" i="1"/>
  <c r="F34" i="1"/>
  <c r="E34" i="1"/>
  <c r="D34" i="1"/>
  <c r="F33" i="1"/>
  <c r="E33" i="1"/>
  <c r="D33" i="1"/>
  <c r="F32" i="1"/>
  <c r="E32" i="1"/>
  <c r="D32" i="1"/>
  <c r="F31" i="1"/>
  <c r="E31" i="1"/>
  <c r="D31" i="1"/>
  <c r="F30" i="1"/>
  <c r="E30" i="1"/>
  <c r="D30" i="1"/>
  <c r="F29" i="1"/>
  <c r="E29" i="1"/>
  <c r="D29" i="1"/>
  <c r="F28" i="1"/>
  <c r="E28" i="1"/>
  <c r="D28" i="1"/>
  <c r="F27" i="1"/>
  <c r="E27" i="1"/>
  <c r="D27" i="1"/>
  <c r="M4" i="1"/>
  <c r="M5" i="1"/>
  <c r="M6" i="1"/>
  <c r="M7" i="1"/>
  <c r="M8" i="1"/>
  <c r="M9" i="1"/>
  <c r="M10" i="1"/>
  <c r="M11" i="1"/>
  <c r="M12" i="1"/>
  <c r="M3" i="1"/>
  <c r="E4" i="1"/>
  <c r="E5" i="1"/>
  <c r="E6" i="1"/>
  <c r="E7" i="1"/>
  <c r="E8" i="1"/>
  <c r="E9" i="1"/>
  <c r="E10" i="1"/>
  <c r="E11" i="1"/>
  <c r="E12" i="1"/>
  <c r="E3" i="1"/>
  <c r="D3" i="1"/>
  <c r="L4" i="1"/>
  <c r="L5" i="1"/>
  <c r="L6" i="1"/>
  <c r="L7" i="1"/>
  <c r="L8" i="1"/>
  <c r="L9" i="1"/>
  <c r="L10" i="1"/>
  <c r="L11" i="1"/>
  <c r="L12" i="1"/>
  <c r="L3" i="1"/>
  <c r="D4" i="1"/>
  <c r="D5" i="1"/>
  <c r="D6" i="1"/>
  <c r="D7" i="1"/>
  <c r="D8" i="1"/>
  <c r="D9" i="1"/>
  <c r="D10" i="1"/>
  <c r="D11" i="1"/>
  <c r="D12" i="1"/>
</calcChain>
</file>

<file path=xl/sharedStrings.xml><?xml version="1.0" encoding="utf-8"?>
<sst xmlns="http://schemas.openxmlformats.org/spreadsheetml/2006/main" count="402" uniqueCount="150">
  <si>
    <t>szívburokgyulladás</t>
  </si>
  <si>
    <t>dermatitis</t>
  </si>
  <si>
    <t>bőrgyulladás</t>
  </si>
  <si>
    <t>lumbago</t>
  </si>
  <si>
    <t>derékfájdalom</t>
  </si>
  <si>
    <t>coxarthrosis</t>
  </si>
  <si>
    <t>discus hernia</t>
  </si>
  <si>
    <t>porckorongsérv</t>
  </si>
  <si>
    <t>luxatio</t>
  </si>
  <si>
    <t>ficam</t>
  </si>
  <si>
    <t>necrosis</t>
  </si>
  <si>
    <t>Latin megnevezés</t>
  </si>
  <si>
    <t>Magyar megnevezés</t>
  </si>
  <si>
    <t>csípőizületi porckopás</t>
  </si>
  <si>
    <t>carcinoma</t>
  </si>
  <si>
    <t>daganat</t>
  </si>
  <si>
    <t>gingivitis</t>
  </si>
  <si>
    <t>fogínygyulladás</t>
  </si>
  <si>
    <t>nausea</t>
  </si>
  <si>
    <t>émelygés</t>
  </si>
  <si>
    <t>LATIN</t>
  </si>
  <si>
    <t>MAGYAR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</si>
  <si>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</si>
  <si>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</si>
  <si>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</si>
  <si>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</si>
  <si>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</si>
  <si>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</si>
  <si>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</si>
  <si>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</si>
  <si>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Y(A2)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</si>
  <si>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</si>
  <si>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</si>
  <si>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</si>
  <si>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</si>
  <si>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</si>
  <si>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</si>
  <si>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</si>
  <si>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</si>
  <si>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</si>
  <si>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</si>
  <si>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Lépcsôk(1)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</si>
  <si>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</si>
  <si>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</si>
  <si>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</si>
  <si>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</si>
  <si>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</si>
  <si>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</si>
  <si>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</si>
  <si>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</si>
  <si>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</si>
  <si>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</si>
  <si>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Lépcsôk(2)</t>
  </si>
  <si>
    <t>COCO:STD</t>
  </si>
  <si>
    <t>Becslés</t>
  </si>
  <si>
    <t>Tény+0</t>
  </si>
  <si>
    <t>Delta</t>
  </si>
  <si>
    <t>Delta/Tény</t>
  </si>
  <si>
    <t>17.92</t>
  </si>
  <si>
    <t>54.86</t>
  </si>
  <si>
    <t>58.55</t>
  </si>
  <si>
    <t>S1 összeg:</t>
  </si>
  <si>
    <t>S10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</si>
  <si>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</si>
  <si>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</si>
  <si>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</si>
  <si>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</si>
  <si>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</si>
  <si>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</si>
  <si>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</si>
  <si>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t>Google trends érdeklődés</t>
  </si>
  <si>
    <t>Adwords keresések száma</t>
  </si>
  <si>
    <t>(0+0)/(2)=0</t>
  </si>
  <si>
    <t>COCO</t>
  </si>
  <si>
    <t>Maximális memória használat: 1.34 Mb</t>
  </si>
  <si>
    <t>10</t>
  </si>
  <si>
    <t>1</t>
  </si>
  <si>
    <t>0</t>
  </si>
  <si>
    <t>6</t>
  </si>
  <si>
    <t>2</t>
  </si>
  <si>
    <t>3</t>
  </si>
  <si>
    <t>9</t>
  </si>
  <si>
    <t>7</t>
  </si>
  <si>
    <t>Átlag keresés</t>
  </si>
  <si>
    <t>3306932</t>
  </si>
  <si>
    <t>COCO STD: 3306932</t>
  </si>
  <si>
    <t>550</t>
  </si>
  <si>
    <t>5500</t>
  </si>
  <si>
    <t>55</t>
  </si>
  <si>
    <t>(4514.2+4514.2)/(2)=4514.2</t>
  </si>
  <si>
    <t>(451.4+4514.2)/(2)=2482.8</t>
  </si>
  <si>
    <t>(45.1+4514.2)/(2)=2279.7</t>
  </si>
  <si>
    <t>(45.1+451.4)/(2)=248.3</t>
  </si>
  <si>
    <t>4514.2</t>
  </si>
  <si>
    <t>2482.8</t>
  </si>
  <si>
    <t>2279.7</t>
  </si>
  <si>
    <t>248.3</t>
  </si>
  <si>
    <t>-1932.8</t>
  </si>
  <si>
    <t>-351.42</t>
  </si>
  <si>
    <t>985.8</t>
  </si>
  <si>
    <t>301.7</t>
  </si>
  <si>
    <t>54.85</t>
  </si>
  <si>
    <t>3017.2</t>
  </si>
  <si>
    <t>3220.3</t>
  </si>
  <si>
    <t>-1729.7</t>
  </si>
  <si>
    <t>-314.49</t>
  </si>
  <si>
    <t>-2224.7</t>
  </si>
  <si>
    <t>-4044.91</t>
  </si>
  <si>
    <t>26047</t>
  </si>
  <si>
    <t>24805</t>
  </si>
  <si>
    <t>1242</t>
  </si>
  <si>
    <t>A futtatás idôtartama: 0.16 mp (0 p)</t>
  </si>
  <si>
    <t>COCO STD: 6578348</t>
  </si>
  <si>
    <t>(7.7+8473.5)/(2)=4240.6</t>
  </si>
  <si>
    <t>(7.7+847.4)/(2)=427.55</t>
  </si>
  <si>
    <t>(7.7+84.7)/(2)=46.2</t>
  </si>
  <si>
    <t>A futtatás idôtartama: 0.07 mp (0 p)</t>
  </si>
  <si>
    <t>pericarditis, szívburokgyulladás - Felfedezés - Google Trends</t>
  </si>
  <si>
    <t>dermatitis, bőrgyulladás - Felfedezés - Google Trends</t>
  </si>
  <si>
    <t>gingivitis, fogínygyulladás - Felfedezés - Google Trends</t>
  </si>
  <si>
    <t>lumbago, derékfájdalom - Felfedezés - Google Trends</t>
  </si>
  <si>
    <t>nausea, émelygés - Felfedezés - Google Trends</t>
  </si>
  <si>
    <t>coxarthrosis, csípőizületi porckopás - Felfedezés - Google Trends</t>
  </si>
  <si>
    <t>discus hernia, porckorongsérv - Felfedezés - Google Trends</t>
  </si>
  <si>
    <t>luxatio, ficam - Felfedezés - Google Trends</t>
  </si>
  <si>
    <t>sejtelhalás</t>
  </si>
  <si>
    <t>necrosis, sejtelhalás - Felfedezés - Google Trends</t>
  </si>
  <si>
    <t>carcinoma, daganat - Felfedezés - Google Trends</t>
  </si>
  <si>
    <t>Google Trend Link (11.08 - 12.07)</t>
  </si>
  <si>
    <t>Adwords</t>
  </si>
  <si>
    <t>pericarditis</t>
  </si>
  <si>
    <t>Célok és logika:</t>
  </si>
  <si>
    <t>Az elsődleges célom az volt, hogy lássam, hogy a latin nyelvű betegség</t>
  </si>
  <si>
    <t>nevekre is van-e jelentősebb érdeklődési mutató Magyarországon, hogy</t>
  </si>
  <si>
    <t>megnézzem a fejlesztendő alkalmazás hasznosságát. Nyilván nem</t>
  </si>
  <si>
    <t>feltételezhető, hogy az összes keresés célja a leleteken látható latin</t>
  </si>
  <si>
    <t>elnevezés magyar megfelelőjét volt kikeresni, de a kevésbé ismert latin</t>
  </si>
  <si>
    <t>szavaknál már több esély lehet erre.</t>
  </si>
  <si>
    <t>A következő lépésben kíváncsivá váltam, hogy a google Trends szolgáltatása</t>
  </si>
  <si>
    <t>az Adwords adatokkal milyen összefüggésben van, erre készítettem el a</t>
  </si>
  <si>
    <t>hasonlóságelemzést, amiből kiderült, hogy a magyar elnevezések esetében</t>
  </si>
  <si>
    <t>lényegesen nagyobb az összefüggés a két szolgáltatás adatai között.</t>
  </si>
  <si>
    <t>Felhasználhatóság:</t>
  </si>
  <si>
    <t>Bármilyen más témakörben meg lehet vizsgálni, hogy a két szolgáltatás</t>
  </si>
  <si>
    <t>adatai milyen összefüggés mutatnak, akár időszakokra vonatkozóan is.</t>
  </si>
  <si>
    <t>correlation</t>
  </si>
  <si>
    <t>hiba</t>
  </si>
  <si>
    <t>Anonim Hallgató</t>
  </si>
  <si>
    <t>Latin nyelvű orvosi szakszavak létjogosultsága Google Trends és Google Adwords adatok alapján</t>
  </si>
  <si>
    <t>Importance of medical terms in Latin based on Google Trends and Google Adwords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</si>
</sst>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1A1D28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7"/>
      <color rgb="FF000000"/>
      <name val="Consolas"/>
      <family val="3"/>
      <charset val="238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/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4" fillId="0" borderId="0" xfId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46182</xdr:colOff>
      <xdr:row>13</xdr:row>
      <xdr:rowOff>57727</xdr:rowOff>
    </xdr:from>
    <xdr:to>
      <xdr:col>32</xdr:col>
      <xdr:colOff>222596</xdr:colOff>
      <xdr:row>44</xdr:row>
      <xdr:rowOff>114131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B929370D-8DE3-4A79-831A-F07CA1EE6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92909" y="3267363"/>
          <a:ext cx="13649960" cy="578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trends.google.com/trends/explore?date=2023-11-08%202023-12-07&amp;geo=HU&amp;q=luxatio,ficam&amp;hl=hu" TargetMode="External"/><Relationship Id="rId3" Type="http://schemas.openxmlformats.org/officeDocument/2006/relationships/hyperlink" Target="https://trends.google.com/trends/explore?date=2023-11-08%202023-12-07&amp;geo=HU&amp;q=gingivitis,fog%C3%ADnygyullad%C3%A1s&amp;hl=hu" TargetMode="External"/><Relationship Id="rId7" Type="http://schemas.openxmlformats.org/officeDocument/2006/relationships/hyperlink" Target="https://trends.google.com/trends/explore?date=2023-11-08%202023-12-07&amp;geo=HU&amp;q=discus%20hernia,porckorongs%C3%A9rv&amp;hl=hu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trends.google.com/trends/explore?date=2023-11-08%202023-12-07&amp;geo=HU&amp;q=dermatitis,b%C5%91rgyullad%C3%A1s&amp;hl=hu" TargetMode="External"/><Relationship Id="rId1" Type="http://schemas.openxmlformats.org/officeDocument/2006/relationships/hyperlink" Target="https://trends.google.com/trends/explore?date=2023-11-08%202023-12-07&amp;geo=HU&amp;q=pericarditis,sz%C3%ADvburokgyullad%C3%A1s&amp;hl=hu" TargetMode="External"/><Relationship Id="rId6" Type="http://schemas.openxmlformats.org/officeDocument/2006/relationships/hyperlink" Target="https://trends.google.com/trends/explore?date=2023-11-08%202023-12-07&amp;geo=HU&amp;q=coxarthrosis,cs%C3%ADp%C5%91iz%C3%BCleti%20porckop%C3%A1s&amp;hl=hu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rends.google.com/trends/explore?date=2023-11-08%202023-12-07&amp;geo=HU&amp;q=nausea,%C3%A9melyg%C3%A9s&amp;hl=hu" TargetMode="External"/><Relationship Id="rId10" Type="http://schemas.openxmlformats.org/officeDocument/2006/relationships/hyperlink" Target="https://trends.google.com/trends/explore?date=2023-11-08%202023-12-07&amp;geo=HU&amp;q=carcinoma,daganat&amp;hl=hu" TargetMode="External"/><Relationship Id="rId4" Type="http://schemas.openxmlformats.org/officeDocument/2006/relationships/hyperlink" Target="https://trends.google.com/trends/explore?date=2023-11-08%202023-12-07&amp;geo=HU&amp;q=lumbago,der%C3%A9kf%C3%A1jdalom&amp;hl=hu" TargetMode="External"/><Relationship Id="rId9" Type="http://schemas.openxmlformats.org/officeDocument/2006/relationships/hyperlink" Target="https://trends.google.com/trends/explore?date=2023-11-08%202023-12-07&amp;geo=HU&amp;q=necrosis,sejtelhal%C3%A1s&amp;hl=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F94F3-6D17-41EC-868D-616B7D20C122}">
  <dimension ref="A1:A22"/>
  <sheetViews>
    <sheetView tabSelected="1" workbookViewId="0">
      <selection activeCell="A20" sqref="A20"/>
    </sheetView>
  </sheetViews>
  <sheetFormatPr defaultRowHeight="14.4" x14ac:dyDescent="0.3"/>
  <cols>
    <col min="1" max="1" width="74.88671875" bestFit="1" customWidth="1"/>
  </cols>
  <sheetData>
    <row r="1" spans="1:1" x14ac:dyDescent="0.3">
      <c r="A1" s="11" t="s">
        <v>131</v>
      </c>
    </row>
    <row r="3" spans="1:1" x14ac:dyDescent="0.3">
      <c r="A3" s="11" t="s">
        <v>132</v>
      </c>
    </row>
    <row r="4" spans="1:1" x14ac:dyDescent="0.3">
      <c r="A4" s="11" t="s">
        <v>133</v>
      </c>
    </row>
    <row r="5" spans="1:1" x14ac:dyDescent="0.3">
      <c r="A5" s="11" t="s">
        <v>134</v>
      </c>
    </row>
    <row r="6" spans="1:1" x14ac:dyDescent="0.3">
      <c r="A6" s="11" t="s">
        <v>135</v>
      </c>
    </row>
    <row r="7" spans="1:1" x14ac:dyDescent="0.3">
      <c r="A7" s="11" t="s">
        <v>136</v>
      </c>
    </row>
    <row r="8" spans="1:1" x14ac:dyDescent="0.3">
      <c r="A8" s="11" t="s">
        <v>137</v>
      </c>
    </row>
    <row r="10" spans="1:1" x14ac:dyDescent="0.3">
      <c r="A10" s="11" t="s">
        <v>138</v>
      </c>
    </row>
    <row r="11" spans="1:1" x14ac:dyDescent="0.3">
      <c r="A11" s="11" t="s">
        <v>139</v>
      </c>
    </row>
    <row r="12" spans="1:1" x14ac:dyDescent="0.3">
      <c r="A12" s="11" t="s">
        <v>140</v>
      </c>
    </row>
    <row r="13" spans="1:1" x14ac:dyDescent="0.3">
      <c r="A13" s="11" t="s">
        <v>141</v>
      </c>
    </row>
    <row r="15" spans="1:1" x14ac:dyDescent="0.3">
      <c r="A15" s="11" t="s">
        <v>142</v>
      </c>
    </row>
    <row r="17" spans="1:1" x14ac:dyDescent="0.3">
      <c r="A17" s="11" t="s">
        <v>143</v>
      </c>
    </row>
    <row r="18" spans="1:1" x14ac:dyDescent="0.3">
      <c r="A18" s="11" t="s">
        <v>144</v>
      </c>
    </row>
    <row r="20" spans="1:1" x14ac:dyDescent="0.3">
      <c r="A20" s="11" t="s">
        <v>147</v>
      </c>
    </row>
    <row r="21" spans="1:1" x14ac:dyDescent="0.3">
      <c r="A21" s="11" t="s">
        <v>148</v>
      </c>
    </row>
    <row r="22" spans="1:1" x14ac:dyDescent="0.3">
      <c r="A22" s="11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9"/>
  <sheetViews>
    <sheetView zoomScale="66" workbookViewId="0"/>
  </sheetViews>
  <sheetFormatPr defaultRowHeight="14.4" x14ac:dyDescent="0.3"/>
  <cols>
    <col min="1" max="1" width="12.33203125" customWidth="1"/>
    <col min="2" max="2" width="17.77734375" bestFit="1" customWidth="1"/>
    <col min="3" max="3" width="11.5546875" bestFit="1" customWidth="1"/>
    <col min="4" max="4" width="11.21875" bestFit="1" customWidth="1"/>
    <col min="5" max="5" width="7.5546875" bestFit="1" customWidth="1"/>
    <col min="6" max="6" width="8.21875" bestFit="1" customWidth="1"/>
    <col min="7" max="7" width="11.21875" bestFit="1" customWidth="1"/>
    <col min="8" max="9" width="11.6640625" customWidth="1"/>
    <col min="10" max="10" width="19.77734375" bestFit="1" customWidth="1"/>
    <col min="11" max="11" width="11.5546875" bestFit="1" customWidth="1"/>
    <col min="12" max="12" width="11.21875" bestFit="1" customWidth="1"/>
    <col min="13" max="13" width="7.6640625" bestFit="1" customWidth="1"/>
    <col min="14" max="14" width="8.33203125" bestFit="1" customWidth="1"/>
    <col min="15" max="15" width="11.21875" bestFit="1" customWidth="1"/>
    <col min="17" max="17" width="62.5546875" bestFit="1" customWidth="1"/>
  </cols>
  <sheetData>
    <row r="1" spans="2:17" ht="36.6" customHeight="1" x14ac:dyDescent="0.3">
      <c r="B1" s="14" t="s">
        <v>20</v>
      </c>
      <c r="C1" s="14"/>
      <c r="D1" s="14"/>
      <c r="E1" s="14"/>
      <c r="F1" s="14"/>
      <c r="G1" s="14"/>
      <c r="H1" s="5"/>
      <c r="I1" s="5"/>
      <c r="J1" s="14" t="s">
        <v>21</v>
      </c>
      <c r="K1" s="14"/>
      <c r="L1" s="14"/>
      <c r="M1" s="14"/>
      <c r="N1" s="14"/>
      <c r="O1" s="14"/>
    </row>
    <row r="2" spans="2:17" s="3" customFormat="1" ht="56.4" customHeight="1" x14ac:dyDescent="0.3">
      <c r="B2" s="4" t="s">
        <v>11</v>
      </c>
      <c r="C2" s="3" t="s">
        <v>70</v>
      </c>
      <c r="D2" s="8" t="s">
        <v>28</v>
      </c>
      <c r="E2" s="8" t="s">
        <v>83</v>
      </c>
      <c r="F2" s="13" t="s">
        <v>71</v>
      </c>
      <c r="G2" s="13"/>
      <c r="J2" s="4" t="s">
        <v>12</v>
      </c>
      <c r="K2" s="3" t="s">
        <v>70</v>
      </c>
      <c r="L2" s="8" t="s">
        <v>28</v>
      </c>
      <c r="M2" s="8" t="s">
        <v>83</v>
      </c>
      <c r="N2" s="13" t="s">
        <v>71</v>
      </c>
      <c r="O2" s="13"/>
      <c r="Q2" s="3" t="s">
        <v>128</v>
      </c>
    </row>
    <row r="3" spans="2:17" x14ac:dyDescent="0.3">
      <c r="B3" t="s">
        <v>130</v>
      </c>
      <c r="C3">
        <v>14</v>
      </c>
      <c r="D3" s="9">
        <f>RANK(C3,$C$3:$C$12,0)</f>
        <v>6</v>
      </c>
      <c r="E3" s="9">
        <f>AVERAGE(F3:G3)</f>
        <v>550</v>
      </c>
      <c r="F3">
        <v>100</v>
      </c>
      <c r="G3">
        <v>1000</v>
      </c>
      <c r="J3" t="s">
        <v>0</v>
      </c>
      <c r="K3">
        <v>10</v>
      </c>
      <c r="L3" s="9">
        <f>RANK(K3,$K$3:$K$12,0)</f>
        <v>7</v>
      </c>
      <c r="M3" s="9">
        <f>AVERAGE(N3:O3)</f>
        <v>550</v>
      </c>
      <c r="N3">
        <v>100</v>
      </c>
      <c r="O3">
        <v>1000</v>
      </c>
      <c r="Q3" s="10" t="s">
        <v>117</v>
      </c>
    </row>
    <row r="4" spans="2:17" x14ac:dyDescent="0.3">
      <c r="B4" s="1" t="s">
        <v>1</v>
      </c>
      <c r="C4" s="1">
        <v>35</v>
      </c>
      <c r="D4" s="9">
        <f t="shared" ref="D4:D12" si="0">RANK(C4,$C$3:$C$12,0)</f>
        <v>1</v>
      </c>
      <c r="E4" s="9">
        <f t="shared" ref="E4:E12" si="1">AVERAGE(F4:G4)</f>
        <v>5500</v>
      </c>
      <c r="F4" s="1">
        <v>1000</v>
      </c>
      <c r="G4" s="1">
        <v>10000</v>
      </c>
      <c r="H4" s="1"/>
      <c r="I4" s="1"/>
      <c r="J4" s="1" t="s">
        <v>2</v>
      </c>
      <c r="K4">
        <v>6</v>
      </c>
      <c r="L4" s="9">
        <f t="shared" ref="L4:L12" si="2">RANK(K4,$K$3:$K$12,0)</f>
        <v>8</v>
      </c>
      <c r="M4" s="9">
        <f t="shared" ref="M4:M12" si="3">AVERAGE(N4:O4)</f>
        <v>550</v>
      </c>
      <c r="N4">
        <v>100</v>
      </c>
      <c r="O4">
        <v>1000</v>
      </c>
      <c r="Q4" s="10" t="s">
        <v>118</v>
      </c>
    </row>
    <row r="5" spans="2:17" x14ac:dyDescent="0.3">
      <c r="B5" s="2" t="s">
        <v>16</v>
      </c>
      <c r="C5" s="1">
        <v>8</v>
      </c>
      <c r="D5" s="9">
        <f t="shared" si="0"/>
        <v>10</v>
      </c>
      <c r="E5" s="9">
        <f t="shared" si="1"/>
        <v>550</v>
      </c>
      <c r="F5">
        <v>100</v>
      </c>
      <c r="G5">
        <v>1000</v>
      </c>
      <c r="J5" s="1" t="s">
        <v>17</v>
      </c>
      <c r="K5">
        <v>14</v>
      </c>
      <c r="L5" s="9">
        <f t="shared" si="2"/>
        <v>4</v>
      </c>
      <c r="M5" s="9">
        <f t="shared" si="3"/>
        <v>5500</v>
      </c>
      <c r="N5">
        <v>1000</v>
      </c>
      <c r="O5">
        <v>10000</v>
      </c>
      <c r="Q5" s="10" t="s">
        <v>119</v>
      </c>
    </row>
    <row r="6" spans="2:17" x14ac:dyDescent="0.3">
      <c r="B6" s="1" t="s">
        <v>3</v>
      </c>
      <c r="C6" s="1">
        <v>17</v>
      </c>
      <c r="D6" s="9">
        <f t="shared" si="0"/>
        <v>2</v>
      </c>
      <c r="E6" s="9">
        <f t="shared" si="1"/>
        <v>5500</v>
      </c>
      <c r="F6" s="1">
        <v>1000</v>
      </c>
      <c r="G6" s="1">
        <v>10000</v>
      </c>
      <c r="H6" s="1"/>
      <c r="I6" s="1"/>
      <c r="J6" s="1" t="s">
        <v>4</v>
      </c>
      <c r="K6">
        <v>21</v>
      </c>
      <c r="L6" s="9">
        <f t="shared" si="2"/>
        <v>3</v>
      </c>
      <c r="M6" s="9">
        <f t="shared" si="3"/>
        <v>5500</v>
      </c>
      <c r="N6" s="1">
        <v>1000</v>
      </c>
      <c r="O6" s="1">
        <v>10000</v>
      </c>
      <c r="Q6" s="10" t="s">
        <v>120</v>
      </c>
    </row>
    <row r="7" spans="2:17" x14ac:dyDescent="0.3">
      <c r="B7" s="1" t="s">
        <v>18</v>
      </c>
      <c r="C7" s="1">
        <v>15</v>
      </c>
      <c r="D7" s="9">
        <f t="shared" si="0"/>
        <v>3</v>
      </c>
      <c r="E7" s="9">
        <f t="shared" si="1"/>
        <v>550</v>
      </c>
      <c r="F7">
        <v>100</v>
      </c>
      <c r="G7">
        <v>1000</v>
      </c>
      <c r="J7" s="1" t="s">
        <v>19</v>
      </c>
      <c r="K7">
        <v>13</v>
      </c>
      <c r="L7" s="9">
        <f t="shared" si="2"/>
        <v>5</v>
      </c>
      <c r="M7" s="9">
        <f t="shared" si="3"/>
        <v>550</v>
      </c>
      <c r="N7">
        <v>100</v>
      </c>
      <c r="O7">
        <v>1000</v>
      </c>
      <c r="Q7" s="10" t="s">
        <v>121</v>
      </c>
    </row>
    <row r="8" spans="2:17" x14ac:dyDescent="0.3">
      <c r="B8" s="1" t="s">
        <v>5</v>
      </c>
      <c r="C8" s="1">
        <v>15</v>
      </c>
      <c r="D8" s="9">
        <f t="shared" si="0"/>
        <v>3</v>
      </c>
      <c r="E8" s="9">
        <f t="shared" si="1"/>
        <v>5500</v>
      </c>
      <c r="F8" s="1">
        <v>1000</v>
      </c>
      <c r="G8" s="1">
        <v>10000</v>
      </c>
      <c r="H8" s="1"/>
      <c r="I8" s="1"/>
      <c r="J8" s="1" t="s">
        <v>13</v>
      </c>
      <c r="K8">
        <v>0</v>
      </c>
      <c r="L8" s="9">
        <f t="shared" si="2"/>
        <v>9</v>
      </c>
      <c r="M8" s="9">
        <f t="shared" si="3"/>
        <v>55</v>
      </c>
      <c r="N8" s="1">
        <v>10</v>
      </c>
      <c r="O8" s="1">
        <v>100</v>
      </c>
      <c r="Q8" s="10" t="s">
        <v>122</v>
      </c>
    </row>
    <row r="9" spans="2:17" x14ac:dyDescent="0.3">
      <c r="B9" s="1" t="s">
        <v>6</v>
      </c>
      <c r="C9" s="1">
        <v>9</v>
      </c>
      <c r="D9" s="9">
        <f t="shared" si="0"/>
        <v>9</v>
      </c>
      <c r="E9" s="9">
        <f t="shared" si="1"/>
        <v>5500</v>
      </c>
      <c r="F9" s="1">
        <v>1000</v>
      </c>
      <c r="G9" s="1">
        <v>10000</v>
      </c>
      <c r="H9" s="1"/>
      <c r="I9" s="1"/>
      <c r="J9" s="1" t="s">
        <v>7</v>
      </c>
      <c r="K9">
        <v>22</v>
      </c>
      <c r="L9" s="9">
        <f t="shared" si="2"/>
        <v>2</v>
      </c>
      <c r="M9" s="9">
        <f t="shared" si="3"/>
        <v>5500</v>
      </c>
      <c r="N9" s="1">
        <v>1000</v>
      </c>
      <c r="O9" s="1">
        <v>10000</v>
      </c>
      <c r="Q9" s="10" t="s">
        <v>123</v>
      </c>
    </row>
    <row r="10" spans="2:17" x14ac:dyDescent="0.3">
      <c r="B10" s="1" t="s">
        <v>8</v>
      </c>
      <c r="C10" s="1">
        <v>11</v>
      </c>
      <c r="D10" s="9">
        <f t="shared" si="0"/>
        <v>7</v>
      </c>
      <c r="E10" s="9">
        <f t="shared" si="1"/>
        <v>550</v>
      </c>
      <c r="F10">
        <v>100</v>
      </c>
      <c r="G10">
        <v>1000</v>
      </c>
      <c r="J10" t="s">
        <v>9</v>
      </c>
      <c r="K10">
        <v>12</v>
      </c>
      <c r="L10" s="9">
        <f t="shared" si="2"/>
        <v>6</v>
      </c>
      <c r="M10" s="9">
        <f t="shared" si="3"/>
        <v>550</v>
      </c>
      <c r="N10">
        <v>100</v>
      </c>
      <c r="O10">
        <v>1000</v>
      </c>
      <c r="Q10" s="10" t="s">
        <v>124</v>
      </c>
    </row>
    <row r="11" spans="2:17" x14ac:dyDescent="0.3">
      <c r="B11" s="1" t="s">
        <v>10</v>
      </c>
      <c r="C11" s="1">
        <v>15</v>
      </c>
      <c r="D11" s="9">
        <f t="shared" si="0"/>
        <v>3</v>
      </c>
      <c r="E11" s="9">
        <f t="shared" si="1"/>
        <v>550</v>
      </c>
      <c r="F11" s="1">
        <v>100</v>
      </c>
      <c r="G11" s="1">
        <v>1000</v>
      </c>
      <c r="H11" s="1"/>
      <c r="I11" s="1"/>
      <c r="J11" s="1" t="s">
        <v>125</v>
      </c>
      <c r="K11">
        <v>0</v>
      </c>
      <c r="L11" s="9">
        <f t="shared" si="2"/>
        <v>9</v>
      </c>
      <c r="M11" s="9">
        <f t="shared" si="3"/>
        <v>5</v>
      </c>
      <c r="N11" s="1">
        <v>0</v>
      </c>
      <c r="O11" s="1">
        <v>10</v>
      </c>
      <c r="Q11" s="10" t="s">
        <v>126</v>
      </c>
    </row>
    <row r="12" spans="2:17" x14ac:dyDescent="0.3">
      <c r="B12" s="1" t="s">
        <v>14</v>
      </c>
      <c r="C12" s="1">
        <v>11</v>
      </c>
      <c r="D12" s="9">
        <f t="shared" si="0"/>
        <v>7</v>
      </c>
      <c r="E12" s="9">
        <f t="shared" si="1"/>
        <v>5500</v>
      </c>
      <c r="F12" s="1">
        <v>1000</v>
      </c>
      <c r="G12" s="1">
        <v>10000</v>
      </c>
      <c r="H12" s="1"/>
      <c r="I12" s="1"/>
      <c r="J12" t="s">
        <v>15</v>
      </c>
      <c r="K12">
        <v>47</v>
      </c>
      <c r="L12" s="9">
        <f t="shared" si="2"/>
        <v>1</v>
      </c>
      <c r="M12" s="9">
        <f t="shared" si="3"/>
        <v>550</v>
      </c>
      <c r="N12">
        <v>100</v>
      </c>
      <c r="O12">
        <v>1000</v>
      </c>
      <c r="Q12" s="10" t="s">
        <v>127</v>
      </c>
    </row>
    <row r="13" spans="2:17" x14ac:dyDescent="0.3">
      <c r="Q13" t="s">
        <v>129</v>
      </c>
    </row>
    <row r="15" spans="2:17" x14ac:dyDescent="0.3">
      <c r="B15" s="7" t="s">
        <v>53</v>
      </c>
      <c r="C15" s="7" t="s">
        <v>29</v>
      </c>
      <c r="D15" s="7" t="s">
        <v>54</v>
      </c>
      <c r="E15" s="7" t="s">
        <v>55</v>
      </c>
      <c r="F15" s="7" t="s">
        <v>56</v>
      </c>
      <c r="G15" s="7" t="s">
        <v>57</v>
      </c>
      <c r="H15" s="7"/>
      <c r="I15" s="7"/>
      <c r="J15" s="6" t="s">
        <v>53</v>
      </c>
      <c r="K15" s="6" t="s">
        <v>29</v>
      </c>
      <c r="L15" s="6" t="s">
        <v>54</v>
      </c>
      <c r="M15" s="6" t="s">
        <v>55</v>
      </c>
      <c r="N15" s="6" t="s">
        <v>56</v>
      </c>
      <c r="O15" s="6" t="s">
        <v>57</v>
      </c>
      <c r="P15" s="6"/>
    </row>
    <row r="16" spans="2:17" x14ac:dyDescent="0.3">
      <c r="B16" s="7" t="s">
        <v>31</v>
      </c>
      <c r="C16" s="7" t="s">
        <v>94</v>
      </c>
      <c r="D16" s="7" t="s">
        <v>94</v>
      </c>
      <c r="E16" s="7" t="s">
        <v>86</v>
      </c>
      <c r="F16" s="7" t="s">
        <v>97</v>
      </c>
      <c r="G16" s="7" t="s">
        <v>98</v>
      </c>
      <c r="H16" s="7"/>
      <c r="I16" s="7"/>
      <c r="J16" s="6" t="s">
        <v>31</v>
      </c>
      <c r="K16" s="6">
        <v>427.5</v>
      </c>
      <c r="L16" s="6">
        <v>427.5</v>
      </c>
      <c r="M16" s="6">
        <v>550</v>
      </c>
      <c r="N16" s="6">
        <v>122.5</v>
      </c>
      <c r="O16" s="6">
        <v>22.27</v>
      </c>
      <c r="P16" s="6"/>
    </row>
    <row r="17" spans="2:16" x14ac:dyDescent="0.3">
      <c r="B17" s="7" t="s">
        <v>32</v>
      </c>
      <c r="C17" s="7" t="s">
        <v>93</v>
      </c>
      <c r="D17" s="7" t="s">
        <v>93</v>
      </c>
      <c r="E17" s="7" t="s">
        <v>87</v>
      </c>
      <c r="F17" s="7" t="s">
        <v>99</v>
      </c>
      <c r="G17" s="7" t="s">
        <v>58</v>
      </c>
      <c r="H17" s="7"/>
      <c r="I17" s="7"/>
      <c r="J17" s="6" t="s">
        <v>32</v>
      </c>
      <c r="K17" s="6">
        <v>427.5</v>
      </c>
      <c r="L17" s="6">
        <v>427.5</v>
      </c>
      <c r="M17" s="6">
        <v>550</v>
      </c>
      <c r="N17" s="6">
        <v>122.5</v>
      </c>
      <c r="O17" s="6">
        <v>22.27</v>
      </c>
      <c r="P17" s="6"/>
    </row>
    <row r="18" spans="2:16" x14ac:dyDescent="0.3">
      <c r="B18" s="7" t="s">
        <v>33</v>
      </c>
      <c r="C18" s="7" t="s">
        <v>96</v>
      </c>
      <c r="D18" s="7" t="s">
        <v>96</v>
      </c>
      <c r="E18" s="7" t="s">
        <v>86</v>
      </c>
      <c r="F18" s="7" t="s">
        <v>100</v>
      </c>
      <c r="G18" s="7" t="s">
        <v>101</v>
      </c>
      <c r="H18" s="7"/>
      <c r="I18" s="7"/>
      <c r="J18" s="6" t="s">
        <v>33</v>
      </c>
      <c r="K18" s="6">
        <v>4240.6000000000004</v>
      </c>
      <c r="L18" s="6">
        <v>4240.6000000000004</v>
      </c>
      <c r="M18" s="6">
        <v>5500</v>
      </c>
      <c r="N18" s="6">
        <v>1259.4000000000001</v>
      </c>
      <c r="O18" s="6">
        <v>22.9</v>
      </c>
      <c r="P18" s="6"/>
    </row>
    <row r="19" spans="2:16" x14ac:dyDescent="0.3">
      <c r="B19" s="7" t="s">
        <v>34</v>
      </c>
      <c r="C19" s="7" t="s">
        <v>93</v>
      </c>
      <c r="D19" s="7" t="s">
        <v>93</v>
      </c>
      <c r="E19" s="7" t="s">
        <v>87</v>
      </c>
      <c r="F19" s="7" t="s">
        <v>99</v>
      </c>
      <c r="G19" s="7" t="s">
        <v>58</v>
      </c>
      <c r="H19" s="7"/>
      <c r="I19" s="7"/>
      <c r="J19" s="6" t="s">
        <v>34</v>
      </c>
      <c r="K19" s="6">
        <v>4240.6000000000004</v>
      </c>
      <c r="L19" s="6">
        <v>4240.6000000000004</v>
      </c>
      <c r="M19" s="6">
        <v>5500</v>
      </c>
      <c r="N19" s="6">
        <v>1259.4000000000001</v>
      </c>
      <c r="O19" s="6">
        <v>22.9</v>
      </c>
      <c r="P19" s="6"/>
    </row>
    <row r="20" spans="2:16" x14ac:dyDescent="0.3">
      <c r="B20" s="7" t="s">
        <v>35</v>
      </c>
      <c r="C20" s="7" t="s">
        <v>94</v>
      </c>
      <c r="D20" s="7" t="s">
        <v>94</v>
      </c>
      <c r="E20" s="7" t="s">
        <v>86</v>
      </c>
      <c r="F20" s="7" t="s">
        <v>97</v>
      </c>
      <c r="G20" s="7" t="s">
        <v>98</v>
      </c>
      <c r="H20" s="7"/>
      <c r="I20" s="7"/>
      <c r="J20" s="6" t="s">
        <v>35</v>
      </c>
      <c r="K20" s="6">
        <v>427.5</v>
      </c>
      <c r="L20" s="6">
        <v>427.5</v>
      </c>
      <c r="M20" s="6">
        <v>550</v>
      </c>
      <c r="N20" s="6">
        <v>122.5</v>
      </c>
      <c r="O20" s="6">
        <v>22.27</v>
      </c>
      <c r="P20" s="6"/>
    </row>
    <row r="21" spans="2:16" x14ac:dyDescent="0.3">
      <c r="B21" s="7" t="s">
        <v>36</v>
      </c>
      <c r="C21" s="7" t="s">
        <v>94</v>
      </c>
      <c r="D21" s="7" t="s">
        <v>94</v>
      </c>
      <c r="E21" s="7" t="s">
        <v>87</v>
      </c>
      <c r="F21" s="7" t="s">
        <v>102</v>
      </c>
      <c r="G21" s="7" t="s">
        <v>59</v>
      </c>
      <c r="H21" s="7"/>
      <c r="I21" s="7"/>
      <c r="J21" s="6" t="s">
        <v>36</v>
      </c>
      <c r="K21" s="6">
        <v>46.2</v>
      </c>
      <c r="L21" s="6">
        <v>46.2</v>
      </c>
      <c r="M21" s="6">
        <v>55</v>
      </c>
      <c r="N21" s="6">
        <v>8.8000000000000007</v>
      </c>
      <c r="O21" s="6">
        <v>16</v>
      </c>
      <c r="P21" s="6"/>
    </row>
    <row r="22" spans="2:16" x14ac:dyDescent="0.3">
      <c r="B22" s="7" t="s">
        <v>37</v>
      </c>
      <c r="C22" s="7" t="s">
        <v>95</v>
      </c>
      <c r="D22" s="7" t="s">
        <v>95</v>
      </c>
      <c r="E22" s="7" t="s">
        <v>87</v>
      </c>
      <c r="F22" s="7" t="s">
        <v>103</v>
      </c>
      <c r="G22" s="7" t="s">
        <v>60</v>
      </c>
      <c r="H22" s="7"/>
      <c r="I22" s="7"/>
      <c r="J22" s="6" t="s">
        <v>37</v>
      </c>
      <c r="K22" s="6">
        <v>4240.6000000000004</v>
      </c>
      <c r="L22" s="6">
        <v>4240.6000000000004</v>
      </c>
      <c r="M22" s="6">
        <v>5500</v>
      </c>
      <c r="N22" s="6">
        <v>1259.4000000000001</v>
      </c>
      <c r="O22" s="6">
        <v>22.9</v>
      </c>
      <c r="P22" s="6"/>
    </row>
    <row r="23" spans="2:16" x14ac:dyDescent="0.3">
      <c r="B23" s="7" t="s">
        <v>38</v>
      </c>
      <c r="C23" s="7" t="s">
        <v>95</v>
      </c>
      <c r="D23" s="7" t="s">
        <v>95</v>
      </c>
      <c r="E23" s="7" t="s">
        <v>86</v>
      </c>
      <c r="F23" s="7" t="s">
        <v>104</v>
      </c>
      <c r="G23" s="7" t="s">
        <v>105</v>
      </c>
      <c r="H23" s="7"/>
      <c r="I23" s="7"/>
      <c r="J23" s="6" t="s">
        <v>38</v>
      </c>
      <c r="K23" s="6">
        <v>427.5</v>
      </c>
      <c r="L23" s="6">
        <v>427.5</v>
      </c>
      <c r="M23" s="6">
        <v>550</v>
      </c>
      <c r="N23" s="6">
        <v>122.5</v>
      </c>
      <c r="O23" s="6">
        <v>22.27</v>
      </c>
      <c r="P23" s="6"/>
    </row>
    <row r="24" spans="2:16" x14ac:dyDescent="0.3">
      <c r="B24" s="7" t="s">
        <v>39</v>
      </c>
      <c r="C24" s="7" t="s">
        <v>94</v>
      </c>
      <c r="D24" s="7" t="s">
        <v>94</v>
      </c>
      <c r="E24" s="7" t="s">
        <v>86</v>
      </c>
      <c r="F24" s="7" t="s">
        <v>97</v>
      </c>
      <c r="G24" s="7" t="s">
        <v>98</v>
      </c>
      <c r="H24" s="7"/>
      <c r="I24" s="7"/>
      <c r="J24" s="6" t="s">
        <v>39</v>
      </c>
      <c r="K24" s="6">
        <v>46.2</v>
      </c>
      <c r="L24" s="6">
        <v>46.2</v>
      </c>
      <c r="M24" s="6">
        <v>5</v>
      </c>
      <c r="N24" s="6">
        <v>-41.2</v>
      </c>
      <c r="O24" s="6">
        <v>-824</v>
      </c>
      <c r="P24" s="6"/>
    </row>
    <row r="25" spans="2:16" x14ac:dyDescent="0.3">
      <c r="B25" s="7" t="s">
        <v>40</v>
      </c>
      <c r="C25" s="7" t="s">
        <v>95</v>
      </c>
      <c r="D25" s="7" t="s">
        <v>95</v>
      </c>
      <c r="E25" s="7" t="s">
        <v>88</v>
      </c>
      <c r="F25" s="7" t="s">
        <v>106</v>
      </c>
      <c r="G25" s="7" t="s">
        <v>107</v>
      </c>
      <c r="H25" s="7"/>
      <c r="I25" s="7"/>
      <c r="J25" s="6" t="s">
        <v>40</v>
      </c>
      <c r="K25" s="6">
        <v>4240.6000000000004</v>
      </c>
      <c r="L25" s="6">
        <v>4240.6000000000004</v>
      </c>
      <c r="M25" s="6">
        <v>5</v>
      </c>
      <c r="N25" s="6">
        <v>-4235.6000000000004</v>
      </c>
      <c r="O25" s="6">
        <v>-84712</v>
      </c>
      <c r="P25" s="6"/>
    </row>
    <row r="27" spans="2:16" x14ac:dyDescent="0.3">
      <c r="D27">
        <f>VALUE(D16)</f>
        <v>2482.8000000000002</v>
      </c>
      <c r="E27">
        <f t="shared" ref="E27:E36" si="4">VALUE(E16)</f>
        <v>550</v>
      </c>
      <c r="F27">
        <f>ABS(F16)</f>
        <v>1932.8</v>
      </c>
      <c r="L27">
        <f>VALUE(L16)</f>
        <v>427.5</v>
      </c>
      <c r="M27">
        <f t="shared" ref="M27:M36" si="5">VALUE(M16)</f>
        <v>550</v>
      </c>
      <c r="N27">
        <f>ABS(N16)</f>
        <v>122.5</v>
      </c>
    </row>
    <row r="28" spans="2:16" x14ac:dyDescent="0.3">
      <c r="D28">
        <f t="shared" ref="D28:D36" si="6">VALUE(D17)</f>
        <v>4514.2</v>
      </c>
      <c r="E28">
        <f t="shared" si="4"/>
        <v>5500</v>
      </c>
      <c r="F28">
        <f t="shared" ref="F28:F36" si="7">ABS(F17)</f>
        <v>985.8</v>
      </c>
      <c r="L28">
        <f t="shared" ref="L28:L36" si="8">VALUE(L17)</f>
        <v>427.5</v>
      </c>
      <c r="M28">
        <f t="shared" si="5"/>
        <v>550</v>
      </c>
      <c r="N28">
        <f t="shared" ref="N28:N36" si="9">ABS(N17)</f>
        <v>122.5</v>
      </c>
    </row>
    <row r="29" spans="2:16" x14ac:dyDescent="0.3">
      <c r="D29">
        <f t="shared" si="6"/>
        <v>248.3</v>
      </c>
      <c r="E29">
        <f t="shared" si="4"/>
        <v>550</v>
      </c>
      <c r="F29">
        <f t="shared" si="7"/>
        <v>301.7</v>
      </c>
      <c r="L29">
        <f t="shared" si="8"/>
        <v>4240.6000000000004</v>
      </c>
      <c r="M29">
        <f t="shared" si="5"/>
        <v>5500</v>
      </c>
      <c r="N29">
        <f t="shared" si="9"/>
        <v>1259.4000000000001</v>
      </c>
    </row>
    <row r="30" spans="2:16" x14ac:dyDescent="0.3">
      <c r="D30">
        <f t="shared" si="6"/>
        <v>4514.2</v>
      </c>
      <c r="E30">
        <f t="shared" si="4"/>
        <v>5500</v>
      </c>
      <c r="F30">
        <f t="shared" si="7"/>
        <v>985.8</v>
      </c>
      <c r="L30">
        <f t="shared" si="8"/>
        <v>4240.6000000000004</v>
      </c>
      <c r="M30">
        <f t="shared" si="5"/>
        <v>5500</v>
      </c>
      <c r="N30">
        <f t="shared" si="9"/>
        <v>1259.4000000000001</v>
      </c>
    </row>
    <row r="31" spans="2:16" x14ac:dyDescent="0.3">
      <c r="D31">
        <f t="shared" si="6"/>
        <v>2482.8000000000002</v>
      </c>
      <c r="E31">
        <f t="shared" si="4"/>
        <v>550</v>
      </c>
      <c r="F31">
        <f t="shared" si="7"/>
        <v>1932.8</v>
      </c>
      <c r="L31">
        <f t="shared" si="8"/>
        <v>427.5</v>
      </c>
      <c r="M31">
        <f t="shared" si="5"/>
        <v>550</v>
      </c>
      <c r="N31">
        <f t="shared" si="9"/>
        <v>122.5</v>
      </c>
    </row>
    <row r="32" spans="2:16" x14ac:dyDescent="0.3">
      <c r="D32">
        <f t="shared" si="6"/>
        <v>2482.8000000000002</v>
      </c>
      <c r="E32">
        <f t="shared" si="4"/>
        <v>5500</v>
      </c>
      <c r="F32">
        <f t="shared" si="7"/>
        <v>3017.2</v>
      </c>
      <c r="L32">
        <f t="shared" si="8"/>
        <v>46.2</v>
      </c>
      <c r="M32">
        <f t="shared" si="5"/>
        <v>55</v>
      </c>
      <c r="N32">
        <f t="shared" si="9"/>
        <v>8.8000000000000007</v>
      </c>
    </row>
    <row r="33" spans="4:14" x14ac:dyDescent="0.3">
      <c r="D33">
        <f t="shared" si="6"/>
        <v>2279.6999999999998</v>
      </c>
      <c r="E33">
        <f t="shared" si="4"/>
        <v>5500</v>
      </c>
      <c r="F33">
        <f t="shared" si="7"/>
        <v>3220.3</v>
      </c>
      <c r="L33">
        <f t="shared" si="8"/>
        <v>4240.6000000000004</v>
      </c>
      <c r="M33">
        <f t="shared" si="5"/>
        <v>5500</v>
      </c>
      <c r="N33">
        <f t="shared" si="9"/>
        <v>1259.4000000000001</v>
      </c>
    </row>
    <row r="34" spans="4:14" x14ac:dyDescent="0.3">
      <c r="D34">
        <f t="shared" si="6"/>
        <v>2279.6999999999998</v>
      </c>
      <c r="E34">
        <f t="shared" si="4"/>
        <v>550</v>
      </c>
      <c r="F34">
        <f t="shared" si="7"/>
        <v>1729.7</v>
      </c>
      <c r="L34">
        <f t="shared" si="8"/>
        <v>427.5</v>
      </c>
      <c r="M34">
        <f t="shared" si="5"/>
        <v>550</v>
      </c>
      <c r="N34">
        <f t="shared" si="9"/>
        <v>122.5</v>
      </c>
    </row>
    <row r="35" spans="4:14" x14ac:dyDescent="0.3">
      <c r="D35">
        <f t="shared" si="6"/>
        <v>2482.8000000000002</v>
      </c>
      <c r="E35">
        <f t="shared" si="4"/>
        <v>550</v>
      </c>
      <c r="F35">
        <f t="shared" si="7"/>
        <v>1932.8</v>
      </c>
      <c r="L35">
        <f t="shared" si="8"/>
        <v>46.2</v>
      </c>
      <c r="M35">
        <f t="shared" si="5"/>
        <v>5</v>
      </c>
      <c r="N35">
        <f t="shared" si="9"/>
        <v>41.2</v>
      </c>
    </row>
    <row r="36" spans="4:14" x14ac:dyDescent="0.3">
      <c r="D36">
        <f t="shared" si="6"/>
        <v>2279.6999999999998</v>
      </c>
      <c r="E36">
        <f t="shared" si="4"/>
        <v>55</v>
      </c>
      <c r="F36">
        <f t="shared" si="7"/>
        <v>2224.6999999999998</v>
      </c>
      <c r="L36">
        <f t="shared" si="8"/>
        <v>4240.6000000000004</v>
      </c>
      <c r="M36">
        <f t="shared" si="5"/>
        <v>5</v>
      </c>
      <c r="N36">
        <f t="shared" si="9"/>
        <v>4235.6000000000004</v>
      </c>
    </row>
    <row r="37" spans="4:14" x14ac:dyDescent="0.3">
      <c r="D37" s="12"/>
      <c r="E37" s="12"/>
      <c r="F37" s="12"/>
    </row>
    <row r="38" spans="4:14" x14ac:dyDescent="0.3">
      <c r="D38" t="s">
        <v>145</v>
      </c>
      <c r="E38" s="6">
        <f>CORREL(E27:E36,D27:D36)</f>
        <v>0.59349398516427065</v>
      </c>
      <c r="L38" t="s">
        <v>145</v>
      </c>
      <c r="M38" s="6">
        <f>CORREL(M27:M36,L27:L36)</f>
        <v>0.7748235082196151</v>
      </c>
    </row>
    <row r="39" spans="4:14" x14ac:dyDescent="0.3">
      <c r="D39" t="s">
        <v>146</v>
      </c>
      <c r="F39">
        <f>SUM(F27:F36)</f>
        <v>18263.599999999999</v>
      </c>
      <c r="L39" t="s">
        <v>146</v>
      </c>
      <c r="N39">
        <f>SUM(N27:N36)</f>
        <v>8553.7999999999993</v>
      </c>
    </row>
  </sheetData>
  <mergeCells count="4">
    <mergeCell ref="F2:G2"/>
    <mergeCell ref="N2:O2"/>
    <mergeCell ref="B1:G1"/>
    <mergeCell ref="J1:O1"/>
  </mergeCells>
  <conditionalFormatting sqref="E38:M3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9:N3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Q3" r:id="rId1" display="https://trends.google.com/trends/explore?date=2023-11-08%202023-12-07&amp;geo=HU&amp;q=pericarditis,sz%C3%ADvburokgyullad%C3%A1s&amp;hl=hu" xr:uid="{D1E7BA8A-3142-441F-95CC-17664EB330D6}"/>
    <hyperlink ref="Q4" r:id="rId2" display="https://trends.google.com/trends/explore?date=2023-11-08%202023-12-07&amp;geo=HU&amp;q=dermatitis,b%C5%91rgyullad%C3%A1s&amp;hl=hu" xr:uid="{0A99BCFA-FD1F-48F8-9678-07C2FD750A9F}"/>
    <hyperlink ref="Q5" r:id="rId3" display="https://trends.google.com/trends/explore?date=2023-11-08%202023-12-07&amp;geo=HU&amp;q=gingivitis,fog%C3%ADnygyullad%C3%A1s&amp;hl=hu" xr:uid="{4E1980A1-4872-45BB-9F97-26A1933E462E}"/>
    <hyperlink ref="Q6" r:id="rId4" display="https://trends.google.com/trends/explore?date=2023-11-08%202023-12-07&amp;geo=HU&amp;q=lumbago,der%C3%A9kf%C3%A1jdalom&amp;hl=hu" xr:uid="{BE542E86-4F1A-4D8E-9651-A8102ED2062F}"/>
    <hyperlink ref="Q7" r:id="rId5" display="https://trends.google.com/trends/explore?date=2023-11-08%202023-12-07&amp;geo=HU&amp;q=nausea,%C3%A9melyg%C3%A9s&amp;hl=hu" xr:uid="{4E76C13E-82F3-4270-8064-BF2AFADBB470}"/>
    <hyperlink ref="Q8" r:id="rId6" display="https://trends.google.com/trends/explore?date=2023-11-08%202023-12-07&amp;geo=HU&amp;q=coxarthrosis,cs%C3%ADp%C5%91iz%C3%BCleti%20porckop%C3%A1s&amp;hl=hu" xr:uid="{1DAE0A79-BF8D-4CE3-B358-A8EC476BE871}"/>
    <hyperlink ref="Q9" r:id="rId7" display="https://trends.google.com/trends/explore?date=2023-11-08%202023-12-07&amp;geo=HU&amp;q=discus%20hernia,porckorongs%C3%A9rv&amp;hl=hu" xr:uid="{35D1951D-3FA6-41A7-B0C6-B1DB44DBB7C5}"/>
    <hyperlink ref="Q10" r:id="rId8" display="https://trends.google.com/trends/explore?date=2023-11-08%202023-12-07&amp;geo=HU&amp;q=luxatio,ficam&amp;hl=hu" xr:uid="{DA083E41-D7FC-426E-8EA1-DF50D5997ACA}"/>
    <hyperlink ref="Q11" r:id="rId9" display="https://trends.google.com/trends/explore?date=2023-11-08%202023-12-07&amp;geo=HU&amp;q=necrosis,sejtelhal%C3%A1s&amp;hl=hu" xr:uid="{E1BE9B9A-F7E2-48D8-9155-E0A5744799E4}"/>
    <hyperlink ref="Q12" r:id="rId10" display="https://trends.google.com/trends/explore?date=2023-11-08%202023-12-07&amp;geo=HU&amp;q=carcinoma,daganat&amp;hl=hu" xr:uid="{7477E1A3-3069-4939-AF6F-51EE32F1F643}"/>
  </hyperlinks>
  <pageMargins left="0.7" right="0.7" top="0.75" bottom="0.75" header="0.3" footer="0.3"/>
  <pageSetup paperSize="9" orientation="portrait" r:id="rId11"/>
  <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66"/>
  <sheetViews>
    <sheetView zoomScale="42" workbookViewId="0"/>
  </sheetViews>
  <sheetFormatPr defaultColWidth="8.88671875" defaultRowHeight="14.4" x14ac:dyDescent="0.3"/>
  <cols>
    <col min="1" max="1" width="36.6640625" style="7" bestFit="1" customWidth="1"/>
    <col min="2" max="2" width="25.5546875" style="7" bestFit="1" customWidth="1"/>
    <col min="3" max="3" width="12.33203125" style="7" bestFit="1" customWidth="1"/>
    <col min="4" max="4" width="7.5546875" style="7" bestFit="1" customWidth="1"/>
    <col min="5" max="5" width="13.5546875" style="7" bestFit="1" customWidth="1"/>
    <col min="6" max="6" width="11" style="7" bestFit="1" customWidth="1"/>
    <col min="7" max="7" width="8.33203125" style="7" bestFit="1" customWidth="1"/>
    <col min="8" max="8" width="3.33203125" style="7" bestFit="1" customWidth="1"/>
    <col min="9" max="9" width="7.5546875" style="7" bestFit="1" customWidth="1"/>
    <col min="10" max="10" width="2.21875" style="7" bestFit="1" customWidth="1"/>
    <col min="11" max="11" width="6.77734375" style="7" bestFit="1" customWidth="1"/>
    <col min="12" max="12" width="18.88671875" style="7" bestFit="1" customWidth="1"/>
    <col min="13" max="16384" width="8.88671875" style="7"/>
  </cols>
  <sheetData>
    <row r="2" spans="1:12" x14ac:dyDescent="0.3">
      <c r="A2" s="7" t="s">
        <v>73</v>
      </c>
    </row>
    <row r="4" spans="1:12" x14ac:dyDescent="0.3">
      <c r="A4" s="7" t="s">
        <v>22</v>
      </c>
      <c r="B4" s="7" t="s">
        <v>84</v>
      </c>
      <c r="C4" s="7" t="s">
        <v>23</v>
      </c>
      <c r="D4" s="7" t="s">
        <v>75</v>
      </c>
      <c r="E4" s="7" t="s">
        <v>24</v>
      </c>
      <c r="F4" s="7" t="s">
        <v>76</v>
      </c>
      <c r="G4" s="7" t="s">
        <v>25</v>
      </c>
      <c r="H4" s="7" t="s">
        <v>75</v>
      </c>
      <c r="I4" s="7" t="s">
        <v>26</v>
      </c>
      <c r="J4" s="7" t="s">
        <v>77</v>
      </c>
      <c r="K4" s="7" t="s">
        <v>27</v>
      </c>
      <c r="L4" s="7" t="s">
        <v>85</v>
      </c>
    </row>
    <row r="6" spans="1:12" x14ac:dyDescent="0.3">
      <c r="A6" s="7" t="s">
        <v>28</v>
      </c>
      <c r="B6" s="7" t="s">
        <v>29</v>
      </c>
      <c r="C6" s="7" t="s">
        <v>30</v>
      </c>
    </row>
    <row r="7" spans="1:12" x14ac:dyDescent="0.3">
      <c r="A7" s="7" t="s">
        <v>31</v>
      </c>
      <c r="B7" s="7" t="s">
        <v>78</v>
      </c>
      <c r="C7" s="7" t="s">
        <v>86</v>
      </c>
    </row>
    <row r="8" spans="1:12" x14ac:dyDescent="0.3">
      <c r="A8" s="7" t="s">
        <v>32</v>
      </c>
      <c r="B8" s="7" t="s">
        <v>76</v>
      </c>
      <c r="C8" s="7" t="s">
        <v>87</v>
      </c>
    </row>
    <row r="9" spans="1:12" x14ac:dyDescent="0.3">
      <c r="A9" s="7" t="s">
        <v>33</v>
      </c>
      <c r="B9" s="7" t="s">
        <v>75</v>
      </c>
      <c r="C9" s="7" t="s">
        <v>86</v>
      </c>
    </row>
    <row r="10" spans="1:12" x14ac:dyDescent="0.3">
      <c r="A10" s="7" t="s">
        <v>34</v>
      </c>
      <c r="B10" s="7" t="s">
        <v>79</v>
      </c>
      <c r="C10" s="7" t="s">
        <v>87</v>
      </c>
    </row>
    <row r="11" spans="1:12" x14ac:dyDescent="0.3">
      <c r="A11" s="7" t="s">
        <v>35</v>
      </c>
      <c r="B11" s="7" t="s">
        <v>80</v>
      </c>
      <c r="C11" s="7" t="s">
        <v>86</v>
      </c>
    </row>
    <row r="12" spans="1:12" x14ac:dyDescent="0.3">
      <c r="A12" s="7" t="s">
        <v>36</v>
      </c>
      <c r="B12" s="7" t="s">
        <v>80</v>
      </c>
      <c r="C12" s="7" t="s">
        <v>87</v>
      </c>
    </row>
    <row r="13" spans="1:12" x14ac:dyDescent="0.3">
      <c r="A13" s="7" t="s">
        <v>37</v>
      </c>
      <c r="B13" s="7" t="s">
        <v>81</v>
      </c>
      <c r="C13" s="7" t="s">
        <v>87</v>
      </c>
    </row>
    <row r="14" spans="1:12" x14ac:dyDescent="0.3">
      <c r="A14" s="7" t="s">
        <v>38</v>
      </c>
      <c r="B14" s="7" t="s">
        <v>82</v>
      </c>
      <c r="C14" s="7" t="s">
        <v>86</v>
      </c>
    </row>
    <row r="15" spans="1:12" x14ac:dyDescent="0.3">
      <c r="A15" s="7" t="s">
        <v>39</v>
      </c>
      <c r="B15" s="7" t="s">
        <v>80</v>
      </c>
      <c r="C15" s="7" t="s">
        <v>86</v>
      </c>
    </row>
    <row r="16" spans="1:12" x14ac:dyDescent="0.3">
      <c r="A16" s="7" t="s">
        <v>40</v>
      </c>
      <c r="B16" s="7" t="s">
        <v>82</v>
      </c>
      <c r="C16" s="7" t="s">
        <v>88</v>
      </c>
    </row>
    <row r="18" spans="1:2" x14ac:dyDescent="0.3">
      <c r="A18" s="7" t="s">
        <v>41</v>
      </c>
      <c r="B18" s="7" t="s">
        <v>29</v>
      </c>
    </row>
    <row r="19" spans="1:2" x14ac:dyDescent="0.3">
      <c r="A19" s="7" t="s">
        <v>42</v>
      </c>
      <c r="B19" s="7" t="s">
        <v>89</v>
      </c>
    </row>
    <row r="20" spans="1:2" x14ac:dyDescent="0.3">
      <c r="A20" s="7" t="s">
        <v>43</v>
      </c>
      <c r="B20" s="7" t="s">
        <v>89</v>
      </c>
    </row>
    <row r="21" spans="1:2" x14ac:dyDescent="0.3">
      <c r="A21" s="7" t="s">
        <v>44</v>
      </c>
      <c r="B21" s="7" t="s">
        <v>90</v>
      </c>
    </row>
    <row r="22" spans="1:2" x14ac:dyDescent="0.3">
      <c r="A22" s="7" t="s">
        <v>45</v>
      </c>
      <c r="B22" s="7" t="s">
        <v>90</v>
      </c>
    </row>
    <row r="23" spans="1:2" x14ac:dyDescent="0.3">
      <c r="A23" s="7" t="s">
        <v>46</v>
      </c>
      <c r="B23" s="7" t="s">
        <v>90</v>
      </c>
    </row>
    <row r="24" spans="1:2" x14ac:dyDescent="0.3">
      <c r="A24" s="7" t="s">
        <v>47</v>
      </c>
      <c r="B24" s="7" t="s">
        <v>90</v>
      </c>
    </row>
    <row r="25" spans="1:2" x14ac:dyDescent="0.3">
      <c r="A25" s="7" t="s">
        <v>48</v>
      </c>
      <c r="B25" s="7" t="s">
        <v>91</v>
      </c>
    </row>
    <row r="26" spans="1:2" x14ac:dyDescent="0.3">
      <c r="A26" s="7" t="s">
        <v>49</v>
      </c>
      <c r="B26" s="7" t="s">
        <v>91</v>
      </c>
    </row>
    <row r="27" spans="1:2" x14ac:dyDescent="0.3">
      <c r="A27" s="7" t="s">
        <v>50</v>
      </c>
      <c r="B27" s="7" t="s">
        <v>91</v>
      </c>
    </row>
    <row r="28" spans="1:2" x14ac:dyDescent="0.3">
      <c r="A28" s="7" t="s">
        <v>51</v>
      </c>
      <c r="B28" s="7" t="s">
        <v>92</v>
      </c>
    </row>
    <row r="30" spans="1:2" x14ac:dyDescent="0.3">
      <c r="A30" s="7" t="s">
        <v>52</v>
      </c>
      <c r="B30" s="7" t="s">
        <v>29</v>
      </c>
    </row>
    <row r="31" spans="1:2" x14ac:dyDescent="0.3">
      <c r="A31" s="7" t="s">
        <v>42</v>
      </c>
      <c r="B31" s="7" t="s">
        <v>93</v>
      </c>
    </row>
    <row r="32" spans="1:2" x14ac:dyDescent="0.3">
      <c r="A32" s="7" t="s">
        <v>43</v>
      </c>
      <c r="B32" s="7" t="s">
        <v>93</v>
      </c>
    </row>
    <row r="33" spans="1:6" x14ac:dyDescent="0.3">
      <c r="A33" s="7" t="s">
        <v>44</v>
      </c>
      <c r="B33" s="7" t="s">
        <v>94</v>
      </c>
    </row>
    <row r="34" spans="1:6" x14ac:dyDescent="0.3">
      <c r="A34" s="7" t="s">
        <v>45</v>
      </c>
      <c r="B34" s="7" t="s">
        <v>94</v>
      </c>
    </row>
    <row r="35" spans="1:6" x14ac:dyDescent="0.3">
      <c r="A35" s="7" t="s">
        <v>46</v>
      </c>
      <c r="B35" s="7" t="s">
        <v>94</v>
      </c>
    </row>
    <row r="36" spans="1:6" x14ac:dyDescent="0.3">
      <c r="A36" s="7" t="s">
        <v>47</v>
      </c>
      <c r="B36" s="7" t="s">
        <v>94</v>
      </c>
    </row>
    <row r="37" spans="1:6" x14ac:dyDescent="0.3">
      <c r="A37" s="7" t="s">
        <v>48</v>
      </c>
      <c r="B37" s="7" t="s">
        <v>95</v>
      </c>
    </row>
    <row r="38" spans="1:6" x14ac:dyDescent="0.3">
      <c r="A38" s="7" t="s">
        <v>49</v>
      </c>
      <c r="B38" s="7" t="s">
        <v>95</v>
      </c>
    </row>
    <row r="39" spans="1:6" x14ac:dyDescent="0.3">
      <c r="A39" s="7" t="s">
        <v>50</v>
      </c>
      <c r="B39" s="7" t="s">
        <v>95</v>
      </c>
    </row>
    <row r="40" spans="1:6" x14ac:dyDescent="0.3">
      <c r="A40" s="7" t="s">
        <v>51</v>
      </c>
      <c r="B40" s="7" t="s">
        <v>96</v>
      </c>
    </row>
    <row r="42" spans="1:6" x14ac:dyDescent="0.3">
      <c r="A42" s="7" t="s">
        <v>53</v>
      </c>
      <c r="B42" s="7" t="s">
        <v>29</v>
      </c>
      <c r="C42" s="7" t="s">
        <v>54</v>
      </c>
      <c r="D42" s="7" t="s">
        <v>55</v>
      </c>
      <c r="E42" s="7" t="s">
        <v>56</v>
      </c>
      <c r="F42" s="7" t="s">
        <v>57</v>
      </c>
    </row>
    <row r="43" spans="1:6" x14ac:dyDescent="0.3">
      <c r="A43" s="7" t="s">
        <v>31</v>
      </c>
      <c r="B43" s="7" t="s">
        <v>94</v>
      </c>
      <c r="C43" s="7" t="s">
        <v>94</v>
      </c>
      <c r="D43" s="7" t="s">
        <v>86</v>
      </c>
      <c r="E43" s="7" t="s">
        <v>97</v>
      </c>
      <c r="F43" s="7" t="s">
        <v>98</v>
      </c>
    </row>
    <row r="44" spans="1:6" x14ac:dyDescent="0.3">
      <c r="A44" s="7" t="s">
        <v>32</v>
      </c>
      <c r="B44" s="7" t="s">
        <v>93</v>
      </c>
      <c r="C44" s="7" t="s">
        <v>93</v>
      </c>
      <c r="D44" s="7" t="s">
        <v>87</v>
      </c>
      <c r="E44" s="7" t="s">
        <v>99</v>
      </c>
      <c r="F44" s="7" t="s">
        <v>58</v>
      </c>
    </row>
    <row r="45" spans="1:6" x14ac:dyDescent="0.3">
      <c r="A45" s="7" t="s">
        <v>33</v>
      </c>
      <c r="B45" s="7" t="s">
        <v>96</v>
      </c>
      <c r="C45" s="7" t="s">
        <v>96</v>
      </c>
      <c r="D45" s="7" t="s">
        <v>86</v>
      </c>
      <c r="E45" s="7" t="s">
        <v>100</v>
      </c>
      <c r="F45" s="7" t="s">
        <v>101</v>
      </c>
    </row>
    <row r="46" spans="1:6" x14ac:dyDescent="0.3">
      <c r="A46" s="7" t="s">
        <v>34</v>
      </c>
      <c r="B46" s="7" t="s">
        <v>93</v>
      </c>
      <c r="C46" s="7" t="s">
        <v>93</v>
      </c>
      <c r="D46" s="7" t="s">
        <v>87</v>
      </c>
      <c r="E46" s="7" t="s">
        <v>99</v>
      </c>
      <c r="F46" s="7" t="s">
        <v>58</v>
      </c>
    </row>
    <row r="47" spans="1:6" x14ac:dyDescent="0.3">
      <c r="A47" s="7" t="s">
        <v>35</v>
      </c>
      <c r="B47" s="7" t="s">
        <v>94</v>
      </c>
      <c r="C47" s="7" t="s">
        <v>94</v>
      </c>
      <c r="D47" s="7" t="s">
        <v>86</v>
      </c>
      <c r="E47" s="7" t="s">
        <v>97</v>
      </c>
      <c r="F47" s="7" t="s">
        <v>98</v>
      </c>
    </row>
    <row r="48" spans="1:6" x14ac:dyDescent="0.3">
      <c r="A48" s="7" t="s">
        <v>36</v>
      </c>
      <c r="B48" s="7" t="s">
        <v>94</v>
      </c>
      <c r="C48" s="7" t="s">
        <v>94</v>
      </c>
      <c r="D48" s="7" t="s">
        <v>87</v>
      </c>
      <c r="E48" s="7" t="s">
        <v>102</v>
      </c>
      <c r="F48" s="7" t="s">
        <v>59</v>
      </c>
    </row>
    <row r="49" spans="1:6" x14ac:dyDescent="0.3">
      <c r="A49" s="7" t="s">
        <v>37</v>
      </c>
      <c r="B49" s="7" t="s">
        <v>95</v>
      </c>
      <c r="C49" s="7" t="s">
        <v>95</v>
      </c>
      <c r="D49" s="7" t="s">
        <v>87</v>
      </c>
      <c r="E49" s="7" t="s">
        <v>103</v>
      </c>
      <c r="F49" s="7" t="s">
        <v>60</v>
      </c>
    </row>
    <row r="50" spans="1:6" x14ac:dyDescent="0.3">
      <c r="A50" s="7" t="s">
        <v>38</v>
      </c>
      <c r="B50" s="7" t="s">
        <v>95</v>
      </c>
      <c r="C50" s="7" t="s">
        <v>95</v>
      </c>
      <c r="D50" s="7" t="s">
        <v>86</v>
      </c>
      <c r="E50" s="7" t="s">
        <v>104</v>
      </c>
      <c r="F50" s="7" t="s">
        <v>105</v>
      </c>
    </row>
    <row r="51" spans="1:6" x14ac:dyDescent="0.3">
      <c r="A51" s="7" t="s">
        <v>39</v>
      </c>
      <c r="B51" s="7" t="s">
        <v>94</v>
      </c>
      <c r="C51" s="7" t="s">
        <v>94</v>
      </c>
      <c r="D51" s="7" t="s">
        <v>86</v>
      </c>
      <c r="E51" s="7" t="s">
        <v>97</v>
      </c>
      <c r="F51" s="7" t="s">
        <v>98</v>
      </c>
    </row>
    <row r="52" spans="1:6" x14ac:dyDescent="0.3">
      <c r="A52" s="7" t="s">
        <v>40</v>
      </c>
      <c r="B52" s="7" t="s">
        <v>95</v>
      </c>
      <c r="C52" s="7" t="s">
        <v>95</v>
      </c>
      <c r="D52" s="7" t="s">
        <v>88</v>
      </c>
      <c r="E52" s="7" t="s">
        <v>106</v>
      </c>
      <c r="F52" s="7" t="s">
        <v>107</v>
      </c>
    </row>
    <row r="54" spans="1:6" x14ac:dyDescent="0.3">
      <c r="A54" s="7" t="s">
        <v>61</v>
      </c>
      <c r="B54" s="7" t="s">
        <v>93</v>
      </c>
    </row>
    <row r="55" spans="1:6" x14ac:dyDescent="0.3">
      <c r="A55" s="7" t="s">
        <v>62</v>
      </c>
      <c r="B55" s="7" t="s">
        <v>96</v>
      </c>
    </row>
    <row r="56" spans="1:6" x14ac:dyDescent="0.3">
      <c r="A56" s="7" t="s">
        <v>63</v>
      </c>
      <c r="B56" s="7" t="s">
        <v>108</v>
      </c>
    </row>
    <row r="57" spans="1:6" x14ac:dyDescent="0.3">
      <c r="A57" s="7" t="s">
        <v>64</v>
      </c>
      <c r="B57" s="7" t="s">
        <v>109</v>
      </c>
    </row>
    <row r="58" spans="1:6" x14ac:dyDescent="0.3">
      <c r="A58" s="7" t="s">
        <v>65</v>
      </c>
      <c r="B58" s="7" t="s">
        <v>110</v>
      </c>
    </row>
    <row r="59" spans="1:6" x14ac:dyDescent="0.3">
      <c r="A59" s="7" t="s">
        <v>66</v>
      </c>
    </row>
    <row r="60" spans="1:6" x14ac:dyDescent="0.3">
      <c r="A60" s="7" t="s">
        <v>67</v>
      </c>
    </row>
    <row r="61" spans="1:6" x14ac:dyDescent="0.3">
      <c r="A61" s="7" t="s">
        <v>68</v>
      </c>
      <c r="B61" s="7" t="s">
        <v>77</v>
      </c>
    </row>
    <row r="63" spans="1:6" x14ac:dyDescent="0.3">
      <c r="A63" s="7" t="s">
        <v>69</v>
      </c>
    </row>
    <row r="65" spans="1:1" x14ac:dyDescent="0.3">
      <c r="A65" s="7" t="s">
        <v>74</v>
      </c>
    </row>
    <row r="66" spans="1:1" x14ac:dyDescent="0.3">
      <c r="A66" s="7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66"/>
  <sheetViews>
    <sheetView zoomScale="45" workbookViewId="0"/>
  </sheetViews>
  <sheetFormatPr defaultRowHeight="14.4" x14ac:dyDescent="0.3"/>
  <cols>
    <col min="1" max="1" width="34.21875" style="6" bestFit="1" customWidth="1"/>
    <col min="2" max="2" width="20.88671875" style="6" bestFit="1" customWidth="1"/>
    <col min="3" max="3" width="11.44140625" style="6" bestFit="1" customWidth="1"/>
    <col min="4" max="4" width="7.5546875" style="6" bestFit="1" customWidth="1"/>
    <col min="5" max="5" width="12.6640625" style="6" bestFit="1" customWidth="1"/>
    <col min="6" max="6" width="10.21875" style="6" bestFit="1" customWidth="1"/>
    <col min="7" max="7" width="8.109375" style="6" bestFit="1" customWidth="1"/>
    <col min="8" max="8" width="5.5546875" style="6" bestFit="1" customWidth="1"/>
    <col min="9" max="9" width="7" style="6" bestFit="1" customWidth="1"/>
    <col min="10" max="10" width="4.5546875" style="6" bestFit="1" customWidth="1"/>
    <col min="11" max="11" width="6.33203125" bestFit="1" customWidth="1"/>
    <col min="12" max="12" width="17.6640625" bestFit="1" customWidth="1"/>
  </cols>
  <sheetData>
    <row r="2" spans="1:12" x14ac:dyDescent="0.3">
      <c r="A2" s="6" t="s">
        <v>73</v>
      </c>
    </row>
    <row r="4" spans="1:12" x14ac:dyDescent="0.3">
      <c r="A4" s="6" t="s">
        <v>22</v>
      </c>
      <c r="B4" s="6">
        <v>6578348</v>
      </c>
      <c r="C4" s="6" t="s">
        <v>23</v>
      </c>
      <c r="D4" s="6">
        <v>10</v>
      </c>
      <c r="E4" s="6" t="s">
        <v>24</v>
      </c>
      <c r="F4" s="6">
        <v>1</v>
      </c>
      <c r="G4" s="6" t="s">
        <v>25</v>
      </c>
      <c r="H4" s="6">
        <v>10</v>
      </c>
      <c r="I4" s="6" t="s">
        <v>26</v>
      </c>
      <c r="J4" s="6">
        <v>0</v>
      </c>
      <c r="K4" t="s">
        <v>27</v>
      </c>
      <c r="L4" t="s">
        <v>112</v>
      </c>
    </row>
    <row r="6" spans="1:12" x14ac:dyDescent="0.3">
      <c r="A6" s="6" t="s">
        <v>28</v>
      </c>
      <c r="B6" s="6" t="s">
        <v>29</v>
      </c>
      <c r="C6" s="6" t="s">
        <v>30</v>
      </c>
    </row>
    <row r="7" spans="1:12" x14ac:dyDescent="0.3">
      <c r="A7" s="6" t="s">
        <v>31</v>
      </c>
      <c r="B7" s="6">
        <v>7</v>
      </c>
      <c r="C7" s="6">
        <v>550</v>
      </c>
    </row>
    <row r="8" spans="1:12" x14ac:dyDescent="0.3">
      <c r="A8" s="6" t="s">
        <v>32</v>
      </c>
      <c r="B8" s="6">
        <v>8</v>
      </c>
      <c r="C8" s="6">
        <v>550</v>
      </c>
    </row>
    <row r="9" spans="1:12" x14ac:dyDescent="0.3">
      <c r="A9" s="6" t="s">
        <v>33</v>
      </c>
      <c r="B9" s="6">
        <v>4</v>
      </c>
      <c r="C9" s="6">
        <v>5500</v>
      </c>
    </row>
    <row r="10" spans="1:12" x14ac:dyDescent="0.3">
      <c r="A10" s="6" t="s">
        <v>34</v>
      </c>
      <c r="B10" s="6">
        <v>3</v>
      </c>
      <c r="C10" s="6">
        <v>5500</v>
      </c>
    </row>
    <row r="11" spans="1:12" x14ac:dyDescent="0.3">
      <c r="A11" s="6" t="s">
        <v>35</v>
      </c>
      <c r="B11" s="6">
        <v>5</v>
      </c>
      <c r="C11" s="6">
        <v>550</v>
      </c>
    </row>
    <row r="12" spans="1:12" x14ac:dyDescent="0.3">
      <c r="A12" s="6" t="s">
        <v>36</v>
      </c>
      <c r="B12" s="6">
        <v>9</v>
      </c>
      <c r="C12" s="6">
        <v>55</v>
      </c>
    </row>
    <row r="13" spans="1:12" x14ac:dyDescent="0.3">
      <c r="A13" s="6" t="s">
        <v>37</v>
      </c>
      <c r="B13" s="6">
        <v>2</v>
      </c>
      <c r="C13" s="6">
        <v>5500</v>
      </c>
    </row>
    <row r="14" spans="1:12" x14ac:dyDescent="0.3">
      <c r="A14" s="6" t="s">
        <v>38</v>
      </c>
      <c r="B14" s="6">
        <v>6</v>
      </c>
      <c r="C14" s="6">
        <v>550</v>
      </c>
    </row>
    <row r="15" spans="1:12" x14ac:dyDescent="0.3">
      <c r="A15" s="6" t="s">
        <v>39</v>
      </c>
      <c r="B15" s="6">
        <v>9</v>
      </c>
      <c r="C15" s="6">
        <v>5</v>
      </c>
    </row>
    <row r="16" spans="1:12" x14ac:dyDescent="0.3">
      <c r="A16" s="6" t="s">
        <v>40</v>
      </c>
      <c r="B16" s="6">
        <v>1</v>
      </c>
      <c r="C16" s="6">
        <v>5</v>
      </c>
    </row>
    <row r="18" spans="1:2" x14ac:dyDescent="0.3">
      <c r="A18" s="6" t="s">
        <v>41</v>
      </c>
      <c r="B18" s="6" t="s">
        <v>29</v>
      </c>
    </row>
    <row r="19" spans="1:2" x14ac:dyDescent="0.3">
      <c r="A19" s="6" t="s">
        <v>42</v>
      </c>
      <c r="B19" s="6" t="s">
        <v>113</v>
      </c>
    </row>
    <row r="20" spans="1:2" x14ac:dyDescent="0.3">
      <c r="A20" s="6" t="s">
        <v>43</v>
      </c>
      <c r="B20" s="6" t="s">
        <v>113</v>
      </c>
    </row>
    <row r="21" spans="1:2" x14ac:dyDescent="0.3">
      <c r="A21" s="6" t="s">
        <v>44</v>
      </c>
      <c r="B21" s="6" t="s">
        <v>113</v>
      </c>
    </row>
    <row r="22" spans="1:2" x14ac:dyDescent="0.3">
      <c r="A22" s="6" t="s">
        <v>45</v>
      </c>
      <c r="B22" s="6" t="s">
        <v>113</v>
      </c>
    </row>
    <row r="23" spans="1:2" x14ac:dyDescent="0.3">
      <c r="A23" s="6" t="s">
        <v>46</v>
      </c>
      <c r="B23" s="6" t="s">
        <v>114</v>
      </c>
    </row>
    <row r="24" spans="1:2" x14ac:dyDescent="0.3">
      <c r="A24" s="6" t="s">
        <v>47</v>
      </c>
      <c r="B24" s="6" t="s">
        <v>114</v>
      </c>
    </row>
    <row r="25" spans="1:2" x14ac:dyDescent="0.3">
      <c r="A25" s="6" t="s">
        <v>48</v>
      </c>
      <c r="B25" s="6" t="s">
        <v>114</v>
      </c>
    </row>
    <row r="26" spans="1:2" x14ac:dyDescent="0.3">
      <c r="A26" s="6" t="s">
        <v>49</v>
      </c>
      <c r="B26" s="6" t="s">
        <v>114</v>
      </c>
    </row>
    <row r="27" spans="1:2" x14ac:dyDescent="0.3">
      <c r="A27" s="6" t="s">
        <v>50</v>
      </c>
      <c r="B27" s="6" t="s">
        <v>115</v>
      </c>
    </row>
    <row r="28" spans="1:2" x14ac:dyDescent="0.3">
      <c r="A28" s="6" t="s">
        <v>51</v>
      </c>
      <c r="B28" s="6" t="s">
        <v>72</v>
      </c>
    </row>
    <row r="30" spans="1:2" x14ac:dyDescent="0.3">
      <c r="A30" s="6" t="s">
        <v>52</v>
      </c>
      <c r="B30" s="6" t="s">
        <v>29</v>
      </c>
    </row>
    <row r="31" spans="1:2" x14ac:dyDescent="0.3">
      <c r="A31" s="6" t="s">
        <v>42</v>
      </c>
      <c r="B31" s="6">
        <v>4240.6000000000004</v>
      </c>
    </row>
    <row r="32" spans="1:2" x14ac:dyDescent="0.3">
      <c r="A32" s="6" t="s">
        <v>43</v>
      </c>
      <c r="B32" s="6">
        <v>4240.6000000000004</v>
      </c>
    </row>
    <row r="33" spans="1:6" x14ac:dyDescent="0.3">
      <c r="A33" s="6" t="s">
        <v>44</v>
      </c>
      <c r="B33" s="6">
        <v>4240.6000000000004</v>
      </c>
    </row>
    <row r="34" spans="1:6" x14ac:dyDescent="0.3">
      <c r="A34" s="6" t="s">
        <v>45</v>
      </c>
      <c r="B34" s="6">
        <v>4240.6000000000004</v>
      </c>
    </row>
    <row r="35" spans="1:6" x14ac:dyDescent="0.3">
      <c r="A35" s="6" t="s">
        <v>46</v>
      </c>
      <c r="B35" s="6">
        <v>427.5</v>
      </c>
    </row>
    <row r="36" spans="1:6" x14ac:dyDescent="0.3">
      <c r="A36" s="6" t="s">
        <v>47</v>
      </c>
      <c r="B36" s="6">
        <v>427.5</v>
      </c>
    </row>
    <row r="37" spans="1:6" x14ac:dyDescent="0.3">
      <c r="A37" s="6" t="s">
        <v>48</v>
      </c>
      <c r="B37" s="6">
        <v>427.5</v>
      </c>
    </row>
    <row r="38" spans="1:6" x14ac:dyDescent="0.3">
      <c r="A38" s="6" t="s">
        <v>49</v>
      </c>
      <c r="B38" s="6">
        <v>427.5</v>
      </c>
    </row>
    <row r="39" spans="1:6" x14ac:dyDescent="0.3">
      <c r="A39" s="6" t="s">
        <v>50</v>
      </c>
      <c r="B39" s="6">
        <v>46.2</v>
      </c>
    </row>
    <row r="40" spans="1:6" x14ac:dyDescent="0.3">
      <c r="A40" s="6" t="s">
        <v>51</v>
      </c>
      <c r="B40" s="6">
        <v>0</v>
      </c>
    </row>
    <row r="42" spans="1:6" x14ac:dyDescent="0.3">
      <c r="A42" s="6" t="s">
        <v>53</v>
      </c>
      <c r="B42" s="6" t="s">
        <v>29</v>
      </c>
      <c r="C42" s="6" t="s">
        <v>54</v>
      </c>
      <c r="D42" s="6" t="s">
        <v>55</v>
      </c>
      <c r="E42" s="6" t="s">
        <v>56</v>
      </c>
      <c r="F42" s="6" t="s">
        <v>57</v>
      </c>
    </row>
    <row r="43" spans="1:6" x14ac:dyDescent="0.3">
      <c r="A43" s="6" t="s">
        <v>31</v>
      </c>
      <c r="B43" s="6">
        <v>427.5</v>
      </c>
      <c r="C43" s="6">
        <v>427.5</v>
      </c>
      <c r="D43" s="6">
        <v>550</v>
      </c>
      <c r="E43" s="6">
        <v>122.5</v>
      </c>
      <c r="F43" s="6">
        <v>22.27</v>
      </c>
    </row>
    <row r="44" spans="1:6" x14ac:dyDescent="0.3">
      <c r="A44" s="6" t="s">
        <v>32</v>
      </c>
      <c r="B44" s="6">
        <v>427.5</v>
      </c>
      <c r="C44" s="6">
        <v>427.5</v>
      </c>
      <c r="D44" s="6">
        <v>550</v>
      </c>
      <c r="E44" s="6">
        <v>122.5</v>
      </c>
      <c r="F44" s="6">
        <v>22.27</v>
      </c>
    </row>
    <row r="45" spans="1:6" x14ac:dyDescent="0.3">
      <c r="A45" s="6" t="s">
        <v>33</v>
      </c>
      <c r="B45" s="6">
        <v>4240.6000000000004</v>
      </c>
      <c r="C45" s="6">
        <v>4240.6000000000004</v>
      </c>
      <c r="D45" s="6">
        <v>5500</v>
      </c>
      <c r="E45" s="6">
        <v>1259.4000000000001</v>
      </c>
      <c r="F45" s="6">
        <v>22.9</v>
      </c>
    </row>
    <row r="46" spans="1:6" x14ac:dyDescent="0.3">
      <c r="A46" s="6" t="s">
        <v>34</v>
      </c>
      <c r="B46" s="6">
        <v>4240.6000000000004</v>
      </c>
      <c r="C46" s="6">
        <v>4240.6000000000004</v>
      </c>
      <c r="D46" s="6">
        <v>5500</v>
      </c>
      <c r="E46" s="6">
        <v>1259.4000000000001</v>
      </c>
      <c r="F46" s="6">
        <v>22.9</v>
      </c>
    </row>
    <row r="47" spans="1:6" x14ac:dyDescent="0.3">
      <c r="A47" s="6" t="s">
        <v>35</v>
      </c>
      <c r="B47" s="6">
        <v>427.5</v>
      </c>
      <c r="C47" s="6">
        <v>427.5</v>
      </c>
      <c r="D47" s="6">
        <v>550</v>
      </c>
      <c r="E47" s="6">
        <v>122.5</v>
      </c>
      <c r="F47" s="6">
        <v>22.27</v>
      </c>
    </row>
    <row r="48" spans="1:6" x14ac:dyDescent="0.3">
      <c r="A48" s="6" t="s">
        <v>36</v>
      </c>
      <c r="B48" s="6">
        <v>46.2</v>
      </c>
      <c r="C48" s="6">
        <v>46.2</v>
      </c>
      <c r="D48" s="6">
        <v>55</v>
      </c>
      <c r="E48" s="6">
        <v>8.8000000000000007</v>
      </c>
      <c r="F48" s="6">
        <v>16</v>
      </c>
    </row>
    <row r="49" spans="1:6" x14ac:dyDescent="0.3">
      <c r="A49" s="6" t="s">
        <v>37</v>
      </c>
      <c r="B49" s="6">
        <v>4240.6000000000004</v>
      </c>
      <c r="C49" s="6">
        <v>4240.6000000000004</v>
      </c>
      <c r="D49" s="6">
        <v>5500</v>
      </c>
      <c r="E49" s="6">
        <v>1259.4000000000001</v>
      </c>
      <c r="F49" s="6">
        <v>22.9</v>
      </c>
    </row>
    <row r="50" spans="1:6" x14ac:dyDescent="0.3">
      <c r="A50" s="6" t="s">
        <v>38</v>
      </c>
      <c r="B50" s="6">
        <v>427.5</v>
      </c>
      <c r="C50" s="6">
        <v>427.5</v>
      </c>
      <c r="D50" s="6">
        <v>550</v>
      </c>
      <c r="E50" s="6">
        <v>122.5</v>
      </c>
      <c r="F50" s="6">
        <v>22.27</v>
      </c>
    </row>
    <row r="51" spans="1:6" x14ac:dyDescent="0.3">
      <c r="A51" s="6" t="s">
        <v>39</v>
      </c>
      <c r="B51" s="6">
        <v>46.2</v>
      </c>
      <c r="C51" s="6">
        <v>46.2</v>
      </c>
      <c r="D51" s="6">
        <v>5</v>
      </c>
      <c r="E51" s="6">
        <v>-41.2</v>
      </c>
      <c r="F51" s="6">
        <v>-824</v>
      </c>
    </row>
    <row r="52" spans="1:6" x14ac:dyDescent="0.3">
      <c r="A52" s="6" t="s">
        <v>40</v>
      </c>
      <c r="B52" s="6">
        <v>4240.6000000000004</v>
      </c>
      <c r="C52" s="6">
        <v>4240.6000000000004</v>
      </c>
      <c r="D52" s="6">
        <v>5</v>
      </c>
      <c r="E52" s="6">
        <v>-4235.6000000000004</v>
      </c>
      <c r="F52" s="6">
        <v>-84712</v>
      </c>
    </row>
    <row r="54" spans="1:6" x14ac:dyDescent="0.3">
      <c r="A54" s="6" t="s">
        <v>61</v>
      </c>
      <c r="B54" s="6">
        <v>4240.6000000000004</v>
      </c>
    </row>
    <row r="55" spans="1:6" x14ac:dyDescent="0.3">
      <c r="A55" s="6" t="s">
        <v>62</v>
      </c>
      <c r="B55" s="6">
        <v>0</v>
      </c>
    </row>
    <row r="56" spans="1:6" x14ac:dyDescent="0.3">
      <c r="A56" s="6" t="s">
        <v>63</v>
      </c>
      <c r="B56" s="6">
        <v>18764.8</v>
      </c>
    </row>
    <row r="57" spans="1:6" x14ac:dyDescent="0.3">
      <c r="A57" s="6" t="s">
        <v>64</v>
      </c>
      <c r="B57" s="6">
        <v>18765</v>
      </c>
    </row>
    <row r="58" spans="1:6" x14ac:dyDescent="0.3">
      <c r="A58" s="6" t="s">
        <v>65</v>
      </c>
      <c r="B58" s="6">
        <v>-0.2</v>
      </c>
    </row>
    <row r="59" spans="1:6" x14ac:dyDescent="0.3">
      <c r="A59" s="6" t="s">
        <v>66</v>
      </c>
    </row>
    <row r="60" spans="1:6" x14ac:dyDescent="0.3">
      <c r="A60" s="6" t="s">
        <v>67</v>
      </c>
    </row>
    <row r="61" spans="1:6" x14ac:dyDescent="0.3">
      <c r="A61" s="6" t="s">
        <v>68</v>
      </c>
      <c r="B61" s="6">
        <v>0</v>
      </c>
    </row>
    <row r="63" spans="1:6" x14ac:dyDescent="0.3">
      <c r="A63" s="6" t="s">
        <v>69</v>
      </c>
    </row>
    <row r="65" spans="1:1" x14ac:dyDescent="0.3">
      <c r="A65" s="6" t="s">
        <v>74</v>
      </c>
    </row>
    <row r="66" spans="1:1" x14ac:dyDescent="0.3">
      <c r="A66" s="6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</vt:lpstr>
      <vt:lpstr>Data</vt:lpstr>
      <vt:lpstr>Latin</vt:lpstr>
      <vt:lpstr>Magyar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Lttd</cp:lastModifiedBy>
  <dcterms:created xsi:type="dcterms:W3CDTF">2023-12-07T10:35:45Z</dcterms:created>
  <dcterms:modified xsi:type="dcterms:W3CDTF">2024-04-21T05:59:25Z</dcterms:modified>
</cp:coreProperties>
</file>