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05128\var\www\miau\data\miau\307\"/>
    </mc:Choice>
  </mc:AlternateContent>
  <xr:revisionPtr revIDLastSave="0" documentId="13_ncr:1_{9FCDC654-6026-4672-9664-92B17CBE4F44}" xr6:coauthVersionLast="47" xr6:coauthVersionMax="47" xr10:uidLastSave="{00000000-0000-0000-0000-000000000000}"/>
  <bookViews>
    <workbookView xWindow="-108" yWindow="-108" windowWidth="23256" windowHeight="12456" firstSheet="2" activeTab="9" xr2:uid="{1976CEF3-385F-4A2A-B1EC-09791A033894}"/>
  </bookViews>
  <sheets>
    <sheet name="step2" sheetId="4" r:id="rId1"/>
    <sheet name="inverz" sheetId="5" r:id="rId2"/>
    <sheet name="step1" sheetId="3" r:id="rId3"/>
    <sheet name="OAM1" sheetId="2" r:id="rId4"/>
    <sheet name="nyers_anonim_adatok" sheetId="1" r:id="rId5"/>
    <sheet name="oam2" sheetId="6" r:id="rId6"/>
    <sheet name="oam2_direkt" sheetId="7" r:id="rId7"/>
    <sheet name="oam2_step2" sheetId="9" r:id="rId8"/>
    <sheet name="oam2_inverz" sheetId="8" r:id="rId9"/>
    <sheet name="info" sheetId="10" r:id="rId10"/>
  </sheet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8" l="1"/>
  <c r="A18" i="8"/>
  <c r="A17" i="8"/>
  <c r="A16" i="8"/>
  <c r="A15" i="8"/>
  <c r="A14" i="8"/>
  <c r="A13" i="8"/>
  <c r="A12" i="8"/>
  <c r="A11" i="8"/>
  <c r="A10" i="8"/>
  <c r="A9" i="8"/>
  <c r="A8" i="8"/>
  <c r="N7" i="8"/>
  <c r="M7" i="8"/>
  <c r="L7" i="8"/>
  <c r="K7" i="8"/>
  <c r="J7" i="8"/>
  <c r="I7" i="8"/>
  <c r="H7" i="8"/>
  <c r="G7" i="8"/>
  <c r="F7" i="8"/>
  <c r="E7" i="8"/>
  <c r="D7" i="8"/>
  <c r="C7" i="8"/>
  <c r="B7" i="8"/>
  <c r="P11" i="8"/>
  <c r="U61" i="8"/>
  <c r="U60" i="8"/>
  <c r="U59" i="8"/>
  <c r="U58" i="8"/>
  <c r="U57" i="8"/>
  <c r="U56" i="8"/>
  <c r="U55" i="8"/>
  <c r="U54" i="8"/>
  <c r="U53" i="8"/>
  <c r="U52" i="8"/>
  <c r="U51" i="8"/>
  <c r="U50" i="8"/>
  <c r="T61" i="8"/>
  <c r="T60" i="8"/>
  <c r="T59" i="8"/>
  <c r="T58" i="8"/>
  <c r="T57" i="8"/>
  <c r="T56" i="8"/>
  <c r="T55" i="8"/>
  <c r="T54" i="8"/>
  <c r="T53" i="8"/>
  <c r="T52" i="8"/>
  <c r="T51" i="8"/>
  <c r="T50" i="8"/>
  <c r="S61" i="8"/>
  <c r="S60" i="8"/>
  <c r="S59" i="8"/>
  <c r="S58" i="8"/>
  <c r="S57" i="8"/>
  <c r="S56" i="8"/>
  <c r="S55" i="8"/>
  <c r="S54" i="8"/>
  <c r="S53" i="8"/>
  <c r="S52" i="8"/>
  <c r="S51" i="8"/>
  <c r="S50" i="8"/>
  <c r="S19" i="7"/>
  <c r="R19" i="7"/>
  <c r="Q19" i="7"/>
  <c r="S18" i="7"/>
  <c r="R18" i="7"/>
  <c r="Q18" i="7"/>
  <c r="S17" i="7"/>
  <c r="R17" i="7"/>
  <c r="Q17" i="7"/>
  <c r="S16" i="7"/>
  <c r="R16" i="7"/>
  <c r="Q16" i="7"/>
  <c r="S15" i="7"/>
  <c r="R15" i="7"/>
  <c r="Q15" i="7"/>
  <c r="S14" i="7"/>
  <c r="R14" i="7"/>
  <c r="Q14" i="7"/>
  <c r="S13" i="7"/>
  <c r="R13" i="7"/>
  <c r="Q13" i="7"/>
  <c r="S12" i="7"/>
  <c r="R12" i="7"/>
  <c r="Q12" i="7"/>
  <c r="S11" i="7"/>
  <c r="R11" i="7"/>
  <c r="Q11" i="7"/>
  <c r="S10" i="7"/>
  <c r="R10" i="7"/>
  <c r="Q10" i="7"/>
  <c r="S9" i="7"/>
  <c r="R9" i="7"/>
  <c r="Q9" i="7"/>
  <c r="S8" i="7"/>
  <c r="R8" i="7"/>
  <c r="Q8" i="7"/>
  <c r="S7" i="7"/>
  <c r="R7" i="7"/>
  <c r="Q7" i="7"/>
  <c r="U37" i="5"/>
  <c r="U36" i="5"/>
  <c r="U35" i="5"/>
  <c r="U34" i="5"/>
  <c r="U33" i="5"/>
  <c r="U32" i="5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AF64" i="6"/>
  <c r="AE64" i="6"/>
  <c r="AD64" i="6"/>
  <c r="AC64" i="6"/>
  <c r="AB64" i="6"/>
  <c r="AA64" i="6"/>
  <c r="Z64" i="6"/>
  <c r="Y64" i="6"/>
  <c r="X64" i="6"/>
  <c r="W64" i="6"/>
  <c r="V64" i="6"/>
  <c r="U64" i="6"/>
  <c r="T64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AF62" i="6"/>
  <c r="AE62" i="6"/>
  <c r="AD62" i="6"/>
  <c r="AC62" i="6"/>
  <c r="AB62" i="6"/>
  <c r="AA62" i="6"/>
  <c r="Z62" i="6"/>
  <c r="Y62" i="6"/>
  <c r="X62" i="6"/>
  <c r="W62" i="6"/>
  <c r="V62" i="6"/>
  <c r="U62" i="6"/>
  <c r="T62" i="6"/>
  <c r="AF61" i="6"/>
  <c r="AE61" i="6"/>
  <c r="AD61" i="6"/>
  <c r="AC61" i="6"/>
  <c r="AB61" i="6"/>
  <c r="AA61" i="6"/>
  <c r="Z61" i="6"/>
  <c r="Y61" i="6"/>
  <c r="X61" i="6"/>
  <c r="W61" i="6"/>
  <c r="V61" i="6"/>
  <c r="U61" i="6"/>
  <c r="T61" i="6"/>
  <c r="AF60" i="6"/>
  <c r="AE60" i="6"/>
  <c r="AD60" i="6"/>
  <c r="AC60" i="6"/>
  <c r="AB60" i="6"/>
  <c r="AA60" i="6"/>
  <c r="Z60" i="6"/>
  <c r="Y60" i="6"/>
  <c r="X60" i="6"/>
  <c r="W60" i="6"/>
  <c r="V60" i="6"/>
  <c r="U60" i="6"/>
  <c r="T60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AF56" i="6"/>
  <c r="AE56" i="6"/>
  <c r="AD56" i="6"/>
  <c r="AC56" i="6"/>
  <c r="AB56" i="6"/>
  <c r="AA56" i="6"/>
  <c r="Z56" i="6"/>
  <c r="Y56" i="6"/>
  <c r="X56" i="6"/>
  <c r="W56" i="6"/>
  <c r="V56" i="6"/>
  <c r="U56" i="6"/>
  <c r="T56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AG66" i="6"/>
  <c r="S66" i="6"/>
  <c r="AG65" i="6"/>
  <c r="S65" i="6"/>
  <c r="AG64" i="6"/>
  <c r="S64" i="6"/>
  <c r="AG63" i="6"/>
  <c r="S63" i="6"/>
  <c r="AG62" i="6"/>
  <c r="S62" i="6"/>
  <c r="AG61" i="6"/>
  <c r="S61" i="6"/>
  <c r="AG60" i="6"/>
  <c r="S60" i="6"/>
  <c r="AG59" i="6"/>
  <c r="S59" i="6"/>
  <c r="AG58" i="6"/>
  <c r="S58" i="6"/>
  <c r="AG57" i="6"/>
  <c r="S57" i="6"/>
  <c r="AG56" i="6"/>
  <c r="S56" i="6"/>
  <c r="AG55" i="6"/>
  <c r="S55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AG33" i="6"/>
  <c r="AG32" i="6"/>
  <c r="AG31" i="6"/>
  <c r="AG47" i="6" s="1"/>
  <c r="AG30" i="6"/>
  <c r="AG29" i="6"/>
  <c r="AG28" i="6"/>
  <c r="AG27" i="6"/>
  <c r="AG26" i="6"/>
  <c r="AG42" i="6" s="1"/>
  <c r="AG25" i="6"/>
  <c r="AG24" i="6"/>
  <c r="AG23" i="6"/>
  <c r="AG39" i="6" s="1"/>
  <c r="AG22" i="6"/>
  <c r="AG38" i="6" s="1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AG49" i="6"/>
  <c r="S49" i="6"/>
  <c r="AG48" i="6"/>
  <c r="S48" i="6"/>
  <c r="S47" i="6"/>
  <c r="AG46" i="6"/>
  <c r="S46" i="6"/>
  <c r="AG45" i="6"/>
  <c r="S45" i="6"/>
  <c r="AG44" i="6"/>
  <c r="S44" i="6"/>
  <c r="AG43" i="6"/>
  <c r="S43" i="6"/>
  <c r="S42" i="6"/>
  <c r="AG41" i="6"/>
  <c r="S41" i="6"/>
  <c r="AG40" i="6"/>
  <c r="S40" i="6"/>
  <c r="S39" i="6"/>
  <c r="S38" i="6"/>
  <c r="AG37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I31" i="5"/>
  <c r="G31" i="5"/>
  <c r="S37" i="5"/>
  <c r="S36" i="5"/>
  <c r="S35" i="5"/>
  <c r="S34" i="5"/>
  <c r="S33" i="5"/>
  <c r="S32" i="5"/>
  <c r="S31" i="5"/>
  <c r="T37" i="5"/>
  <c r="T36" i="5"/>
  <c r="T35" i="5"/>
  <c r="T34" i="5"/>
  <c r="T33" i="5"/>
  <c r="T32" i="5"/>
  <c r="T31" i="5"/>
  <c r="AD13" i="3"/>
  <c r="AD12" i="3"/>
  <c r="AD11" i="3"/>
  <c r="AD10" i="3"/>
  <c r="AD9" i="3"/>
  <c r="AD8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AA13" i="4"/>
  <c r="AA12" i="4"/>
  <c r="AA11" i="4"/>
  <c r="AA10" i="4"/>
  <c r="AA9" i="4"/>
  <c r="AA8" i="4"/>
  <c r="AA7" i="4"/>
  <c r="Z13" i="4"/>
  <c r="Z12" i="4"/>
  <c r="Z11" i="4"/>
  <c r="Z10" i="4"/>
  <c r="Z9" i="4"/>
  <c r="Z8" i="4"/>
  <c r="Z7" i="4"/>
  <c r="W7" i="4"/>
  <c r="AF21" i="2"/>
  <c r="Y7" i="4" s="1"/>
  <c r="AE21" i="2"/>
  <c r="N31" i="5" s="1"/>
  <c r="AD21" i="2"/>
  <c r="M31" i="5" s="1"/>
  <c r="AC21" i="2"/>
  <c r="L31" i="5" s="1"/>
  <c r="AB21" i="2"/>
  <c r="K31" i="5" s="1"/>
  <c r="AA21" i="2"/>
  <c r="T7" i="4" s="1"/>
  <c r="Z21" i="2"/>
  <c r="S7" i="4" s="1"/>
  <c r="Y21" i="2"/>
  <c r="H31" i="5" s="1"/>
  <c r="X21" i="2"/>
  <c r="W21" i="2"/>
  <c r="F31" i="5" s="1"/>
  <c r="V21" i="2"/>
  <c r="E31" i="5" s="1"/>
  <c r="U21" i="2"/>
  <c r="D31" i="5" s="1"/>
  <c r="T21" i="2"/>
  <c r="C31" i="5" s="1"/>
  <c r="S21" i="2"/>
  <c r="B31" i="5" s="1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AF27" i="2"/>
  <c r="AF26" i="2"/>
  <c r="AF25" i="2"/>
  <c r="AF24" i="2"/>
  <c r="AF23" i="2"/>
  <c r="AF22" i="2"/>
  <c r="R27" i="2"/>
  <c r="A37" i="5" s="1"/>
  <c r="R26" i="2"/>
  <c r="A36" i="5" s="1"/>
  <c r="R25" i="2"/>
  <c r="A35" i="5" s="1"/>
  <c r="R24" i="2"/>
  <c r="A34" i="5" s="1"/>
  <c r="R23" i="2"/>
  <c r="A33" i="5" s="1"/>
  <c r="R22" i="2"/>
  <c r="A32" i="5" s="1"/>
  <c r="P19" i="2"/>
  <c r="P18" i="2"/>
  <c r="P17" i="2"/>
  <c r="P16" i="2"/>
  <c r="P15" i="2"/>
  <c r="P14" i="2"/>
  <c r="O19" i="2"/>
  <c r="N19" i="2"/>
  <c r="M19" i="2"/>
  <c r="L19" i="2"/>
  <c r="K19" i="2"/>
  <c r="J19" i="2"/>
  <c r="I19" i="2"/>
  <c r="H19" i="2"/>
  <c r="F19" i="2"/>
  <c r="E19" i="2"/>
  <c r="D19" i="2"/>
  <c r="C19" i="2"/>
  <c r="B19" i="2"/>
  <c r="O18" i="2"/>
  <c r="N18" i="2"/>
  <c r="M18" i="2"/>
  <c r="L18" i="2"/>
  <c r="K18" i="2"/>
  <c r="J18" i="2"/>
  <c r="I18" i="2"/>
  <c r="H18" i="2"/>
  <c r="F18" i="2"/>
  <c r="E18" i="2"/>
  <c r="D18" i="2"/>
  <c r="C18" i="2"/>
  <c r="B18" i="2"/>
  <c r="O17" i="2"/>
  <c r="N17" i="2"/>
  <c r="M17" i="2"/>
  <c r="L17" i="2"/>
  <c r="K17" i="2"/>
  <c r="J17" i="2"/>
  <c r="I17" i="2"/>
  <c r="H17" i="2"/>
  <c r="F17" i="2"/>
  <c r="E17" i="2"/>
  <c r="D17" i="2"/>
  <c r="C17" i="2"/>
  <c r="B17" i="2"/>
  <c r="O16" i="2"/>
  <c r="N16" i="2"/>
  <c r="M16" i="2"/>
  <c r="L16" i="2"/>
  <c r="K16" i="2"/>
  <c r="J16" i="2"/>
  <c r="I16" i="2"/>
  <c r="H16" i="2"/>
  <c r="F16" i="2"/>
  <c r="E16" i="2"/>
  <c r="D16" i="2"/>
  <c r="C16" i="2"/>
  <c r="B16" i="2"/>
  <c r="O15" i="2"/>
  <c r="N15" i="2"/>
  <c r="M15" i="2"/>
  <c r="L15" i="2"/>
  <c r="K15" i="2"/>
  <c r="J15" i="2"/>
  <c r="I15" i="2"/>
  <c r="H15" i="2"/>
  <c r="F15" i="2"/>
  <c r="E15" i="2"/>
  <c r="D15" i="2"/>
  <c r="C15" i="2"/>
  <c r="B15" i="2"/>
  <c r="O14" i="2"/>
  <c r="N14" i="2"/>
  <c r="M14" i="2"/>
  <c r="L14" i="2"/>
  <c r="K14" i="2"/>
  <c r="J14" i="2"/>
  <c r="I14" i="2"/>
  <c r="H14" i="2"/>
  <c r="F14" i="2"/>
  <c r="E14" i="2"/>
  <c r="D14" i="2"/>
  <c r="C14" i="2"/>
  <c r="B14" i="2"/>
  <c r="O13" i="2"/>
  <c r="N13" i="2"/>
  <c r="M13" i="2"/>
  <c r="L13" i="2"/>
  <c r="K13" i="2"/>
  <c r="J13" i="2"/>
  <c r="I13" i="2"/>
  <c r="H13" i="2"/>
  <c r="P13" i="2"/>
  <c r="F13" i="2"/>
  <c r="E13" i="2"/>
  <c r="D13" i="2"/>
  <c r="C13" i="2"/>
  <c r="B13" i="2"/>
  <c r="A19" i="2"/>
  <c r="A18" i="2"/>
  <c r="A17" i="2"/>
  <c r="A16" i="2"/>
  <c r="A15" i="2"/>
  <c r="A14" i="2"/>
  <c r="N44" i="1"/>
  <c r="M44" i="1"/>
  <c r="L44" i="1"/>
  <c r="N43" i="1"/>
  <c r="M43" i="1"/>
  <c r="L43" i="1"/>
  <c r="N42" i="1"/>
  <c r="M42" i="1"/>
  <c r="L42" i="1"/>
  <c r="N41" i="1"/>
  <c r="M41" i="1"/>
  <c r="L41" i="1"/>
  <c r="N40" i="1"/>
  <c r="M40" i="1"/>
  <c r="L40" i="1"/>
  <c r="N39" i="1"/>
  <c r="M39" i="1"/>
  <c r="L39" i="1"/>
  <c r="N38" i="1"/>
  <c r="M38" i="1"/>
  <c r="L38" i="1"/>
  <c r="N37" i="1"/>
  <c r="M37" i="1"/>
  <c r="L3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  <c r="N6" i="1"/>
  <c r="M6" i="1"/>
  <c r="L6" i="1"/>
  <c r="N5" i="1"/>
  <c r="M5" i="1"/>
  <c r="L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E48" i="1"/>
  <c r="E47" i="1"/>
  <c r="G5" i="1" a="1"/>
  <c r="G5" i="1" s="1"/>
  <c r="G45" i="1" s="1"/>
  <c r="E45" i="1"/>
  <c r="U7" i="4" l="1"/>
  <c r="V7" i="4"/>
  <c r="X7" i="4"/>
  <c r="J31" i="5"/>
  <c r="R7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<sst xmlns="http://schemas.openxmlformats.org/spreadsheetml/2006/main" count="1607" uniqueCount="258">
  <si>
    <t>Partner</t>
  </si>
  <si>
    <t>Tartozás megnevezése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</si>
  <si>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</si>
  <si>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</si>
  <si>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</si>
  <si>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</si>
  <si>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</si>
  <si>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</si>
  <si>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</si>
  <si>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</si>
  <si>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</si>
  <si>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</si>
  <si>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</si>
  <si>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</si>
  <si>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</si>
  <si>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</si>
  <si>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</si>
  <si>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</si>
  <si>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</si>
  <si>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</si>
  <si>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</si>
  <si>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</si>
  <si>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</si>
  <si>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</si>
  <si>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</si>
  <si>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</si>
  <si>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</si>
  <si>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</si>
  <si>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</si>
  <si>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</si>
  <si>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</si>
  <si>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</si>
  <si>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Gipsz Jakab</t>
  </si>
  <si>
    <t>Kiss Béla</t>
  </si>
  <si>
    <t>Nagy Balázs</t>
  </si>
  <si>
    <t>Fekete Péter</t>
  </si>
  <si>
    <t>Fehér Mercédesz</t>
  </si>
  <si>
    <t>Csillag Virág</t>
  </si>
  <si>
    <t>Csiga Barni</t>
  </si>
  <si>
    <t>Varga Tünde</t>
  </si>
  <si>
    <t>Kelemen Béla</t>
  </si>
  <si>
    <t>József Attila</t>
  </si>
  <si>
    <t>Deák Ferenc</t>
  </si>
  <si>
    <t>Szalmon Ella</t>
  </si>
  <si>
    <t>Ka Pál</t>
  </si>
  <si>
    <t>Har Mónika</t>
  </si>
  <si>
    <t>Kala Pál</t>
  </si>
  <si>
    <t>Zsíros B. Ödön</t>
  </si>
  <si>
    <t>Para Zita</t>
  </si>
  <si>
    <t>Körm Ödön</t>
  </si>
  <si>
    <t>Dia Dóra</t>
  </si>
  <si>
    <t>Minden Áron</t>
  </si>
  <si>
    <t>Veg Eta</t>
  </si>
  <si>
    <t>Elektrom Ágnes</t>
  </si>
  <si>
    <t>Mor Zsolt</t>
  </si>
  <si>
    <t>Citad Ella</t>
  </si>
  <si>
    <t>Git Áron</t>
  </si>
  <si>
    <t>Dil Emma</t>
  </si>
  <si>
    <t>Akciós Áron</t>
  </si>
  <si>
    <t>31.</t>
  </si>
  <si>
    <t>32.</t>
  </si>
  <si>
    <t>Aloe Vera</t>
  </si>
  <si>
    <t>Békés Csaba</t>
  </si>
  <si>
    <t>Csin Csilla</t>
  </si>
  <si>
    <t>Ebéd Elek</t>
  </si>
  <si>
    <t>Fejet Lenke</t>
  </si>
  <si>
    <t>33.</t>
  </si>
  <si>
    <t>34.</t>
  </si>
  <si>
    <t>35.</t>
  </si>
  <si>
    <t>36.</t>
  </si>
  <si>
    <t>37.</t>
  </si>
  <si>
    <t>38.</t>
  </si>
  <si>
    <t>39.</t>
  </si>
  <si>
    <t>40.</t>
  </si>
  <si>
    <t>Farkas Piroska</t>
  </si>
  <si>
    <t>Gaz Ella</t>
  </si>
  <si>
    <t>Meg Győző</t>
  </si>
  <si>
    <t>Riz Ottó</t>
  </si>
  <si>
    <t>Szikla Szilárd</t>
  </si>
  <si>
    <t>Ultra Viola</t>
  </si>
  <si>
    <t>Hát Izsák</t>
  </si>
  <si>
    <t>Kasza Blanka</t>
  </si>
  <si>
    <t>Közterület foglalás díja</t>
  </si>
  <si>
    <t>Szociális kölcsön</t>
  </si>
  <si>
    <t>Eb befogás díja</t>
  </si>
  <si>
    <t>Munkakölcsön</t>
  </si>
  <si>
    <t>Köztemetés megtérítése</t>
  </si>
  <si>
    <t>Földhaszonbér</t>
  </si>
  <si>
    <t>Továbbszámlázott szolgáltatás</t>
  </si>
  <si>
    <t>Ingatlan eladás részletfizetésre</t>
  </si>
  <si>
    <t>Bírság</t>
  </si>
  <si>
    <t>Közterület foglalás díja/Rendezvény</t>
  </si>
  <si>
    <t>Terembérlet</t>
  </si>
  <si>
    <t>Továbbszámlázott szolgáltatás/Áramdíj</t>
  </si>
  <si>
    <t>Továbbszámlázott szolgáltatás/gázdíj</t>
  </si>
  <si>
    <t>Továbbszámlázott szolgáltatás/áramdíj</t>
  </si>
  <si>
    <t>Közterület foglalás díja/ Rendezvény</t>
  </si>
  <si>
    <t>Összeg (Ft)</t>
  </si>
  <si>
    <t>Összes tartozás</t>
  </si>
  <si>
    <t>Fizetési határidő</t>
  </si>
  <si>
    <t>Önkormányzatnál számon tartott tartozások  2017.01.01.-től 2023.10.31.-ig</t>
  </si>
  <si>
    <t>Tehát összesen 15 darab 100.000 Ft feletti tartozás van</t>
  </si>
  <si>
    <t>100.000 Ft feletti tartozás</t>
  </si>
  <si>
    <t>Max</t>
  </si>
  <si>
    <t>Min</t>
  </si>
  <si>
    <t>Év</t>
  </si>
  <si>
    <t>Hó</t>
  </si>
  <si>
    <t>összeg</t>
  </si>
  <si>
    <t>Row Labels</t>
  </si>
  <si>
    <t>Column Labels</t>
  </si>
  <si>
    <t>Sum of összeg</t>
  </si>
  <si>
    <t>Azonosító:</t>
  </si>
  <si>
    <t>Objektumok:</t>
  </si>
  <si>
    <t>Attribútumok:</t>
  </si>
  <si>
    <t>Lépcsôk:</t>
  </si>
  <si>
    <t>Eltolás:</t>
  </si>
  <si>
    <t>Leírás:</t>
  </si>
  <si>
    <t>COCO STD: 3929728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</si>
  <si>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</si>
  <si>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</si>
  <si>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</si>
  <si>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</si>
  <si>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</si>
  <si>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</si>
  <si>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</si>
  <si>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</si>
  <si>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</si>
  <si>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</si>
  <si>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</si>
  <si>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</si>
  <si>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</si>
  <si>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</si>
  <si>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Y(A14)</t>
  </si>
  <si>
    <t>O1</t>
  </si>
  <si>
    <t>O2</t>
  </si>
  <si>
    <t>O3</t>
  </si>
  <si>
    <t>O4</t>
  </si>
  <si>
    <t>O5</t>
  </si>
  <si>
    <t>O6</t>
  </si>
  <si>
    <t>Lépcsôk(1)</t>
  </si>
  <si>
    <t>S1</t>
  </si>
  <si>
    <t>(0+30770)/(1)=30770</t>
  </si>
  <si>
    <t>(0+60750)/(1)=60750</t>
  </si>
  <si>
    <t>(0+0)/(1)=0</t>
  </si>
  <si>
    <t>(0+34755)/(1)=34755</t>
  </si>
  <si>
    <t>(0+10456)/(1)=10456</t>
  </si>
  <si>
    <t>(0+96775)/(1)=96775</t>
  </si>
  <si>
    <t>(0+92833)/(1)=92833</t>
  </si>
  <si>
    <t>S2</t>
  </si>
  <si>
    <t>S3</t>
  </si>
  <si>
    <t>S4</t>
  </si>
  <si>
    <t>S5</t>
  </si>
  <si>
    <t>S6</t>
  </si>
  <si>
    <t>Lépcsôk(2)</t>
  </si>
  <si>
    <t>COCO:STD</t>
  </si>
  <si>
    <t>Becslés</t>
  </si>
  <si>
    <t>Tény+0</t>
  </si>
  <si>
    <t>Delta</t>
  </si>
  <si>
    <t>Delta/Tény</t>
  </si>
  <si>
    <t>S1 összeg:</t>
  </si>
  <si>
    <t>S6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</si>
  <si>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</si>
  <si>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</si>
  <si>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</si>
  <si>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</si>
  <si>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</si>
  <si>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</si>
  <si>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</si>
  <si>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1.36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</si>
  <si>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</si>
  <si>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COCO STD: 4862791</t>
  </si>
  <si>
    <t>Y(A8)</t>
  </si>
  <si>
    <t>(24031.3+61019)/(2)=42525.15</t>
  </si>
  <si>
    <t>(9666.1+28445.6)/(2)=19055.9</t>
  </si>
  <si>
    <t>(22463.4+57374.7)/(2)=39919.1</t>
  </si>
  <si>
    <t>(0+0)/(2)=0</t>
  </si>
  <si>
    <t>(18779.5+0)/(2)=9389.75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</si>
  <si>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1.35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</si>
  <si>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</si>
  <si>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COCO STD: 8272970</t>
  </si>
  <si>
    <t>(4211.5+0)/(2)=2105.75</t>
  </si>
  <si>
    <t>(6838.8+61379.5)/(2)=34109.15</t>
  </si>
  <si>
    <t>(32519.1+0)/(2)=16259.55</t>
  </si>
  <si>
    <t>(0+4166.1)/(2)=2083.05</t>
  </si>
  <si>
    <t>(0+36730.7)/(2)=18365.35</t>
  </si>
  <si>
    <t>inverz</t>
  </si>
  <si>
    <t>direkt</t>
  </si>
  <si>
    <t>step1</t>
  </si>
  <si>
    <t>step2</t>
  </si>
  <si>
    <t>éves rtitmus</t>
  </si>
  <si>
    <t>éven belüli ritmus</t>
  </si>
  <si>
    <t xml:space="preserve"> </t>
  </si>
  <si>
    <t>Y</t>
  </si>
  <si>
    <t>x</t>
  </si>
  <si>
    <t>y</t>
  </si>
  <si>
    <t>irány</t>
  </si>
  <si>
    <t>valid</t>
  </si>
  <si>
    <t>vald</t>
  </si>
  <si>
    <t>&lt;--maximális relatív zavar</t>
  </si>
  <si>
    <t>COCO STD: 5139821</t>
  </si>
  <si>
    <t>O7</t>
  </si>
  <si>
    <t>O8</t>
  </si>
  <si>
    <t>O9</t>
  </si>
  <si>
    <t>O10</t>
  </si>
  <si>
    <t>O11</t>
  </si>
  <si>
    <t>O12</t>
  </si>
  <si>
    <t>(37203+1037200.3)/(2)=537201.7</t>
  </si>
  <si>
    <t>(1000000.3+1000000.3)/(2)=1000000.35</t>
  </si>
  <si>
    <t>(462108.2+1462110.5)/(2)=962109.3</t>
  </si>
  <si>
    <t>(152494.1+1152490.4)/(2)=652492.2</t>
  </si>
  <si>
    <t>(0+1000000.3)/(2)=500000.15</t>
  </si>
  <si>
    <t>(23522+23522)/(2)=23522</t>
  </si>
  <si>
    <t>(61682+1061680.4)/(2)=561681.2</t>
  </si>
  <si>
    <t>(30972+30972)/(2)=30972</t>
  </si>
  <si>
    <t>(696282.2+1696280.6)/(2)=1196281.4</t>
  </si>
  <si>
    <t>(1000000.3+0)/(2)=500000.15</t>
  </si>
  <si>
    <t>S7</t>
  </si>
  <si>
    <t>S8</t>
  </si>
  <si>
    <t>S9</t>
  </si>
  <si>
    <t>S10</t>
  </si>
  <si>
    <t>S11</t>
  </si>
  <si>
    <t>S12</t>
  </si>
  <si>
    <t>S12 összeg: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</si>
  <si>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1.38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</si>
  <si>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</si>
  <si>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t>érzékenyítés</t>
  </si>
  <si>
    <t>alapmodell</t>
  </si>
  <si>
    <t>COCO STD: 8019760</t>
  </si>
  <si>
    <t>(253656.6+478270.8)/(2)=365963.7</t>
  </si>
  <si>
    <t>(0+187751.9)/(2)=93875.95</t>
  </si>
  <si>
    <t>(29626+0)/(2)=14813</t>
  </si>
  <si>
    <t>(231156.9+0)/(2)=115578.45</t>
  </si>
  <si>
    <t>(0+128750.5)/(2)=64375.25</t>
  </si>
  <si>
    <t>(224030.6+349520.3)/(2)=286775.45</t>
  </si>
  <si>
    <t>(218070.4+0)/(2)=109035.2</t>
  </si>
  <si>
    <t>(145866.8+0)/(2)=72933.4</t>
  </si>
  <si>
    <t>(59001.4+0)/(2)=29500.7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</si>
  <si>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1.37 Mb</t>
    </r>
  </si>
  <si>
    <t>COCO STD: 2340177</t>
  </si>
  <si>
    <t>Y(A3)</t>
  </si>
  <si>
    <t>(855664.9+1451447.2)/(2)=1153556.05</t>
  </si>
  <si>
    <t>(31833.3+0)/(2)=15916.65</t>
  </si>
  <si>
    <t>rel. zavar</t>
  </si>
  <si>
    <t>&lt;--max</t>
  </si>
  <si>
    <t>max</t>
  </si>
  <si>
    <t>április</t>
  </si>
  <si>
    <t>Count of összeg</t>
  </si>
  <si>
    <t>&lt;--miért áprilisban? (vö. egyediség októberi rendezvények, többes érintettség soha nem április, április csak egy eset sok év alatt)</t>
  </si>
  <si>
    <t>Magyarázat: az első gyanú az évek és a jogcímek kapcsán állt elő.</t>
  </si>
  <si>
    <t>A második gyanú a hónapok és a jogcímek alapján lett azonos módon levezetve.</t>
  </si>
  <si>
    <t>VAJON A LEVEZETÉS LOGIKÁJÁT LEGITIMÁLJA-E AZ ALAPVETŐ KÉRDÉSRE ADANDÓ SZAKÉRTŐI VÁLASZ?</t>
  </si>
  <si>
    <t>Vagyis el lehet-e fogadni, hogy a robot-gyanúgenerátor valóban releváns pontokra mutat rá, vagy ez kamu/véletlen?</t>
  </si>
  <si>
    <t>Az alapvető kérdés_2: miért éppen áprilisban? </t>
  </si>
  <si>
    <t>Az alapvető kérdés_1: miért nem volt 2019-ben részletfizetés?</t>
  </si>
  <si>
    <t>Turing-teszt jelleggel végzett felmérés eredménye:</t>
  </si>
  <si>
    <t>Emberi szakértők számára a gyanúgenerálás racionálisnak tűnik.</t>
  </si>
  <si>
    <t>Az emberi szakértők szerint további releváns kérdés/gyanúmomentum lehet pl. a földhaszonbérek eltérő dátumainak jelensége…</t>
  </si>
  <si>
    <t>A hétköznapi szakmai gyakorlatban ilyen jelleggű hőtérkép (gyanútérkép) nem egy szokásos megoldás.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</si>
</sst>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b/>
      <sz val="5"/>
      <color rgb="FFFF0000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sz val="20"/>
      <color rgb="FF333333"/>
      <name val="Verdana"/>
      <family val="2"/>
      <charset val="238"/>
    </font>
    <font>
      <b/>
      <sz val="14"/>
      <color rgb="FFFF0000"/>
      <name val="Verdana"/>
      <family val="2"/>
      <charset val="238"/>
    </font>
    <font>
      <sz val="12"/>
      <color rgb="FF000000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4" fillId="0" borderId="1" xfId="0" applyFont="1" applyBorder="1"/>
    <xf numFmtId="164" fontId="0" fillId="0" borderId="1" xfId="1" applyNumberFormat="1" applyFont="1" applyBorder="1"/>
    <xf numFmtId="0" fontId="4" fillId="0" borderId="4" xfId="0" applyFon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4" fontId="0" fillId="2" borderId="1" xfId="0" applyNumberFormat="1" applyFill="1" applyBorder="1"/>
    <xf numFmtId="0" fontId="4" fillId="2" borderId="1" xfId="0" applyFont="1" applyFill="1" applyBorder="1"/>
    <xf numFmtId="0" fontId="0" fillId="2" borderId="1" xfId="0" applyFill="1" applyBorder="1"/>
    <xf numFmtId="14" fontId="0" fillId="2" borderId="1" xfId="0" applyNumberFormat="1" applyFill="1" applyBorder="1"/>
    <xf numFmtId="164" fontId="0" fillId="2" borderId="1" xfId="1" applyNumberFormat="1" applyFont="1" applyFill="1" applyBorder="1"/>
    <xf numFmtId="0" fontId="3" fillId="3" borderId="1" xfId="0" applyFont="1" applyFill="1" applyBorder="1" applyAlignment="1">
      <alignment horizontal="center"/>
    </xf>
    <xf numFmtId="164" fontId="0" fillId="3" borderId="1" xfId="0" applyNumberFormat="1" applyFill="1" applyBorder="1"/>
    <xf numFmtId="0" fontId="4" fillId="3" borderId="1" xfId="0" applyFont="1" applyFill="1" applyBorder="1"/>
    <xf numFmtId="0" fontId="0" fillId="3" borderId="1" xfId="0" applyFill="1" applyBorder="1"/>
    <xf numFmtId="14" fontId="0" fillId="3" borderId="1" xfId="0" applyNumberFormat="1" applyFill="1" applyBorder="1"/>
    <xf numFmtId="164" fontId="0" fillId="3" borderId="1" xfId="1" applyNumberFormat="1" applyFont="1" applyFill="1" applyBorder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9" fontId="0" fillId="0" borderId="0" xfId="2" applyFont="1"/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5" fillId="0" borderId="0" xfId="3"/>
    <xf numFmtId="0" fontId="12" fillId="0" borderId="0" xfId="0" applyFont="1"/>
    <xf numFmtId="0" fontId="0" fillId="2" borderId="0" xfId="0" applyFill="1"/>
    <xf numFmtId="0" fontId="7" fillId="2" borderId="0" xfId="0" applyFont="1" applyFill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14" fillId="2" borderId="6" xfId="0" applyFont="1" applyFill="1" applyBorder="1" applyAlignment="1">
      <alignment horizontal="center" vertical="center" wrapText="1"/>
    </xf>
    <xf numFmtId="1" fontId="0" fillId="0" borderId="0" xfId="0" applyNumberFormat="1"/>
    <xf numFmtId="0" fontId="10" fillId="6" borderId="7" xfId="0" applyFont="1" applyFill="1" applyBorder="1" applyAlignment="1">
      <alignment horizontal="center" vertical="center" wrapText="1"/>
    </xf>
    <xf numFmtId="0" fontId="0" fillId="6" borderId="0" xfId="0" applyFill="1"/>
    <xf numFmtId="0" fontId="9" fillId="4" borderId="8" xfId="0" applyFont="1" applyFill="1" applyBorder="1" applyAlignment="1">
      <alignment horizontal="center" vertical="center" wrapText="1"/>
    </xf>
    <xf numFmtId="9" fontId="0" fillId="0" borderId="0" xfId="2" applyFont="1" applyAlignment="1">
      <alignment wrapText="1"/>
    </xf>
    <xf numFmtId="0" fontId="9" fillId="4" borderId="0" xfId="0" applyFont="1" applyFill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0" fillId="7" borderId="0" xfId="0" applyFill="1"/>
    <xf numFmtId="1" fontId="0" fillId="7" borderId="0" xfId="0" applyNumberFormat="1" applyFill="1"/>
    <xf numFmtId="0" fontId="16" fillId="7" borderId="7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5" fillId="0" borderId="0" xfId="0" applyFont="1"/>
    <xf numFmtId="0" fontId="0" fillId="8" borderId="0" xfId="0" applyFill="1" applyAlignment="1">
      <alignment horizontal="left"/>
    </xf>
    <xf numFmtId="0" fontId="0" fillId="8" borderId="0" xfId="0" applyFill="1"/>
    <xf numFmtId="0" fontId="0" fillId="8" borderId="0" xfId="0" applyFill="1" applyAlignment="1">
      <alignment wrapText="1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">
    <cellStyle name="Comma" xfId="1" builtinId="3"/>
    <cellStyle name="Hyperlink" xfId="3" builtinId="8"/>
    <cellStyle name="Normal" xfId="0" builtinId="0"/>
    <cellStyle name="Per cent" xfId="2" builtinId="5"/>
  </cellStyles>
  <dxfs count="6">
    <dxf>
      <alignment wrapText="1"/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numFmt numFmtId="0" formatCode="General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015B5DF4-7A6C-44A4-8DA8-AC7EC33AF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0</xdr:rowOff>
    </xdr:from>
    <xdr:to>
      <xdr:col>31</xdr:col>
      <xdr:colOff>76200</xdr:colOff>
      <xdr:row>3</xdr:row>
      <xdr:rowOff>22860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602F9AF2-F776-11F2-7622-63E099768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9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53F84109-C8B2-696C-45BA-6FC186AB4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789C3922-1481-565E-6C29-302DCCC66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F2533751-2D2C-9853-CC59-B53848835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2CAD1117-757B-5668-F5AE-FE7DDB57E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F0F62555-D7C5-FB19-7A26-66BF693E5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248.715915393521" createdVersion="8" refreshedVersion="8" minRefreshableVersion="3" recordCount="40" xr:uid="{6178A790-1C55-41CD-88FD-C2EF9ADCBAA8}">
  <cacheSource type="worksheet">
    <worksheetSource ref="K4:N44" sheet="nyers_anonim_adatok"/>
  </cacheSource>
  <cacheFields count="4">
    <cacheField name="Tartozás megnevezése" numFmtId="0">
      <sharedItems count="14">
        <s v="Közterület foglalás díja"/>
        <s v="Szociális kölcsön"/>
        <s v="Eb befogás díja"/>
        <s v="Ingatlan eladás részletfizetésre"/>
        <s v="Munkakölcsön"/>
        <s v="Bírság"/>
        <s v="Köztemetés megtérítése"/>
        <s v="Továbbszámlázott szolgáltatás/gázdíj"/>
        <s v="Földhaszonbér"/>
        <s v="Továbbszámlázott szolgáltatás/áramdíj"/>
        <s v="Közterület foglalás díja/ Rendezvény"/>
        <s v="Terembérlet"/>
        <s v="Közterület foglalás díja/Rendezvény"/>
        <s v="Továbbszámlázott szolgáltatás"/>
      </sharedItems>
    </cacheField>
    <cacheField name="Év" numFmtId="0">
      <sharedItems containsSemiMixedTypes="0" containsString="0" containsNumber="1" containsInteger="1" minValue="2017" maxValue="2023" count="6">
        <n v="2018"/>
        <n v="2021"/>
        <n v="2023"/>
        <n v="2022"/>
        <n v="2017"/>
        <n v="2019"/>
      </sharedItems>
    </cacheField>
    <cacheField name="Hó" numFmtId="0">
      <sharedItems containsSemiMixedTypes="0" containsString="0" containsNumber="1" containsInteger="1" minValue="1" maxValue="12" count="12">
        <n v="11"/>
        <n v="8"/>
        <n v="2"/>
        <n v="6"/>
        <n v="9"/>
        <n v="10"/>
        <n v="5"/>
        <n v="4"/>
        <n v="7"/>
        <n v="12"/>
        <n v="1"/>
        <n v="3"/>
      </sharedItems>
    </cacheField>
    <cacheField name="összeg" numFmtId="164">
      <sharedItems containsSemiMixedTypes="0" containsString="0" containsNumber="1" containsInteger="1" minValue="2440" maxValue="16200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x v="0"/>
    <x v="0"/>
    <x v="0"/>
    <n v="7630"/>
  </r>
  <r>
    <x v="1"/>
    <x v="1"/>
    <x v="1"/>
    <n v="124000"/>
  </r>
  <r>
    <x v="2"/>
    <x v="2"/>
    <x v="2"/>
    <n v="18000"/>
  </r>
  <r>
    <x v="0"/>
    <x v="3"/>
    <x v="3"/>
    <n v="67900"/>
  </r>
  <r>
    <x v="3"/>
    <x v="4"/>
    <x v="4"/>
    <n v="689000"/>
  </r>
  <r>
    <x v="4"/>
    <x v="5"/>
    <x v="5"/>
    <n v="210000"/>
  </r>
  <r>
    <x v="0"/>
    <x v="2"/>
    <x v="1"/>
    <n v="37000"/>
  </r>
  <r>
    <x v="0"/>
    <x v="3"/>
    <x v="6"/>
    <n v="43000"/>
  </r>
  <r>
    <x v="1"/>
    <x v="2"/>
    <x v="4"/>
    <n v="340000"/>
  </r>
  <r>
    <x v="0"/>
    <x v="1"/>
    <x v="7"/>
    <n v="139000"/>
  </r>
  <r>
    <x v="5"/>
    <x v="0"/>
    <x v="8"/>
    <n v="30000"/>
  </r>
  <r>
    <x v="1"/>
    <x v="4"/>
    <x v="9"/>
    <n v="240000"/>
  </r>
  <r>
    <x v="6"/>
    <x v="5"/>
    <x v="6"/>
    <n v="165000"/>
  </r>
  <r>
    <x v="0"/>
    <x v="0"/>
    <x v="3"/>
    <n v="5640"/>
  </r>
  <r>
    <x v="3"/>
    <x v="0"/>
    <x v="0"/>
    <n v="254000"/>
  </r>
  <r>
    <x v="7"/>
    <x v="0"/>
    <x v="8"/>
    <n v="625000"/>
  </r>
  <r>
    <x v="0"/>
    <x v="0"/>
    <x v="1"/>
    <n v="16700"/>
  </r>
  <r>
    <x v="8"/>
    <x v="2"/>
    <x v="5"/>
    <n v="45600"/>
  </r>
  <r>
    <x v="9"/>
    <x v="3"/>
    <x v="2"/>
    <n v="64500"/>
  </r>
  <r>
    <x v="4"/>
    <x v="5"/>
    <x v="1"/>
    <n v="730000"/>
  </r>
  <r>
    <x v="0"/>
    <x v="4"/>
    <x v="8"/>
    <n v="25600"/>
  </r>
  <r>
    <x v="2"/>
    <x v="2"/>
    <x v="10"/>
    <n v="18000"/>
  </r>
  <r>
    <x v="10"/>
    <x v="3"/>
    <x v="5"/>
    <n v="756000"/>
  </r>
  <r>
    <x v="0"/>
    <x v="1"/>
    <x v="0"/>
    <n v="32400"/>
  </r>
  <r>
    <x v="0"/>
    <x v="2"/>
    <x v="1"/>
    <n v="2440"/>
  </r>
  <r>
    <x v="9"/>
    <x v="5"/>
    <x v="11"/>
    <n v="230000"/>
  </r>
  <r>
    <x v="5"/>
    <x v="0"/>
    <x v="4"/>
    <n v="35000"/>
  </r>
  <r>
    <x v="8"/>
    <x v="5"/>
    <x v="8"/>
    <n v="7500"/>
  </r>
  <r>
    <x v="2"/>
    <x v="1"/>
    <x v="0"/>
    <n v="18000"/>
  </r>
  <r>
    <x v="6"/>
    <x v="5"/>
    <x v="4"/>
    <n v="152000"/>
  </r>
  <r>
    <x v="0"/>
    <x v="4"/>
    <x v="11"/>
    <n v="7850"/>
  </r>
  <r>
    <x v="11"/>
    <x v="2"/>
    <x v="11"/>
    <n v="15600"/>
  </r>
  <r>
    <x v="8"/>
    <x v="2"/>
    <x v="2"/>
    <n v="89450"/>
  </r>
  <r>
    <x v="12"/>
    <x v="1"/>
    <x v="6"/>
    <n v="1620012"/>
  </r>
  <r>
    <x v="0"/>
    <x v="5"/>
    <x v="7"/>
    <n v="15792"/>
  </r>
  <r>
    <x v="11"/>
    <x v="2"/>
    <x v="5"/>
    <n v="15600"/>
  </r>
  <r>
    <x v="0"/>
    <x v="1"/>
    <x v="0"/>
    <n v="8912"/>
  </r>
  <r>
    <x v="8"/>
    <x v="3"/>
    <x v="3"/>
    <n v="85600"/>
  </r>
  <r>
    <x v="13"/>
    <x v="2"/>
    <x v="7"/>
    <n v="67520"/>
  </r>
  <r>
    <x v="8"/>
    <x v="3"/>
    <x v="4"/>
    <n v="1289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35EDB2-FAC8-4517-BA13-D4D70FBE7265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>
  <location ref="A3:O10" firstHeaderRow="1" firstDataRow="2" firstDataCol="1"/>
  <pivotFields count="4">
    <pivotField axis="axisCol" showAll="0" defaultSubtotal="0">
      <items count="14">
        <item x="5"/>
        <item x="2"/>
        <item x="8"/>
        <item x="3"/>
        <item x="6"/>
        <item x="0"/>
        <item x="10"/>
        <item x="12"/>
        <item x="4"/>
        <item x="1"/>
        <item x="11"/>
        <item x="13"/>
        <item x="9"/>
        <item x="7"/>
      </items>
    </pivotField>
    <pivotField axis="axisRow" showAll="0">
      <items count="7">
        <item x="4"/>
        <item x="0"/>
        <item x="5"/>
        <item x="1"/>
        <item x="3"/>
        <item x="2"/>
        <item t="default"/>
      </items>
    </pivotField>
    <pivotField showAll="0">
      <items count="13">
        <item x="10"/>
        <item x="2"/>
        <item x="11"/>
        <item x="7"/>
        <item x="6"/>
        <item x="3"/>
        <item x="8"/>
        <item x="1"/>
        <item x="4"/>
        <item x="5"/>
        <item x="0"/>
        <item x="9"/>
        <item t="default"/>
      </items>
    </pivotField>
    <pivotField dataField="1" numFmtId="164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0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dataFields count="1">
    <dataField name="Sum of összeg" fld="3" showDataAs="percentOfRow" baseField="0" baseItem="0" numFmtId="10"/>
  </dataFields>
  <formats count="1">
    <format dxfId="5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3B4B0E-08B9-486F-9B31-D37790CBB43C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>
  <location ref="A3:O16" firstHeaderRow="1" firstDataRow="2" firstDataCol="1"/>
  <pivotFields count="4">
    <pivotField axis="axisCol" showAll="0" defaultSubtotal="0">
      <items count="14">
        <item x="5"/>
        <item x="2"/>
        <item x="8"/>
        <item x="3"/>
        <item x="6"/>
        <item x="0"/>
        <item x="10"/>
        <item x="12"/>
        <item x="4"/>
        <item x="1"/>
        <item x="11"/>
        <item x="13"/>
        <item x="9"/>
        <item x="7"/>
      </items>
    </pivotField>
    <pivotField showAll="0">
      <items count="7">
        <item x="4"/>
        <item x="0"/>
        <item x="5"/>
        <item x="1"/>
        <item x="3"/>
        <item x="2"/>
        <item t="default"/>
      </items>
    </pivotField>
    <pivotField axis="axisRow" showAll="0">
      <items count="13">
        <item x="10"/>
        <item x="2"/>
        <item x="11"/>
        <item x="7"/>
        <item x="6"/>
        <item x="3"/>
        <item x="8"/>
        <item x="1"/>
        <item x="4"/>
        <item x="5"/>
        <item x="0"/>
        <item x="9"/>
        <item t="default"/>
      </items>
    </pivotField>
    <pivotField dataField="1" numFmtId="164" showAll="0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0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dataFields count="1">
    <dataField name="Sum of összeg" fld="3" showDataAs="percentOfRow" baseField="0" baseItem="0" numFmtId="10"/>
  </dataFields>
  <formats count="1">
    <format dxfId="0">
      <pivotArea dataOnly="0" labelOnly="1" fieldPosition="0">
        <references count="1">
          <reference field="0" count="0"/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C45FED-31AD-461F-A193-BA598BBDAFE3}" name="PivotTable2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>
  <location ref="S4:AG17" firstHeaderRow="1" firstDataRow="2" firstDataCol="1"/>
  <pivotFields count="4">
    <pivotField axis="axisCol" showAll="0" defaultSubtotal="0">
      <items count="14">
        <item x="5"/>
        <item x="2"/>
        <item x="8"/>
        <item x="3"/>
        <item x="6"/>
        <item x="0"/>
        <item x="10"/>
        <item x="12"/>
        <item x="4"/>
        <item x="1"/>
        <item x="11"/>
        <item x="13"/>
        <item x="9"/>
        <item x="7"/>
      </items>
    </pivotField>
    <pivotField showAll="0">
      <items count="7">
        <item x="4"/>
        <item x="0"/>
        <item x="5"/>
        <item x="1"/>
        <item x="3"/>
        <item x="2"/>
        <item t="default"/>
      </items>
    </pivotField>
    <pivotField axis="axisRow" showAll="0">
      <items count="13">
        <item x="10"/>
        <item x="2"/>
        <item x="11"/>
        <item x="7"/>
        <item x="6"/>
        <item x="3"/>
        <item x="8"/>
        <item x="1"/>
        <item x="4"/>
        <item x="5"/>
        <item x="0"/>
        <item x="9"/>
        <item t="default"/>
      </items>
    </pivotField>
    <pivotField dataField="1" numFmtId="164" showAll="0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0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dataFields count="1">
    <dataField name="Count of összeg" fld="3" subtotal="count" baseField="0" baseItem="0"/>
  </dataFields>
  <formats count="4">
    <format dxfId="4">
      <pivotArea dataOnly="0" labelOnly="1" fieldPosition="0">
        <references count="1">
          <reference field="0" count="0"/>
        </references>
      </pivotArea>
    </format>
    <format dxfId="3">
      <pivotArea outline="0" fieldPosition="0">
        <references count="1">
          <reference field="4294967294" count="1">
            <x v="0"/>
          </reference>
        </references>
      </pivotArea>
    </format>
    <format dxfId="2">
      <pivotArea dataOnly="0" fieldPosition="0">
        <references count="1">
          <reference field="2" count="1">
            <x v="3"/>
          </reference>
        </references>
      </pivotArea>
    </format>
    <format dxfId="1">
      <pivotArea dataOnly="0" outline="0" fieldPosition="0">
        <references count="1">
          <reference field="0" count="1">
            <x v="1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486279120231118171910.html" TargetMode="External"/><Relationship Id="rId1" Type="http://schemas.openxmlformats.org/officeDocument/2006/relationships/hyperlink" Target="https://miau.my-x.hu/myx-free/coco/test/392972820231118171739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827297020231118172148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392972820231118171739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513982120231127095310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miau.my-x.hu/myx-free/coco/test/234017720231127095629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miau.my-x.hu/myx-free/coco/test/80197602023112709552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433B4-0BCC-46F1-927A-16EF9537447B}">
  <dimension ref="A1:AN51"/>
  <sheetViews>
    <sheetView zoomScale="59" workbookViewId="0"/>
  </sheetViews>
  <sheetFormatPr defaultRowHeight="14.4" x14ac:dyDescent="0.3"/>
  <cols>
    <col min="2" max="3" width="8.88671875" style="41"/>
    <col min="5" max="8" width="8.88671875" style="41"/>
    <col min="26" max="26" width="9.5546875" bestFit="1" customWidth="1"/>
    <col min="27" max="27" width="9" bestFit="1" customWidth="1"/>
  </cols>
  <sheetData>
    <row r="1" spans="1:40" ht="18" x14ac:dyDescent="0.3">
      <c r="A1" s="31"/>
      <c r="AC1" s="31"/>
    </row>
    <row r="2" spans="1:40" x14ac:dyDescent="0.3">
      <c r="A2" s="32"/>
      <c r="AC2" s="32"/>
    </row>
    <row r="5" spans="1:40" ht="18" x14ac:dyDescent="0.3">
      <c r="A5" s="33" t="s">
        <v>111</v>
      </c>
      <c r="B5" s="42">
        <v>3929728</v>
      </c>
      <c r="C5" s="46" t="s">
        <v>112</v>
      </c>
      <c r="D5" s="34">
        <v>6</v>
      </c>
      <c r="E5" s="46" t="s">
        <v>113</v>
      </c>
      <c r="F5" s="42">
        <v>13</v>
      </c>
      <c r="G5" s="46" t="s">
        <v>114</v>
      </c>
      <c r="H5" s="42">
        <v>6</v>
      </c>
      <c r="I5" s="33" t="s">
        <v>115</v>
      </c>
      <c r="J5" s="34">
        <v>0</v>
      </c>
      <c r="K5" s="33" t="s">
        <v>116</v>
      </c>
      <c r="L5" s="34" t="s">
        <v>117</v>
      </c>
      <c r="AC5" s="33" t="s">
        <v>111</v>
      </c>
      <c r="AD5" s="34">
        <v>4862791</v>
      </c>
      <c r="AE5" s="33" t="s">
        <v>112</v>
      </c>
      <c r="AF5" s="34">
        <v>6</v>
      </c>
      <c r="AG5" s="33" t="s">
        <v>113</v>
      </c>
      <c r="AH5" s="34">
        <v>7</v>
      </c>
      <c r="AI5" s="33" t="s">
        <v>114</v>
      </c>
      <c r="AJ5" s="34">
        <v>6</v>
      </c>
      <c r="AK5" s="33" t="s">
        <v>115</v>
      </c>
      <c r="AL5" s="34">
        <v>0</v>
      </c>
      <c r="AM5" s="33" t="s">
        <v>116</v>
      </c>
      <c r="AN5" s="34" t="s">
        <v>170</v>
      </c>
    </row>
    <row r="6" spans="1:40" ht="18.600000000000001" thickBot="1" x14ac:dyDescent="0.35">
      <c r="A6" s="31"/>
      <c r="AC6" s="31"/>
    </row>
    <row r="7" spans="1:40" ht="27" thickBot="1" x14ac:dyDescent="0.35">
      <c r="A7" s="35" t="s">
        <v>118</v>
      </c>
      <c r="B7" s="43" t="s">
        <v>119</v>
      </c>
      <c r="C7" s="43" t="s">
        <v>120</v>
      </c>
      <c r="D7" s="35" t="s">
        <v>121</v>
      </c>
      <c r="E7" s="43" t="s">
        <v>122</v>
      </c>
      <c r="F7" s="43" t="s">
        <v>123</v>
      </c>
      <c r="G7" s="43" t="s">
        <v>124</v>
      </c>
      <c r="H7" s="43" t="s">
        <v>125</v>
      </c>
      <c r="I7" s="35" t="s">
        <v>126</v>
      </c>
      <c r="J7" s="35" t="s">
        <v>127</v>
      </c>
      <c r="K7" s="35" t="s">
        <v>128</v>
      </c>
      <c r="L7" s="35" t="s">
        <v>129</v>
      </c>
      <c r="M7" s="35" t="s">
        <v>130</v>
      </c>
      <c r="N7" s="35" t="s">
        <v>131</v>
      </c>
      <c r="O7" s="35" t="s">
        <v>132</v>
      </c>
      <c r="Q7" s="35" t="s">
        <v>118</v>
      </c>
      <c r="R7" s="47" t="str">
        <f>'OAM1'!U21</f>
        <v>Földhaszonbér</v>
      </c>
      <c r="S7" s="47" t="str">
        <f>'OAM1'!Z21</f>
        <v>Munkakölcsön</v>
      </c>
      <c r="T7" s="47" t="str">
        <f>'OAM1'!AA21</f>
        <v>Szociális kölcsön</v>
      </c>
      <c r="U7" s="47" t="str">
        <f>'OAM1'!AB21</f>
        <v>Terembérlet</v>
      </c>
      <c r="V7" s="47" t="str">
        <f>'OAM1'!AC21</f>
        <v>Továbbszámlázott szolgáltatás</v>
      </c>
      <c r="W7" s="47" t="str">
        <f>'OAM1'!AD21</f>
        <v>Továbbszámlázott szolgáltatás/áramdíj</v>
      </c>
      <c r="X7" s="47" t="str">
        <f>'OAM1'!AE21</f>
        <v>Továbbszámlázott szolgáltatás/gázdíj</v>
      </c>
      <c r="Y7" s="47" t="str">
        <f>'OAM1'!AF21</f>
        <v>Közterület foglalás díja</v>
      </c>
      <c r="Z7" t="str">
        <f>AK31</f>
        <v>Becslés</v>
      </c>
      <c r="AA7" t="str">
        <f>AN31</f>
        <v>Delta/Tény</v>
      </c>
      <c r="AC7" s="35" t="s">
        <v>118</v>
      </c>
      <c r="AD7" s="35" t="s">
        <v>119</v>
      </c>
      <c r="AE7" s="35" t="s">
        <v>120</v>
      </c>
      <c r="AF7" s="35" t="s">
        <v>121</v>
      </c>
      <c r="AG7" s="35" t="s">
        <v>122</v>
      </c>
      <c r="AH7" s="35" t="s">
        <v>123</v>
      </c>
      <c r="AI7" s="35" t="s">
        <v>124</v>
      </c>
      <c r="AJ7" s="35" t="s">
        <v>125</v>
      </c>
      <c r="AK7" s="35" t="s">
        <v>171</v>
      </c>
    </row>
    <row r="8" spans="1:40" ht="15" thickBot="1" x14ac:dyDescent="0.35">
      <c r="A8" s="35" t="s">
        <v>133</v>
      </c>
      <c r="B8" s="44">
        <v>2</v>
      </c>
      <c r="C8" s="44">
        <v>3</v>
      </c>
      <c r="D8" s="36">
        <v>4</v>
      </c>
      <c r="E8" s="44">
        <v>1</v>
      </c>
      <c r="F8" s="44">
        <v>2</v>
      </c>
      <c r="G8" s="44">
        <v>2</v>
      </c>
      <c r="H8" s="44">
        <v>2</v>
      </c>
      <c r="I8" s="36">
        <v>2</v>
      </c>
      <c r="J8" s="36">
        <v>2</v>
      </c>
      <c r="K8" s="36">
        <v>2</v>
      </c>
      <c r="L8" s="36">
        <v>2</v>
      </c>
      <c r="M8" s="36">
        <v>3</v>
      </c>
      <c r="N8" s="36">
        <v>2</v>
      </c>
      <c r="O8" s="36">
        <v>34755</v>
      </c>
      <c r="Q8" s="35" t="s">
        <v>133</v>
      </c>
      <c r="R8" s="36">
        <v>4</v>
      </c>
      <c r="S8" s="36">
        <v>2</v>
      </c>
      <c r="T8" s="36">
        <v>2</v>
      </c>
      <c r="U8" s="36">
        <v>2</v>
      </c>
      <c r="V8" s="36">
        <v>2</v>
      </c>
      <c r="W8" s="36">
        <v>3</v>
      </c>
      <c r="X8" s="36">
        <v>2</v>
      </c>
      <c r="Y8" s="36">
        <v>34755</v>
      </c>
      <c r="Z8" s="48">
        <f t="shared" ref="Z8:Z13" si="0">AK32</f>
        <v>58975</v>
      </c>
      <c r="AA8" s="48">
        <f t="shared" ref="AA8:AA13" si="1">AN32</f>
        <v>-69.69</v>
      </c>
      <c r="AC8" s="35" t="s">
        <v>133</v>
      </c>
      <c r="AD8" s="36">
        <v>4</v>
      </c>
      <c r="AE8" s="36">
        <v>2</v>
      </c>
      <c r="AF8" s="36">
        <v>2</v>
      </c>
      <c r="AG8" s="36">
        <v>2</v>
      </c>
      <c r="AH8" s="36">
        <v>2</v>
      </c>
      <c r="AI8" s="36">
        <v>3</v>
      </c>
      <c r="AJ8" s="36">
        <v>2</v>
      </c>
      <c r="AK8" s="36">
        <v>34755</v>
      </c>
    </row>
    <row r="9" spans="1:40" ht="15" thickBot="1" x14ac:dyDescent="0.35">
      <c r="A9" s="35" t="s">
        <v>134</v>
      </c>
      <c r="B9" s="44">
        <v>1</v>
      </c>
      <c r="C9" s="44">
        <v>3</v>
      </c>
      <c r="D9" s="36">
        <v>4</v>
      </c>
      <c r="E9" s="44">
        <v>2</v>
      </c>
      <c r="F9" s="44">
        <v>2</v>
      </c>
      <c r="G9" s="44">
        <v>2</v>
      </c>
      <c r="H9" s="44">
        <v>2</v>
      </c>
      <c r="I9" s="36">
        <v>2</v>
      </c>
      <c r="J9" s="36">
        <v>4</v>
      </c>
      <c r="K9" s="36">
        <v>2</v>
      </c>
      <c r="L9" s="36">
        <v>2</v>
      </c>
      <c r="M9" s="36">
        <v>3</v>
      </c>
      <c r="N9" s="36">
        <v>1</v>
      </c>
      <c r="O9" s="36">
        <v>30770</v>
      </c>
      <c r="Q9" s="35" t="s">
        <v>134</v>
      </c>
      <c r="R9" s="36">
        <v>4</v>
      </c>
      <c r="S9" s="36">
        <v>2</v>
      </c>
      <c r="T9" s="36">
        <v>4</v>
      </c>
      <c r="U9" s="36">
        <v>2</v>
      </c>
      <c r="V9" s="36">
        <v>2</v>
      </c>
      <c r="W9" s="36">
        <v>3</v>
      </c>
      <c r="X9" s="36">
        <v>1</v>
      </c>
      <c r="Y9" s="36">
        <v>30770</v>
      </c>
      <c r="Z9" s="48">
        <f t="shared" si="0"/>
        <v>28445.599999999999</v>
      </c>
      <c r="AA9" s="48">
        <f t="shared" si="1"/>
        <v>7.55</v>
      </c>
      <c r="AC9" s="35" t="s">
        <v>134</v>
      </c>
      <c r="AD9" s="36">
        <v>4</v>
      </c>
      <c r="AE9" s="36">
        <v>2</v>
      </c>
      <c r="AF9" s="36">
        <v>4</v>
      </c>
      <c r="AG9" s="36">
        <v>2</v>
      </c>
      <c r="AH9" s="36">
        <v>2</v>
      </c>
      <c r="AI9" s="36">
        <v>3</v>
      </c>
      <c r="AJ9" s="36">
        <v>1</v>
      </c>
      <c r="AK9" s="36">
        <v>30770</v>
      </c>
    </row>
    <row r="10" spans="1:40" ht="15" thickBot="1" x14ac:dyDescent="0.35">
      <c r="A10" s="35" t="s">
        <v>135</v>
      </c>
      <c r="B10" s="44">
        <v>2</v>
      </c>
      <c r="C10" s="44">
        <v>3</v>
      </c>
      <c r="D10" s="36">
        <v>3</v>
      </c>
      <c r="E10" s="44">
        <v>3</v>
      </c>
      <c r="F10" s="44">
        <v>1</v>
      </c>
      <c r="G10" s="44">
        <v>2</v>
      </c>
      <c r="H10" s="44">
        <v>2</v>
      </c>
      <c r="I10" s="36">
        <v>1</v>
      </c>
      <c r="J10" s="36">
        <v>4</v>
      </c>
      <c r="K10" s="36">
        <v>2</v>
      </c>
      <c r="L10" s="36">
        <v>2</v>
      </c>
      <c r="M10" s="36">
        <v>1</v>
      </c>
      <c r="N10" s="36">
        <v>2</v>
      </c>
      <c r="O10" s="36">
        <v>10456</v>
      </c>
      <c r="Q10" s="35" t="s">
        <v>135</v>
      </c>
      <c r="R10" s="36">
        <v>3</v>
      </c>
      <c r="S10" s="36">
        <v>1</v>
      </c>
      <c r="T10" s="36">
        <v>4</v>
      </c>
      <c r="U10" s="36">
        <v>2</v>
      </c>
      <c r="V10" s="36">
        <v>2</v>
      </c>
      <c r="W10" s="36">
        <v>1</v>
      </c>
      <c r="X10" s="36">
        <v>2</v>
      </c>
      <c r="Y10" s="36">
        <v>10456</v>
      </c>
      <c r="Z10" s="48">
        <f t="shared" si="0"/>
        <v>19055.900000000001</v>
      </c>
      <c r="AA10" s="48">
        <f t="shared" si="1"/>
        <v>-82.25</v>
      </c>
      <c r="AC10" s="35" t="s">
        <v>135</v>
      </c>
      <c r="AD10" s="36">
        <v>3</v>
      </c>
      <c r="AE10" s="36">
        <v>1</v>
      </c>
      <c r="AF10" s="36">
        <v>4</v>
      </c>
      <c r="AG10" s="36">
        <v>2</v>
      </c>
      <c r="AH10" s="36">
        <v>2</v>
      </c>
      <c r="AI10" s="36">
        <v>1</v>
      </c>
      <c r="AJ10" s="36">
        <v>2</v>
      </c>
      <c r="AK10" s="36">
        <v>10456</v>
      </c>
    </row>
    <row r="11" spans="1:40" ht="15" thickBot="1" x14ac:dyDescent="0.35">
      <c r="A11" s="35" t="s">
        <v>136</v>
      </c>
      <c r="B11" s="44">
        <v>2</v>
      </c>
      <c r="C11" s="44">
        <v>2</v>
      </c>
      <c r="D11" s="36">
        <v>4</v>
      </c>
      <c r="E11" s="44">
        <v>3</v>
      </c>
      <c r="F11" s="44">
        <v>2</v>
      </c>
      <c r="G11" s="44">
        <v>2</v>
      </c>
      <c r="H11" s="44">
        <v>1</v>
      </c>
      <c r="I11" s="36">
        <v>2</v>
      </c>
      <c r="J11" s="36">
        <v>3</v>
      </c>
      <c r="K11" s="36">
        <v>2</v>
      </c>
      <c r="L11" s="36">
        <v>2</v>
      </c>
      <c r="M11" s="36">
        <v>3</v>
      </c>
      <c r="N11" s="36">
        <v>2</v>
      </c>
      <c r="O11" s="36">
        <v>92833</v>
      </c>
      <c r="Q11" s="35" t="s">
        <v>136</v>
      </c>
      <c r="R11" s="36">
        <v>4</v>
      </c>
      <c r="S11" s="36">
        <v>2</v>
      </c>
      <c r="T11" s="36">
        <v>3</v>
      </c>
      <c r="U11" s="36">
        <v>2</v>
      </c>
      <c r="V11" s="36">
        <v>2</v>
      </c>
      <c r="W11" s="36">
        <v>3</v>
      </c>
      <c r="X11" s="36">
        <v>2</v>
      </c>
      <c r="Y11" s="36">
        <v>92833</v>
      </c>
      <c r="Z11" s="48">
        <f t="shared" si="0"/>
        <v>58975</v>
      </c>
      <c r="AA11" s="48">
        <f t="shared" si="1"/>
        <v>36.47</v>
      </c>
      <c r="AC11" s="35" t="s">
        <v>136</v>
      </c>
      <c r="AD11" s="36">
        <v>4</v>
      </c>
      <c r="AE11" s="36">
        <v>2</v>
      </c>
      <c r="AF11" s="36">
        <v>3</v>
      </c>
      <c r="AG11" s="36">
        <v>2</v>
      </c>
      <c r="AH11" s="36">
        <v>2</v>
      </c>
      <c r="AI11" s="36">
        <v>3</v>
      </c>
      <c r="AJ11" s="36">
        <v>2</v>
      </c>
      <c r="AK11" s="36">
        <v>92833</v>
      </c>
    </row>
    <row r="12" spans="1:40" ht="15" thickBot="1" x14ac:dyDescent="0.35">
      <c r="A12" s="35" t="s">
        <v>137</v>
      </c>
      <c r="B12" s="44">
        <v>2</v>
      </c>
      <c r="C12" s="44">
        <v>3</v>
      </c>
      <c r="D12" s="36">
        <v>2</v>
      </c>
      <c r="E12" s="44">
        <v>3</v>
      </c>
      <c r="F12" s="44">
        <v>2</v>
      </c>
      <c r="G12" s="44">
        <v>1</v>
      </c>
      <c r="H12" s="44">
        <v>2</v>
      </c>
      <c r="I12" s="36">
        <v>2</v>
      </c>
      <c r="J12" s="36">
        <v>4</v>
      </c>
      <c r="K12" s="36">
        <v>2</v>
      </c>
      <c r="L12" s="36">
        <v>2</v>
      </c>
      <c r="M12" s="36">
        <v>2</v>
      </c>
      <c r="N12" s="36">
        <v>2</v>
      </c>
      <c r="O12" s="36">
        <v>96775</v>
      </c>
      <c r="Q12" s="35" t="s">
        <v>137</v>
      </c>
      <c r="R12" s="36">
        <v>2</v>
      </c>
      <c r="S12" s="36">
        <v>2</v>
      </c>
      <c r="T12" s="36">
        <v>4</v>
      </c>
      <c r="U12" s="36">
        <v>2</v>
      </c>
      <c r="V12" s="36">
        <v>2</v>
      </c>
      <c r="W12" s="36">
        <v>2</v>
      </c>
      <c r="X12" s="36">
        <v>2</v>
      </c>
      <c r="Y12" s="36">
        <v>96775</v>
      </c>
      <c r="Z12" s="48">
        <f t="shared" si="0"/>
        <v>61581</v>
      </c>
      <c r="AA12" s="48">
        <f t="shared" si="1"/>
        <v>36.369999999999997</v>
      </c>
      <c r="AC12" s="35" t="s">
        <v>137</v>
      </c>
      <c r="AD12" s="36">
        <v>2</v>
      </c>
      <c r="AE12" s="36">
        <v>2</v>
      </c>
      <c r="AF12" s="36">
        <v>4</v>
      </c>
      <c r="AG12" s="36">
        <v>2</v>
      </c>
      <c r="AH12" s="36">
        <v>2</v>
      </c>
      <c r="AI12" s="36">
        <v>2</v>
      </c>
      <c r="AJ12" s="36">
        <v>2</v>
      </c>
      <c r="AK12" s="36">
        <v>96775</v>
      </c>
    </row>
    <row r="13" spans="1:40" ht="15" thickBot="1" x14ac:dyDescent="0.35">
      <c r="A13" s="35" t="s">
        <v>138</v>
      </c>
      <c r="B13" s="44">
        <v>2</v>
      </c>
      <c r="C13" s="44">
        <v>1</v>
      </c>
      <c r="D13" s="36">
        <v>1</v>
      </c>
      <c r="E13" s="44">
        <v>3</v>
      </c>
      <c r="F13" s="44">
        <v>2</v>
      </c>
      <c r="G13" s="44">
        <v>2</v>
      </c>
      <c r="H13" s="44">
        <v>2</v>
      </c>
      <c r="I13" s="36">
        <v>2</v>
      </c>
      <c r="J13" s="36">
        <v>1</v>
      </c>
      <c r="K13" s="36">
        <v>1</v>
      </c>
      <c r="L13" s="36">
        <v>1</v>
      </c>
      <c r="M13" s="36">
        <v>3</v>
      </c>
      <c r="N13" s="36">
        <v>2</v>
      </c>
      <c r="O13" s="36">
        <v>60750</v>
      </c>
      <c r="Q13" s="35" t="s">
        <v>138</v>
      </c>
      <c r="R13" s="36">
        <v>1</v>
      </c>
      <c r="S13" s="36">
        <v>2</v>
      </c>
      <c r="T13" s="36">
        <v>1</v>
      </c>
      <c r="U13" s="36">
        <v>1</v>
      </c>
      <c r="V13" s="36">
        <v>1</v>
      </c>
      <c r="W13" s="36">
        <v>3</v>
      </c>
      <c r="X13" s="36">
        <v>2</v>
      </c>
      <c r="Y13" s="36">
        <v>60750</v>
      </c>
      <c r="Z13" s="48">
        <f t="shared" si="0"/>
        <v>101500.1</v>
      </c>
      <c r="AA13" s="48">
        <f t="shared" si="1"/>
        <v>-67.08</v>
      </c>
      <c r="AC13" s="35" t="s">
        <v>138</v>
      </c>
      <c r="AD13" s="36">
        <v>1</v>
      </c>
      <c r="AE13" s="36">
        <v>2</v>
      </c>
      <c r="AF13" s="36">
        <v>1</v>
      </c>
      <c r="AG13" s="36">
        <v>1</v>
      </c>
      <c r="AH13" s="36">
        <v>1</v>
      </c>
      <c r="AI13" s="36">
        <v>3</v>
      </c>
      <c r="AJ13" s="36">
        <v>2</v>
      </c>
      <c r="AK13" s="36">
        <v>60750</v>
      </c>
    </row>
    <row r="14" spans="1:40" ht="18.600000000000001" thickBot="1" x14ac:dyDescent="0.35">
      <c r="A14" s="31"/>
      <c r="AC14" s="31"/>
    </row>
    <row r="15" spans="1:40" ht="15" thickBot="1" x14ac:dyDescent="0.35">
      <c r="A15" s="35" t="s">
        <v>139</v>
      </c>
      <c r="B15" s="43" t="s">
        <v>119</v>
      </c>
      <c r="C15" s="43" t="s">
        <v>120</v>
      </c>
      <c r="D15" s="35" t="s">
        <v>121</v>
      </c>
      <c r="E15" s="43" t="s">
        <v>122</v>
      </c>
      <c r="F15" s="43" t="s">
        <v>123</v>
      </c>
      <c r="G15" s="43" t="s">
        <v>124</v>
      </c>
      <c r="H15" s="43" t="s">
        <v>125</v>
      </c>
      <c r="I15" s="35" t="s">
        <v>126</v>
      </c>
      <c r="J15" s="35" t="s">
        <v>127</v>
      </c>
      <c r="K15" s="35" t="s">
        <v>128</v>
      </c>
      <c r="L15" s="35" t="s">
        <v>129</v>
      </c>
      <c r="M15" s="35" t="s">
        <v>130</v>
      </c>
      <c r="N15" s="35" t="s">
        <v>131</v>
      </c>
      <c r="AC15" s="35" t="s">
        <v>139</v>
      </c>
      <c r="AD15" s="35" t="s">
        <v>119</v>
      </c>
      <c r="AE15" s="35" t="s">
        <v>120</v>
      </c>
      <c r="AF15" s="35" t="s">
        <v>121</v>
      </c>
      <c r="AG15" s="35" t="s">
        <v>122</v>
      </c>
      <c r="AH15" s="35" t="s">
        <v>123</v>
      </c>
      <c r="AI15" s="35" t="s">
        <v>124</v>
      </c>
      <c r="AJ15" s="35" t="s">
        <v>125</v>
      </c>
    </row>
    <row r="16" spans="1:40" ht="15" thickBot="1" x14ac:dyDescent="0.35">
      <c r="A16" s="35" t="s">
        <v>140</v>
      </c>
      <c r="B16" s="44" t="s">
        <v>141</v>
      </c>
      <c r="C16" s="44" t="s">
        <v>142</v>
      </c>
      <c r="D16" s="36" t="s">
        <v>143</v>
      </c>
      <c r="E16" s="44" t="s">
        <v>144</v>
      </c>
      <c r="F16" s="44" t="s">
        <v>145</v>
      </c>
      <c r="G16" s="44" t="s">
        <v>146</v>
      </c>
      <c r="H16" s="44" t="s">
        <v>147</v>
      </c>
      <c r="I16" s="36" t="s">
        <v>143</v>
      </c>
      <c r="J16" s="36" t="s">
        <v>143</v>
      </c>
      <c r="K16" s="36" t="s">
        <v>143</v>
      </c>
      <c r="L16" s="36" t="s">
        <v>143</v>
      </c>
      <c r="M16" s="36" t="s">
        <v>143</v>
      </c>
      <c r="N16" s="36" t="s">
        <v>143</v>
      </c>
      <c r="AC16" s="35" t="s">
        <v>140</v>
      </c>
      <c r="AD16" s="36" t="s">
        <v>172</v>
      </c>
      <c r="AE16" s="36" t="s">
        <v>173</v>
      </c>
      <c r="AF16" s="36" t="s">
        <v>174</v>
      </c>
      <c r="AG16" s="36" t="s">
        <v>175</v>
      </c>
      <c r="AH16" s="36" t="s">
        <v>175</v>
      </c>
      <c r="AI16" s="36" t="s">
        <v>175</v>
      </c>
      <c r="AJ16" s="36" t="s">
        <v>176</v>
      </c>
    </row>
    <row r="17" spans="1:40" ht="15" thickBot="1" x14ac:dyDescent="0.35">
      <c r="A17" s="35" t="s">
        <v>148</v>
      </c>
      <c r="B17" s="44" t="s">
        <v>143</v>
      </c>
      <c r="C17" s="44" t="s">
        <v>143</v>
      </c>
      <c r="D17" s="36" t="s">
        <v>143</v>
      </c>
      <c r="E17" s="44" t="s">
        <v>143</v>
      </c>
      <c r="F17" s="44" t="s">
        <v>143</v>
      </c>
      <c r="G17" s="44" t="s">
        <v>143</v>
      </c>
      <c r="H17" s="44" t="s">
        <v>143</v>
      </c>
      <c r="I17" s="36" t="s">
        <v>143</v>
      </c>
      <c r="J17" s="36" t="s">
        <v>143</v>
      </c>
      <c r="K17" s="36" t="s">
        <v>143</v>
      </c>
      <c r="L17" s="36" t="s">
        <v>143</v>
      </c>
      <c r="M17" s="36" t="s">
        <v>143</v>
      </c>
      <c r="N17" s="36" t="s">
        <v>143</v>
      </c>
      <c r="AC17" s="35" t="s">
        <v>148</v>
      </c>
      <c r="AD17" s="36" t="s">
        <v>172</v>
      </c>
      <c r="AE17" s="36" t="s">
        <v>173</v>
      </c>
      <c r="AF17" s="36" t="s">
        <v>174</v>
      </c>
      <c r="AG17" s="36" t="s">
        <v>175</v>
      </c>
      <c r="AH17" s="36" t="s">
        <v>175</v>
      </c>
      <c r="AI17" s="36" t="s">
        <v>175</v>
      </c>
      <c r="AJ17" s="36" t="s">
        <v>175</v>
      </c>
    </row>
    <row r="18" spans="1:40" ht="15" thickBot="1" x14ac:dyDescent="0.35">
      <c r="A18" s="35" t="s">
        <v>149</v>
      </c>
      <c r="B18" s="44" t="s">
        <v>143</v>
      </c>
      <c r="C18" s="44" t="s">
        <v>143</v>
      </c>
      <c r="D18" s="36" t="s">
        <v>143</v>
      </c>
      <c r="E18" s="44" t="s">
        <v>143</v>
      </c>
      <c r="F18" s="44" t="s">
        <v>143</v>
      </c>
      <c r="G18" s="44" t="s">
        <v>143</v>
      </c>
      <c r="H18" s="44" t="s">
        <v>143</v>
      </c>
      <c r="I18" s="36" t="s">
        <v>143</v>
      </c>
      <c r="J18" s="36" t="s">
        <v>143</v>
      </c>
      <c r="K18" s="36" t="s">
        <v>143</v>
      </c>
      <c r="L18" s="36" t="s">
        <v>143</v>
      </c>
      <c r="M18" s="36" t="s">
        <v>143</v>
      </c>
      <c r="N18" s="36" t="s">
        <v>143</v>
      </c>
      <c r="AC18" s="35" t="s">
        <v>149</v>
      </c>
      <c r="AD18" s="36" t="s">
        <v>175</v>
      </c>
      <c r="AE18" s="36" t="s">
        <v>175</v>
      </c>
      <c r="AF18" s="36" t="s">
        <v>174</v>
      </c>
      <c r="AG18" s="36" t="s">
        <v>175</v>
      </c>
      <c r="AH18" s="36" t="s">
        <v>175</v>
      </c>
      <c r="AI18" s="36" t="s">
        <v>175</v>
      </c>
      <c r="AJ18" s="36" t="s">
        <v>175</v>
      </c>
    </row>
    <row r="19" spans="1:40" ht="15" thickBot="1" x14ac:dyDescent="0.35">
      <c r="A19" s="35" t="s">
        <v>150</v>
      </c>
      <c r="B19" s="44" t="s">
        <v>143</v>
      </c>
      <c r="C19" s="44" t="s">
        <v>143</v>
      </c>
      <c r="D19" s="36" t="s">
        <v>143</v>
      </c>
      <c r="E19" s="44" t="s">
        <v>143</v>
      </c>
      <c r="F19" s="44" t="s">
        <v>143</v>
      </c>
      <c r="G19" s="44" t="s">
        <v>143</v>
      </c>
      <c r="H19" s="44" t="s">
        <v>143</v>
      </c>
      <c r="I19" s="36" t="s">
        <v>143</v>
      </c>
      <c r="J19" s="36" t="s">
        <v>143</v>
      </c>
      <c r="K19" s="36" t="s">
        <v>143</v>
      </c>
      <c r="L19" s="36" t="s">
        <v>143</v>
      </c>
      <c r="M19" s="36" t="s">
        <v>143</v>
      </c>
      <c r="N19" s="36" t="s">
        <v>143</v>
      </c>
      <c r="AC19" s="35" t="s">
        <v>150</v>
      </c>
      <c r="AD19" s="36" t="s">
        <v>175</v>
      </c>
      <c r="AE19" s="36" t="s">
        <v>175</v>
      </c>
      <c r="AF19" s="36" t="s">
        <v>175</v>
      </c>
      <c r="AG19" s="36" t="s">
        <v>175</v>
      </c>
      <c r="AH19" s="36" t="s">
        <v>175</v>
      </c>
      <c r="AI19" s="36" t="s">
        <v>175</v>
      </c>
      <c r="AJ19" s="36" t="s">
        <v>175</v>
      </c>
    </row>
    <row r="20" spans="1:40" ht="15" thickBot="1" x14ac:dyDescent="0.35">
      <c r="A20" s="35" t="s">
        <v>151</v>
      </c>
      <c r="B20" s="44" t="s">
        <v>143</v>
      </c>
      <c r="C20" s="44" t="s">
        <v>143</v>
      </c>
      <c r="D20" s="36" t="s">
        <v>143</v>
      </c>
      <c r="E20" s="44" t="s">
        <v>143</v>
      </c>
      <c r="F20" s="44" t="s">
        <v>143</v>
      </c>
      <c r="G20" s="44" t="s">
        <v>143</v>
      </c>
      <c r="H20" s="44" t="s">
        <v>143</v>
      </c>
      <c r="I20" s="36" t="s">
        <v>143</v>
      </c>
      <c r="J20" s="36" t="s">
        <v>143</v>
      </c>
      <c r="K20" s="36" t="s">
        <v>143</v>
      </c>
      <c r="L20" s="36" t="s">
        <v>143</v>
      </c>
      <c r="M20" s="36" t="s">
        <v>143</v>
      </c>
      <c r="N20" s="36" t="s">
        <v>143</v>
      </c>
      <c r="AC20" s="35" t="s">
        <v>151</v>
      </c>
      <c r="AD20" s="36" t="s">
        <v>175</v>
      </c>
      <c r="AE20" s="36" t="s">
        <v>175</v>
      </c>
      <c r="AF20" s="36" t="s">
        <v>175</v>
      </c>
      <c r="AG20" s="36" t="s">
        <v>175</v>
      </c>
      <c r="AH20" s="36" t="s">
        <v>175</v>
      </c>
      <c r="AI20" s="36" t="s">
        <v>175</v>
      </c>
      <c r="AJ20" s="36" t="s">
        <v>175</v>
      </c>
    </row>
    <row r="21" spans="1:40" ht="15" thickBot="1" x14ac:dyDescent="0.35">
      <c r="A21" s="35" t="s">
        <v>152</v>
      </c>
      <c r="B21" s="44" t="s">
        <v>143</v>
      </c>
      <c r="C21" s="44" t="s">
        <v>143</v>
      </c>
      <c r="D21" s="36" t="s">
        <v>143</v>
      </c>
      <c r="E21" s="44" t="s">
        <v>143</v>
      </c>
      <c r="F21" s="44" t="s">
        <v>143</v>
      </c>
      <c r="G21" s="44" t="s">
        <v>143</v>
      </c>
      <c r="H21" s="44" t="s">
        <v>143</v>
      </c>
      <c r="I21" s="36" t="s">
        <v>143</v>
      </c>
      <c r="J21" s="36" t="s">
        <v>143</v>
      </c>
      <c r="K21" s="36" t="s">
        <v>143</v>
      </c>
      <c r="L21" s="36" t="s">
        <v>143</v>
      </c>
      <c r="M21" s="36" t="s">
        <v>143</v>
      </c>
      <c r="N21" s="36" t="s">
        <v>143</v>
      </c>
      <c r="AC21" s="35" t="s">
        <v>152</v>
      </c>
      <c r="AD21" s="36" t="s">
        <v>175</v>
      </c>
      <c r="AE21" s="36" t="s">
        <v>175</v>
      </c>
      <c r="AF21" s="36" t="s">
        <v>175</v>
      </c>
      <c r="AG21" s="36" t="s">
        <v>175</v>
      </c>
      <c r="AH21" s="36" t="s">
        <v>175</v>
      </c>
      <c r="AI21" s="36" t="s">
        <v>175</v>
      </c>
      <c r="AJ21" s="36" t="s">
        <v>175</v>
      </c>
    </row>
    <row r="22" spans="1:40" ht="18.600000000000001" thickBot="1" x14ac:dyDescent="0.35">
      <c r="A22" s="31"/>
      <c r="AC22" s="31"/>
    </row>
    <row r="23" spans="1:40" ht="15" thickBot="1" x14ac:dyDescent="0.35">
      <c r="A23" s="35" t="s">
        <v>153</v>
      </c>
      <c r="B23" s="43" t="s">
        <v>119</v>
      </c>
      <c r="C23" s="43" t="s">
        <v>120</v>
      </c>
      <c r="D23" s="35" t="s">
        <v>121</v>
      </c>
      <c r="E23" s="43" t="s">
        <v>122</v>
      </c>
      <c r="F23" s="43" t="s">
        <v>123</v>
      </c>
      <c r="G23" s="43" t="s">
        <v>124</v>
      </c>
      <c r="H23" s="43" t="s">
        <v>125</v>
      </c>
      <c r="I23" s="35" t="s">
        <v>126</v>
      </c>
      <c r="J23" s="35" t="s">
        <v>127</v>
      </c>
      <c r="K23" s="35" t="s">
        <v>128</v>
      </c>
      <c r="L23" s="35" t="s">
        <v>129</v>
      </c>
      <c r="M23" s="35" t="s">
        <v>130</v>
      </c>
      <c r="N23" s="35" t="s">
        <v>131</v>
      </c>
      <c r="AC23" s="35" t="s">
        <v>153</v>
      </c>
      <c r="AD23" s="35" t="s">
        <v>119</v>
      </c>
      <c r="AE23" s="35" t="s">
        <v>120</v>
      </c>
      <c r="AF23" s="35" t="s">
        <v>121</v>
      </c>
      <c r="AG23" s="35" t="s">
        <v>122</v>
      </c>
      <c r="AH23" s="35" t="s">
        <v>123</v>
      </c>
      <c r="AI23" s="35" t="s">
        <v>124</v>
      </c>
      <c r="AJ23" s="35" t="s">
        <v>125</v>
      </c>
    </row>
    <row r="24" spans="1:40" ht="15" thickBot="1" x14ac:dyDescent="0.35">
      <c r="A24" s="35" t="s">
        <v>140</v>
      </c>
      <c r="B24" s="44">
        <v>30770</v>
      </c>
      <c r="C24" s="44">
        <v>60750</v>
      </c>
      <c r="D24" s="36">
        <v>0</v>
      </c>
      <c r="E24" s="44">
        <v>34755</v>
      </c>
      <c r="F24" s="44">
        <v>10456</v>
      </c>
      <c r="G24" s="44">
        <v>96775</v>
      </c>
      <c r="H24" s="44">
        <v>92833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AC24" s="35" t="s">
        <v>140</v>
      </c>
      <c r="AD24" s="36">
        <v>42525.1</v>
      </c>
      <c r="AE24" s="36">
        <v>19055.900000000001</v>
      </c>
      <c r="AF24" s="36">
        <v>39919.1</v>
      </c>
      <c r="AG24" s="36">
        <v>0</v>
      </c>
      <c r="AH24" s="36">
        <v>0</v>
      </c>
      <c r="AI24" s="36">
        <v>0</v>
      </c>
      <c r="AJ24" s="36">
        <v>9389.7000000000007</v>
      </c>
    </row>
    <row r="25" spans="1:40" ht="15" thickBot="1" x14ac:dyDescent="0.35">
      <c r="A25" s="35" t="s">
        <v>148</v>
      </c>
      <c r="B25" s="44">
        <v>0</v>
      </c>
      <c r="C25" s="44">
        <v>0</v>
      </c>
      <c r="D25" s="36">
        <v>0</v>
      </c>
      <c r="E25" s="44">
        <v>0</v>
      </c>
      <c r="F25" s="44">
        <v>0</v>
      </c>
      <c r="G25" s="44">
        <v>0</v>
      </c>
      <c r="H25" s="44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AC25" s="35" t="s">
        <v>148</v>
      </c>
      <c r="AD25" s="36">
        <v>42525.1</v>
      </c>
      <c r="AE25" s="36">
        <v>19055.900000000001</v>
      </c>
      <c r="AF25" s="36">
        <v>39919.1</v>
      </c>
      <c r="AG25" s="36">
        <v>0</v>
      </c>
      <c r="AH25" s="36">
        <v>0</v>
      </c>
      <c r="AI25" s="36">
        <v>0</v>
      </c>
      <c r="AJ25" s="36">
        <v>0</v>
      </c>
    </row>
    <row r="26" spans="1:40" ht="15" thickBot="1" x14ac:dyDescent="0.35">
      <c r="A26" s="35" t="s">
        <v>149</v>
      </c>
      <c r="B26" s="44">
        <v>0</v>
      </c>
      <c r="C26" s="44">
        <v>0</v>
      </c>
      <c r="D26" s="36">
        <v>0</v>
      </c>
      <c r="E26" s="44">
        <v>0</v>
      </c>
      <c r="F26" s="44">
        <v>0</v>
      </c>
      <c r="G26" s="44">
        <v>0</v>
      </c>
      <c r="H26" s="44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AC26" s="35" t="s">
        <v>149</v>
      </c>
      <c r="AD26" s="36">
        <v>0</v>
      </c>
      <c r="AE26" s="36">
        <v>0</v>
      </c>
      <c r="AF26" s="36">
        <v>39919.1</v>
      </c>
      <c r="AG26" s="36">
        <v>0</v>
      </c>
      <c r="AH26" s="36">
        <v>0</v>
      </c>
      <c r="AI26" s="36">
        <v>0</v>
      </c>
      <c r="AJ26" s="36">
        <v>0</v>
      </c>
    </row>
    <row r="27" spans="1:40" ht="15" thickBot="1" x14ac:dyDescent="0.35">
      <c r="A27" s="35" t="s">
        <v>150</v>
      </c>
      <c r="B27" s="44">
        <v>0</v>
      </c>
      <c r="C27" s="44">
        <v>0</v>
      </c>
      <c r="D27" s="36">
        <v>0</v>
      </c>
      <c r="E27" s="44">
        <v>0</v>
      </c>
      <c r="F27" s="44">
        <v>0</v>
      </c>
      <c r="G27" s="44">
        <v>0</v>
      </c>
      <c r="H27" s="44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AC27" s="35" t="s">
        <v>150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</row>
    <row r="28" spans="1:40" ht="15" thickBot="1" x14ac:dyDescent="0.35">
      <c r="A28" s="35" t="s">
        <v>151</v>
      </c>
      <c r="B28" s="44">
        <v>0</v>
      </c>
      <c r="C28" s="44">
        <v>0</v>
      </c>
      <c r="D28" s="36">
        <v>0</v>
      </c>
      <c r="E28" s="44">
        <v>0</v>
      </c>
      <c r="F28" s="44">
        <v>0</v>
      </c>
      <c r="G28" s="44">
        <v>0</v>
      </c>
      <c r="H28" s="44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AC28" s="35" t="s">
        <v>151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</row>
    <row r="29" spans="1:40" ht="15" thickBot="1" x14ac:dyDescent="0.35">
      <c r="A29" s="35" t="s">
        <v>152</v>
      </c>
      <c r="B29" s="44">
        <v>0</v>
      </c>
      <c r="C29" s="44">
        <v>0</v>
      </c>
      <c r="D29" s="36">
        <v>0</v>
      </c>
      <c r="E29" s="44">
        <v>0</v>
      </c>
      <c r="F29" s="44">
        <v>0</v>
      </c>
      <c r="G29" s="44">
        <v>0</v>
      </c>
      <c r="H29" s="44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AC29" s="35" t="s">
        <v>152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</row>
    <row r="30" spans="1:40" ht="18.600000000000001" thickBot="1" x14ac:dyDescent="0.35">
      <c r="A30" s="31"/>
      <c r="AC30" s="31"/>
    </row>
    <row r="31" spans="1:40" ht="15" thickBot="1" x14ac:dyDescent="0.35">
      <c r="A31" s="35" t="s">
        <v>154</v>
      </c>
      <c r="B31" s="43" t="s">
        <v>119</v>
      </c>
      <c r="C31" s="43" t="s">
        <v>120</v>
      </c>
      <c r="D31" s="35" t="s">
        <v>121</v>
      </c>
      <c r="E31" s="43" t="s">
        <v>122</v>
      </c>
      <c r="F31" s="43" t="s">
        <v>123</v>
      </c>
      <c r="G31" s="43" t="s">
        <v>124</v>
      </c>
      <c r="H31" s="43" t="s">
        <v>125</v>
      </c>
      <c r="I31" s="35" t="s">
        <v>126</v>
      </c>
      <c r="J31" s="35" t="s">
        <v>127</v>
      </c>
      <c r="K31" s="35" t="s">
        <v>128</v>
      </c>
      <c r="L31" s="35" t="s">
        <v>129</v>
      </c>
      <c r="M31" s="35" t="s">
        <v>130</v>
      </c>
      <c r="N31" s="35" t="s">
        <v>131</v>
      </c>
      <c r="O31" s="35" t="s">
        <v>155</v>
      </c>
      <c r="P31" s="35" t="s">
        <v>156</v>
      </c>
      <c r="Q31" s="35" t="s">
        <v>157</v>
      </c>
      <c r="AC31" s="35" t="s">
        <v>154</v>
      </c>
      <c r="AD31" s="35" t="s">
        <v>119</v>
      </c>
      <c r="AE31" s="35" t="s">
        <v>120</v>
      </c>
      <c r="AF31" s="35" t="s">
        <v>121</v>
      </c>
      <c r="AG31" s="35" t="s">
        <v>122</v>
      </c>
      <c r="AH31" s="35" t="s">
        <v>123</v>
      </c>
      <c r="AI31" s="35" t="s">
        <v>124</v>
      </c>
      <c r="AJ31" s="35" t="s">
        <v>125</v>
      </c>
      <c r="AK31" s="35" t="s">
        <v>155</v>
      </c>
      <c r="AL31" s="35" t="s">
        <v>156</v>
      </c>
      <c r="AM31" s="35" t="s">
        <v>157</v>
      </c>
      <c r="AN31" s="35" t="s">
        <v>158</v>
      </c>
    </row>
    <row r="32" spans="1:40" ht="15" thickBot="1" x14ac:dyDescent="0.35">
      <c r="A32" s="35" t="s">
        <v>133</v>
      </c>
      <c r="B32" s="44">
        <v>0</v>
      </c>
      <c r="C32" s="44">
        <v>0</v>
      </c>
      <c r="D32" s="36">
        <v>0</v>
      </c>
      <c r="E32" s="44">
        <v>34755</v>
      </c>
      <c r="F32" s="44">
        <v>0</v>
      </c>
      <c r="G32" s="44">
        <v>0</v>
      </c>
      <c r="H32" s="44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34755</v>
      </c>
      <c r="P32" s="36">
        <v>34755</v>
      </c>
      <c r="Q32" s="36">
        <v>0</v>
      </c>
      <c r="AC32" s="35" t="s">
        <v>133</v>
      </c>
      <c r="AD32" s="36">
        <v>0</v>
      </c>
      <c r="AE32" s="36">
        <v>19055.900000000001</v>
      </c>
      <c r="AF32" s="36">
        <v>39919.1</v>
      </c>
      <c r="AG32" s="36">
        <v>0</v>
      </c>
      <c r="AH32" s="36">
        <v>0</v>
      </c>
      <c r="AI32" s="36">
        <v>0</v>
      </c>
      <c r="AJ32" s="36">
        <v>0</v>
      </c>
      <c r="AK32" s="36">
        <v>58975</v>
      </c>
      <c r="AL32" s="36">
        <v>34755</v>
      </c>
      <c r="AM32" s="36">
        <v>-24220</v>
      </c>
      <c r="AN32" s="36">
        <v>-69.69</v>
      </c>
    </row>
    <row r="33" spans="1:40" ht="15" thickBot="1" x14ac:dyDescent="0.35">
      <c r="A33" s="35" t="s">
        <v>134</v>
      </c>
      <c r="B33" s="44">
        <v>30770</v>
      </c>
      <c r="C33" s="44">
        <v>0</v>
      </c>
      <c r="D33" s="36">
        <v>0</v>
      </c>
      <c r="E33" s="44">
        <v>0</v>
      </c>
      <c r="F33" s="44">
        <v>0</v>
      </c>
      <c r="G33" s="44">
        <v>0</v>
      </c>
      <c r="H33" s="44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30770</v>
      </c>
      <c r="P33" s="36">
        <v>30770</v>
      </c>
      <c r="Q33" s="36">
        <v>0</v>
      </c>
      <c r="AC33" s="35" t="s">
        <v>134</v>
      </c>
      <c r="AD33" s="36">
        <v>0</v>
      </c>
      <c r="AE33" s="36">
        <v>19055.900000000001</v>
      </c>
      <c r="AF33" s="36">
        <v>0</v>
      </c>
      <c r="AG33" s="36">
        <v>0</v>
      </c>
      <c r="AH33" s="36">
        <v>0</v>
      </c>
      <c r="AI33" s="36">
        <v>0</v>
      </c>
      <c r="AJ33" s="36">
        <v>9389.7000000000007</v>
      </c>
      <c r="AK33" s="36">
        <v>28445.599999999999</v>
      </c>
      <c r="AL33" s="36">
        <v>30770</v>
      </c>
      <c r="AM33" s="36">
        <v>2324.4</v>
      </c>
      <c r="AN33" s="36">
        <v>7.55</v>
      </c>
    </row>
    <row r="34" spans="1:40" ht="15" thickBot="1" x14ac:dyDescent="0.35">
      <c r="A34" s="35" t="s">
        <v>135</v>
      </c>
      <c r="B34" s="44">
        <v>0</v>
      </c>
      <c r="C34" s="44">
        <v>0</v>
      </c>
      <c r="D34" s="36">
        <v>0</v>
      </c>
      <c r="E34" s="44">
        <v>0</v>
      </c>
      <c r="F34" s="44">
        <v>10456</v>
      </c>
      <c r="G34" s="44">
        <v>0</v>
      </c>
      <c r="H34" s="44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10456</v>
      </c>
      <c r="P34" s="36">
        <v>10456</v>
      </c>
      <c r="Q34" s="36">
        <v>0</v>
      </c>
      <c r="AC34" s="35" t="s">
        <v>135</v>
      </c>
      <c r="AD34" s="36">
        <v>0</v>
      </c>
      <c r="AE34" s="36">
        <v>19055.900000000001</v>
      </c>
      <c r="AF34" s="36">
        <v>0</v>
      </c>
      <c r="AG34" s="36">
        <v>0</v>
      </c>
      <c r="AH34" s="36">
        <v>0</v>
      </c>
      <c r="AI34" s="36">
        <v>0</v>
      </c>
      <c r="AJ34" s="36">
        <v>0</v>
      </c>
      <c r="AK34" s="36">
        <v>19055.900000000001</v>
      </c>
      <c r="AL34" s="36">
        <v>10456</v>
      </c>
      <c r="AM34" s="36">
        <v>-8599.9</v>
      </c>
      <c r="AN34" s="36">
        <v>-82.25</v>
      </c>
    </row>
    <row r="35" spans="1:40" ht="15" thickBot="1" x14ac:dyDescent="0.35">
      <c r="A35" s="35" t="s">
        <v>136</v>
      </c>
      <c r="B35" s="44">
        <v>0</v>
      </c>
      <c r="C35" s="44">
        <v>0</v>
      </c>
      <c r="D35" s="36">
        <v>0</v>
      </c>
      <c r="E35" s="44">
        <v>0</v>
      </c>
      <c r="F35" s="44">
        <v>0</v>
      </c>
      <c r="G35" s="44">
        <v>0</v>
      </c>
      <c r="H35" s="44">
        <v>92833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92833</v>
      </c>
      <c r="P35" s="36">
        <v>92833</v>
      </c>
      <c r="Q35" s="36">
        <v>0</v>
      </c>
      <c r="AC35" s="35" t="s">
        <v>136</v>
      </c>
      <c r="AD35" s="36">
        <v>0</v>
      </c>
      <c r="AE35" s="36">
        <v>19055.900000000001</v>
      </c>
      <c r="AF35" s="36">
        <v>39919.1</v>
      </c>
      <c r="AG35" s="36">
        <v>0</v>
      </c>
      <c r="AH35" s="36">
        <v>0</v>
      </c>
      <c r="AI35" s="36">
        <v>0</v>
      </c>
      <c r="AJ35" s="36">
        <v>0</v>
      </c>
      <c r="AK35" s="36">
        <v>58975</v>
      </c>
      <c r="AL35" s="36">
        <v>92833</v>
      </c>
      <c r="AM35" s="36">
        <v>33858</v>
      </c>
      <c r="AN35" s="36">
        <v>36.47</v>
      </c>
    </row>
    <row r="36" spans="1:40" ht="15" thickBot="1" x14ac:dyDescent="0.35">
      <c r="A36" s="35" t="s">
        <v>137</v>
      </c>
      <c r="B36" s="44">
        <v>0</v>
      </c>
      <c r="C36" s="44">
        <v>0</v>
      </c>
      <c r="D36" s="36">
        <v>0</v>
      </c>
      <c r="E36" s="44">
        <v>0</v>
      </c>
      <c r="F36" s="44">
        <v>0</v>
      </c>
      <c r="G36" s="44">
        <v>96775</v>
      </c>
      <c r="H36" s="44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96775</v>
      </c>
      <c r="P36" s="36">
        <v>96775</v>
      </c>
      <c r="Q36" s="36">
        <v>0</v>
      </c>
      <c r="AC36" s="35" t="s">
        <v>137</v>
      </c>
      <c r="AD36" s="36">
        <v>42525.1</v>
      </c>
      <c r="AE36" s="36">
        <v>19055.900000000001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61581</v>
      </c>
      <c r="AL36" s="36">
        <v>96775</v>
      </c>
      <c r="AM36" s="36">
        <v>35194</v>
      </c>
      <c r="AN36" s="36">
        <v>36.369999999999997</v>
      </c>
    </row>
    <row r="37" spans="1:40" ht="15" thickBot="1" x14ac:dyDescent="0.35">
      <c r="A37" s="35" t="s">
        <v>138</v>
      </c>
      <c r="B37" s="44">
        <v>0</v>
      </c>
      <c r="C37" s="44">
        <v>60750</v>
      </c>
      <c r="D37" s="36">
        <v>0</v>
      </c>
      <c r="E37" s="44">
        <v>0</v>
      </c>
      <c r="F37" s="44">
        <v>0</v>
      </c>
      <c r="G37" s="44">
        <v>0</v>
      </c>
      <c r="H37" s="44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60750</v>
      </c>
      <c r="P37" s="36">
        <v>60750</v>
      </c>
      <c r="Q37" s="36">
        <v>0</v>
      </c>
      <c r="AC37" s="35" t="s">
        <v>138</v>
      </c>
      <c r="AD37" s="36">
        <v>42525.1</v>
      </c>
      <c r="AE37" s="36">
        <v>19055.900000000001</v>
      </c>
      <c r="AF37" s="36">
        <v>39919.1</v>
      </c>
      <c r="AG37" s="36">
        <v>0</v>
      </c>
      <c r="AH37" s="36">
        <v>0</v>
      </c>
      <c r="AI37" s="36">
        <v>0</v>
      </c>
      <c r="AJ37" s="36">
        <v>0</v>
      </c>
      <c r="AK37" s="36">
        <v>101500.1</v>
      </c>
      <c r="AL37" s="36">
        <v>60750</v>
      </c>
      <c r="AM37" s="36">
        <v>-40750.1</v>
      </c>
      <c r="AN37" s="36">
        <v>-67.08</v>
      </c>
    </row>
    <row r="38" spans="1:40" ht="15" thickBot="1" x14ac:dyDescent="0.35"/>
    <row r="39" spans="1:40" ht="15" thickBot="1" x14ac:dyDescent="0.35">
      <c r="A39" s="37" t="s">
        <v>159</v>
      </c>
      <c r="B39" s="45">
        <v>326339</v>
      </c>
      <c r="AC39" s="37" t="s">
        <v>159</v>
      </c>
      <c r="AD39" s="38">
        <v>110889.8</v>
      </c>
    </row>
    <row r="40" spans="1:40" ht="15" thickBot="1" x14ac:dyDescent="0.35">
      <c r="A40" s="37" t="s">
        <v>160</v>
      </c>
      <c r="B40" s="45">
        <v>0</v>
      </c>
      <c r="AC40" s="37" t="s">
        <v>160</v>
      </c>
      <c r="AD40" s="38">
        <v>0</v>
      </c>
    </row>
    <row r="41" spans="1:40" ht="15" thickBot="1" x14ac:dyDescent="0.35">
      <c r="A41" s="37" t="s">
        <v>161</v>
      </c>
      <c r="B41" s="45">
        <v>326339</v>
      </c>
      <c r="AC41" s="37" t="s">
        <v>161</v>
      </c>
      <c r="AD41" s="38">
        <v>328532.59999999998</v>
      </c>
    </row>
    <row r="42" spans="1:40" ht="15" thickBot="1" x14ac:dyDescent="0.35">
      <c r="A42" s="37" t="s">
        <v>162</v>
      </c>
      <c r="B42" s="45">
        <v>326339</v>
      </c>
      <c r="AC42" s="37" t="s">
        <v>162</v>
      </c>
      <c r="AD42" s="38">
        <v>326339</v>
      </c>
    </row>
    <row r="43" spans="1:40" ht="15" thickBot="1" x14ac:dyDescent="0.35">
      <c r="A43" s="37" t="s">
        <v>163</v>
      </c>
      <c r="B43" s="45">
        <v>0</v>
      </c>
      <c r="AC43" s="37" t="s">
        <v>163</v>
      </c>
      <c r="AD43" s="38">
        <v>2193.6</v>
      </c>
    </row>
    <row r="44" spans="1:40" ht="15" thickBot="1" x14ac:dyDescent="0.35">
      <c r="A44" s="37" t="s">
        <v>164</v>
      </c>
      <c r="B44" s="45"/>
      <c r="AC44" s="37" t="s">
        <v>164</v>
      </c>
      <c r="AD44" s="38"/>
    </row>
    <row r="45" spans="1:40" ht="15" thickBot="1" x14ac:dyDescent="0.35">
      <c r="A45" s="37" t="s">
        <v>165</v>
      </c>
      <c r="B45" s="45"/>
      <c r="AC45" s="37" t="s">
        <v>165</v>
      </c>
      <c r="AD45" s="38"/>
    </row>
    <row r="46" spans="1:40" ht="15" thickBot="1" x14ac:dyDescent="0.35">
      <c r="A46" s="37" t="s">
        <v>166</v>
      </c>
      <c r="B46" s="45">
        <v>0</v>
      </c>
      <c r="AC46" s="37" t="s">
        <v>166</v>
      </c>
      <c r="AD46" s="38">
        <v>0</v>
      </c>
    </row>
    <row r="48" spans="1:40" x14ac:dyDescent="0.3">
      <c r="A48" s="39" t="s">
        <v>167</v>
      </c>
      <c r="AC48" s="39" t="s">
        <v>167</v>
      </c>
    </row>
    <row r="50" spans="1:29" x14ac:dyDescent="0.3">
      <c r="A50" s="40" t="s">
        <v>168</v>
      </c>
      <c r="AC50" s="40" t="s">
        <v>177</v>
      </c>
    </row>
    <row r="51" spans="1:29" x14ac:dyDescent="0.3">
      <c r="A51" s="40" t="s">
        <v>169</v>
      </c>
      <c r="AC51" s="40" t="s">
        <v>178</v>
      </c>
    </row>
  </sheetData>
  <conditionalFormatting sqref="AA8:AA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48" r:id="rId1" display="https://miau.my-x.hu/myx-free/coco/test/392972820231118171739.html" xr:uid="{4EBBAF9B-D9BE-440D-94A5-0EA0497F2B5E}"/>
    <hyperlink ref="AC48" r:id="rId2" display="https://miau.my-x.hu/myx-free/coco/test/486279120231118171910.html" xr:uid="{57DC98BE-5C9B-4C07-8508-ACEEFD2501AD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E79CD-85D2-4547-AFEC-9CC88DFA02D6}">
  <dimension ref="A1:V51"/>
  <sheetViews>
    <sheetView zoomScale="80" workbookViewId="0"/>
  </sheetViews>
  <sheetFormatPr defaultRowHeight="14.4" x14ac:dyDescent="0.3"/>
  <cols>
    <col min="20" max="20" width="10" bestFit="1" customWidth="1"/>
    <col min="22" max="22" width="23.21875" bestFit="1" customWidth="1"/>
  </cols>
  <sheetData>
    <row r="1" spans="1:15" ht="18" x14ac:dyDescent="0.3">
      <c r="A1" s="31"/>
    </row>
    <row r="2" spans="1:15" x14ac:dyDescent="0.3">
      <c r="A2" s="32"/>
    </row>
    <row r="5" spans="1:15" ht="18" x14ac:dyDescent="0.3">
      <c r="A5" s="33" t="s">
        <v>111</v>
      </c>
      <c r="B5" s="34">
        <v>8272970</v>
      </c>
      <c r="C5" s="33" t="s">
        <v>112</v>
      </c>
      <c r="D5" s="34">
        <v>6</v>
      </c>
      <c r="E5" s="33" t="s">
        <v>113</v>
      </c>
      <c r="F5" s="34">
        <v>13</v>
      </c>
      <c r="G5" s="33" t="s">
        <v>114</v>
      </c>
      <c r="H5" s="34">
        <v>6</v>
      </c>
      <c r="I5" s="33" t="s">
        <v>115</v>
      </c>
      <c r="J5" s="34">
        <v>0</v>
      </c>
      <c r="K5" s="33" t="s">
        <v>116</v>
      </c>
      <c r="L5" s="34" t="s">
        <v>179</v>
      </c>
    </row>
    <row r="6" spans="1:15" ht="18.600000000000001" thickBot="1" x14ac:dyDescent="0.35">
      <c r="A6" s="31"/>
    </row>
    <row r="7" spans="1:15" ht="15" thickBot="1" x14ac:dyDescent="0.35">
      <c r="A7" s="35" t="s">
        <v>118</v>
      </c>
      <c r="B7" s="35" t="s">
        <v>119</v>
      </c>
      <c r="C7" s="35" t="s">
        <v>120</v>
      </c>
      <c r="D7" s="35" t="s">
        <v>121</v>
      </c>
      <c r="E7" s="35" t="s">
        <v>122</v>
      </c>
      <c r="F7" s="35" t="s">
        <v>123</v>
      </c>
      <c r="G7" s="35" t="s">
        <v>124</v>
      </c>
      <c r="H7" s="35" t="s">
        <v>125</v>
      </c>
      <c r="I7" s="35" t="s">
        <v>126</v>
      </c>
      <c r="J7" s="35" t="s">
        <v>127</v>
      </c>
      <c r="K7" s="35" t="s">
        <v>128</v>
      </c>
      <c r="L7" s="35" t="s">
        <v>129</v>
      </c>
      <c r="M7" s="35" t="s">
        <v>130</v>
      </c>
      <c r="N7" s="35" t="s">
        <v>131</v>
      </c>
      <c r="O7" s="35" t="s">
        <v>132</v>
      </c>
    </row>
    <row r="8" spans="1:15" ht="15" thickBot="1" x14ac:dyDescent="0.35">
      <c r="A8" s="35" t="s">
        <v>133</v>
      </c>
      <c r="B8" s="36">
        <v>5</v>
      </c>
      <c r="C8" s="36">
        <v>4</v>
      </c>
      <c r="D8" s="36">
        <v>3</v>
      </c>
      <c r="E8" s="36">
        <v>6</v>
      </c>
      <c r="F8" s="36">
        <v>5</v>
      </c>
      <c r="G8" s="36">
        <v>5</v>
      </c>
      <c r="H8" s="36">
        <v>5</v>
      </c>
      <c r="I8" s="36">
        <v>5</v>
      </c>
      <c r="J8" s="36">
        <v>5</v>
      </c>
      <c r="K8" s="36">
        <v>5</v>
      </c>
      <c r="L8" s="36">
        <v>5</v>
      </c>
      <c r="M8" s="36">
        <v>4</v>
      </c>
      <c r="N8" s="36">
        <v>5</v>
      </c>
      <c r="O8" s="36">
        <v>34755</v>
      </c>
    </row>
    <row r="9" spans="1:15" ht="15" thickBot="1" x14ac:dyDescent="0.35">
      <c r="A9" s="35" t="s">
        <v>134</v>
      </c>
      <c r="B9" s="36">
        <v>6</v>
      </c>
      <c r="C9" s="36">
        <v>4</v>
      </c>
      <c r="D9" s="36">
        <v>3</v>
      </c>
      <c r="E9" s="36">
        <v>5</v>
      </c>
      <c r="F9" s="36">
        <v>5</v>
      </c>
      <c r="G9" s="36">
        <v>5</v>
      </c>
      <c r="H9" s="36">
        <v>5</v>
      </c>
      <c r="I9" s="36">
        <v>5</v>
      </c>
      <c r="J9" s="36">
        <v>3</v>
      </c>
      <c r="K9" s="36">
        <v>5</v>
      </c>
      <c r="L9" s="36">
        <v>5</v>
      </c>
      <c r="M9" s="36">
        <v>4</v>
      </c>
      <c r="N9" s="36">
        <v>6</v>
      </c>
      <c r="O9" s="36">
        <v>30770</v>
      </c>
    </row>
    <row r="10" spans="1:15" ht="15" thickBot="1" x14ac:dyDescent="0.35">
      <c r="A10" s="35" t="s">
        <v>135</v>
      </c>
      <c r="B10" s="36">
        <v>5</v>
      </c>
      <c r="C10" s="36">
        <v>4</v>
      </c>
      <c r="D10" s="36">
        <v>4</v>
      </c>
      <c r="E10" s="49">
        <v>4</v>
      </c>
      <c r="F10" s="36">
        <v>6</v>
      </c>
      <c r="G10" s="36">
        <v>5</v>
      </c>
      <c r="H10" s="36">
        <v>5</v>
      </c>
      <c r="I10" s="36">
        <v>6</v>
      </c>
      <c r="J10" s="36">
        <v>3</v>
      </c>
      <c r="K10" s="36">
        <v>5</v>
      </c>
      <c r="L10" s="36">
        <v>5</v>
      </c>
      <c r="M10" s="36">
        <v>6</v>
      </c>
      <c r="N10" s="36">
        <v>5</v>
      </c>
      <c r="O10" s="36">
        <v>10456</v>
      </c>
    </row>
    <row r="11" spans="1:15" ht="15" thickBot="1" x14ac:dyDescent="0.35">
      <c r="A11" s="35" t="s">
        <v>136</v>
      </c>
      <c r="B11" s="36">
        <v>5</v>
      </c>
      <c r="C11" s="36">
        <v>5</v>
      </c>
      <c r="D11" s="36">
        <v>3</v>
      </c>
      <c r="E11" s="36">
        <v>4</v>
      </c>
      <c r="F11" s="36">
        <v>5</v>
      </c>
      <c r="G11" s="36">
        <v>5</v>
      </c>
      <c r="H11" s="36">
        <v>6</v>
      </c>
      <c r="I11" s="36">
        <v>5</v>
      </c>
      <c r="J11" s="36">
        <v>4</v>
      </c>
      <c r="K11" s="36">
        <v>5</v>
      </c>
      <c r="L11" s="36">
        <v>5</v>
      </c>
      <c r="M11" s="36">
        <v>4</v>
      </c>
      <c r="N11" s="36">
        <v>5</v>
      </c>
      <c r="O11" s="36">
        <v>92833</v>
      </c>
    </row>
    <row r="12" spans="1:15" ht="15" thickBot="1" x14ac:dyDescent="0.35">
      <c r="A12" s="35" t="s">
        <v>137</v>
      </c>
      <c r="B12" s="36">
        <v>5</v>
      </c>
      <c r="C12" s="36">
        <v>4</v>
      </c>
      <c r="D12" s="36">
        <v>5</v>
      </c>
      <c r="E12" s="36">
        <v>4</v>
      </c>
      <c r="F12" s="36">
        <v>5</v>
      </c>
      <c r="G12" s="36">
        <v>6</v>
      </c>
      <c r="H12" s="36">
        <v>5</v>
      </c>
      <c r="I12" s="36">
        <v>5</v>
      </c>
      <c r="J12" s="36">
        <v>3</v>
      </c>
      <c r="K12" s="36">
        <v>5</v>
      </c>
      <c r="L12" s="36">
        <v>5</v>
      </c>
      <c r="M12" s="36">
        <v>5</v>
      </c>
      <c r="N12" s="36">
        <v>5</v>
      </c>
      <c r="O12" s="36">
        <v>96775</v>
      </c>
    </row>
    <row r="13" spans="1:15" ht="15" thickBot="1" x14ac:dyDescent="0.35">
      <c r="A13" s="35" t="s">
        <v>138</v>
      </c>
      <c r="B13" s="36">
        <v>5</v>
      </c>
      <c r="C13" s="36">
        <v>6</v>
      </c>
      <c r="D13" s="36">
        <v>6</v>
      </c>
      <c r="E13" s="36">
        <v>4</v>
      </c>
      <c r="F13" s="36">
        <v>5</v>
      </c>
      <c r="G13" s="36">
        <v>5</v>
      </c>
      <c r="H13" s="36">
        <v>5</v>
      </c>
      <c r="I13" s="36">
        <v>5</v>
      </c>
      <c r="J13" s="36">
        <v>6</v>
      </c>
      <c r="K13" s="36">
        <v>6</v>
      </c>
      <c r="L13" s="36">
        <v>6</v>
      </c>
      <c r="M13" s="36">
        <v>4</v>
      </c>
      <c r="N13" s="36">
        <v>5</v>
      </c>
      <c r="O13" s="36">
        <v>60750</v>
      </c>
    </row>
    <row r="14" spans="1:15" ht="18.600000000000001" thickBot="1" x14ac:dyDescent="0.35">
      <c r="A14" s="31"/>
    </row>
    <row r="15" spans="1:15" ht="15" thickBot="1" x14ac:dyDescent="0.35">
      <c r="A15" s="35" t="s">
        <v>139</v>
      </c>
      <c r="B15" s="35" t="s">
        <v>119</v>
      </c>
      <c r="C15" s="35" t="s">
        <v>120</v>
      </c>
      <c r="D15" s="35" t="s">
        <v>121</v>
      </c>
      <c r="E15" s="35" t="s">
        <v>122</v>
      </c>
      <c r="F15" s="35" t="s">
        <v>123</v>
      </c>
      <c r="G15" s="35" t="s">
        <v>124</v>
      </c>
      <c r="H15" s="35" t="s">
        <v>125</v>
      </c>
      <c r="I15" s="35" t="s">
        <v>126</v>
      </c>
      <c r="J15" s="35" t="s">
        <v>127</v>
      </c>
      <c r="K15" s="35" t="s">
        <v>128</v>
      </c>
      <c r="L15" s="35" t="s">
        <v>129</v>
      </c>
      <c r="M15" s="35" t="s">
        <v>130</v>
      </c>
      <c r="N15" s="35" t="s">
        <v>131</v>
      </c>
    </row>
    <row r="16" spans="1:15" ht="15" thickBot="1" x14ac:dyDescent="0.35">
      <c r="A16" s="35" t="s">
        <v>140</v>
      </c>
      <c r="B16" s="36" t="s">
        <v>180</v>
      </c>
      <c r="C16" s="36" t="s">
        <v>175</v>
      </c>
      <c r="D16" s="36" t="s">
        <v>175</v>
      </c>
      <c r="E16" s="36" t="s">
        <v>181</v>
      </c>
      <c r="F16" s="36" t="s">
        <v>182</v>
      </c>
      <c r="G16" s="36" t="s">
        <v>175</v>
      </c>
      <c r="H16" s="36" t="s">
        <v>175</v>
      </c>
      <c r="I16" s="36" t="s">
        <v>175</v>
      </c>
      <c r="J16" s="36" t="s">
        <v>183</v>
      </c>
      <c r="K16" s="36" t="s">
        <v>175</v>
      </c>
      <c r="L16" s="36" t="s">
        <v>175</v>
      </c>
      <c r="M16" s="36" t="s">
        <v>184</v>
      </c>
      <c r="N16" s="36" t="s">
        <v>175</v>
      </c>
    </row>
    <row r="17" spans="1:21" ht="15" thickBot="1" x14ac:dyDescent="0.35">
      <c r="A17" s="35" t="s">
        <v>148</v>
      </c>
      <c r="B17" s="36" t="s">
        <v>180</v>
      </c>
      <c r="C17" s="36" t="s">
        <v>175</v>
      </c>
      <c r="D17" s="36" t="s">
        <v>175</v>
      </c>
      <c r="E17" s="36" t="s">
        <v>181</v>
      </c>
      <c r="F17" s="36" t="s">
        <v>182</v>
      </c>
      <c r="G17" s="36" t="s">
        <v>175</v>
      </c>
      <c r="H17" s="36" t="s">
        <v>175</v>
      </c>
      <c r="I17" s="36" t="s">
        <v>175</v>
      </c>
      <c r="J17" s="36" t="s">
        <v>183</v>
      </c>
      <c r="K17" s="36" t="s">
        <v>175</v>
      </c>
      <c r="L17" s="36" t="s">
        <v>175</v>
      </c>
      <c r="M17" s="36" t="s">
        <v>184</v>
      </c>
      <c r="N17" s="36" t="s">
        <v>175</v>
      </c>
    </row>
    <row r="18" spans="1:21" ht="15" thickBot="1" x14ac:dyDescent="0.35">
      <c r="A18" s="35" t="s">
        <v>149</v>
      </c>
      <c r="B18" s="36" t="s">
        <v>180</v>
      </c>
      <c r="C18" s="36" t="s">
        <v>175</v>
      </c>
      <c r="D18" s="36" t="s">
        <v>175</v>
      </c>
      <c r="E18" s="36" t="s">
        <v>181</v>
      </c>
      <c r="F18" s="36" t="s">
        <v>182</v>
      </c>
      <c r="G18" s="36" t="s">
        <v>175</v>
      </c>
      <c r="H18" s="36" t="s">
        <v>175</v>
      </c>
      <c r="I18" s="36" t="s">
        <v>175</v>
      </c>
      <c r="J18" s="36" t="s">
        <v>183</v>
      </c>
      <c r="K18" s="36" t="s">
        <v>175</v>
      </c>
      <c r="L18" s="36" t="s">
        <v>175</v>
      </c>
      <c r="M18" s="36" t="s">
        <v>184</v>
      </c>
      <c r="N18" s="36" t="s">
        <v>175</v>
      </c>
    </row>
    <row r="19" spans="1:21" ht="15" thickBot="1" x14ac:dyDescent="0.35">
      <c r="A19" s="35" t="s">
        <v>150</v>
      </c>
      <c r="B19" s="36" t="s">
        <v>180</v>
      </c>
      <c r="C19" s="36" t="s">
        <v>175</v>
      </c>
      <c r="D19" s="36" t="s">
        <v>175</v>
      </c>
      <c r="E19" s="36" t="s">
        <v>181</v>
      </c>
      <c r="F19" s="36" t="s">
        <v>182</v>
      </c>
      <c r="G19" s="36" t="s">
        <v>175</v>
      </c>
      <c r="H19" s="36" t="s">
        <v>175</v>
      </c>
      <c r="I19" s="36" t="s">
        <v>175</v>
      </c>
      <c r="J19" s="36" t="s">
        <v>175</v>
      </c>
      <c r="K19" s="36" t="s">
        <v>175</v>
      </c>
      <c r="L19" s="36" t="s">
        <v>175</v>
      </c>
      <c r="M19" s="36" t="s">
        <v>184</v>
      </c>
      <c r="N19" s="36" t="s">
        <v>175</v>
      </c>
    </row>
    <row r="20" spans="1:21" ht="15" thickBot="1" x14ac:dyDescent="0.35">
      <c r="A20" s="35" t="s">
        <v>151</v>
      </c>
      <c r="B20" s="36" t="s">
        <v>180</v>
      </c>
      <c r="C20" s="36" t="s">
        <v>175</v>
      </c>
      <c r="D20" s="36" t="s">
        <v>175</v>
      </c>
      <c r="E20" s="36" t="s">
        <v>175</v>
      </c>
      <c r="F20" s="36" t="s">
        <v>182</v>
      </c>
      <c r="G20" s="36" t="s">
        <v>175</v>
      </c>
      <c r="H20" s="36" t="s">
        <v>175</v>
      </c>
      <c r="I20" s="36" t="s">
        <v>175</v>
      </c>
      <c r="J20" s="36" t="s">
        <v>175</v>
      </c>
      <c r="K20" s="36" t="s">
        <v>175</v>
      </c>
      <c r="L20" s="36" t="s">
        <v>175</v>
      </c>
      <c r="M20" s="36" t="s">
        <v>184</v>
      </c>
      <c r="N20" s="36" t="s">
        <v>175</v>
      </c>
    </row>
    <row r="21" spans="1:21" ht="15" thickBot="1" x14ac:dyDescent="0.35">
      <c r="A21" s="35" t="s">
        <v>152</v>
      </c>
      <c r="B21" s="36" t="s">
        <v>175</v>
      </c>
      <c r="C21" s="36" t="s">
        <v>175</v>
      </c>
      <c r="D21" s="36" t="s">
        <v>175</v>
      </c>
      <c r="E21" s="36" t="s">
        <v>175</v>
      </c>
      <c r="F21" s="36" t="s">
        <v>175</v>
      </c>
      <c r="G21" s="36" t="s">
        <v>175</v>
      </c>
      <c r="H21" s="36" t="s">
        <v>175</v>
      </c>
      <c r="I21" s="36" t="s">
        <v>175</v>
      </c>
      <c r="J21" s="36" t="s">
        <v>175</v>
      </c>
      <c r="K21" s="36" t="s">
        <v>175</v>
      </c>
      <c r="L21" s="36" t="s">
        <v>175</v>
      </c>
      <c r="M21" s="36" t="s">
        <v>175</v>
      </c>
      <c r="N21" s="36" t="s">
        <v>175</v>
      </c>
    </row>
    <row r="22" spans="1:21" ht="18.600000000000001" thickBot="1" x14ac:dyDescent="0.35">
      <c r="A22" s="31"/>
    </row>
    <row r="23" spans="1:21" ht="15" thickBot="1" x14ac:dyDescent="0.35">
      <c r="A23" s="35" t="s">
        <v>153</v>
      </c>
      <c r="B23" s="35" t="s">
        <v>119</v>
      </c>
      <c r="C23" s="35" t="s">
        <v>120</v>
      </c>
      <c r="D23" s="35" t="s">
        <v>121</v>
      </c>
      <c r="E23" s="35" t="s">
        <v>122</v>
      </c>
      <c r="F23" s="35" t="s">
        <v>123</v>
      </c>
      <c r="G23" s="35" t="s">
        <v>124</v>
      </c>
      <c r="H23" s="35" t="s">
        <v>125</v>
      </c>
      <c r="I23" s="35" t="s">
        <v>126</v>
      </c>
      <c r="J23" s="35" t="s">
        <v>127</v>
      </c>
      <c r="K23" s="35" t="s">
        <v>128</v>
      </c>
      <c r="L23" s="35" t="s">
        <v>129</v>
      </c>
      <c r="M23" s="35" t="s">
        <v>130</v>
      </c>
      <c r="N23" s="35" t="s">
        <v>131</v>
      </c>
    </row>
    <row r="24" spans="1:21" ht="15" thickBot="1" x14ac:dyDescent="0.35">
      <c r="A24" s="35" t="s">
        <v>140</v>
      </c>
      <c r="B24" s="36">
        <v>2105.8000000000002</v>
      </c>
      <c r="C24" s="36">
        <v>0</v>
      </c>
      <c r="D24" s="36">
        <v>0</v>
      </c>
      <c r="E24" s="36">
        <v>34109.199999999997</v>
      </c>
      <c r="F24" s="36">
        <v>16259.6</v>
      </c>
      <c r="G24" s="36">
        <v>0</v>
      </c>
      <c r="H24" s="36">
        <v>0</v>
      </c>
      <c r="I24" s="36">
        <v>0</v>
      </c>
      <c r="J24" s="36">
        <v>2083</v>
      </c>
      <c r="K24" s="36">
        <v>0</v>
      </c>
      <c r="L24" s="36">
        <v>0</v>
      </c>
      <c r="M24" s="36">
        <v>18365.3</v>
      </c>
      <c r="N24" s="36">
        <v>0</v>
      </c>
    </row>
    <row r="25" spans="1:21" ht="15" thickBot="1" x14ac:dyDescent="0.35">
      <c r="A25" s="35" t="s">
        <v>148</v>
      </c>
      <c r="B25" s="36">
        <v>2105.8000000000002</v>
      </c>
      <c r="C25" s="36">
        <v>0</v>
      </c>
      <c r="D25" s="36">
        <v>0</v>
      </c>
      <c r="E25" s="36">
        <v>34109.199999999997</v>
      </c>
      <c r="F25" s="36">
        <v>16259.6</v>
      </c>
      <c r="G25" s="36">
        <v>0</v>
      </c>
      <c r="H25" s="36">
        <v>0</v>
      </c>
      <c r="I25" s="36">
        <v>0</v>
      </c>
      <c r="J25" s="36">
        <v>2083</v>
      </c>
      <c r="K25" s="36">
        <v>0</v>
      </c>
      <c r="L25" s="36">
        <v>0</v>
      </c>
      <c r="M25" s="36">
        <v>18365.3</v>
      </c>
      <c r="N25" s="36">
        <v>0</v>
      </c>
    </row>
    <row r="26" spans="1:21" ht="15" thickBot="1" x14ac:dyDescent="0.35">
      <c r="A26" s="35" t="s">
        <v>149</v>
      </c>
      <c r="B26" s="36">
        <v>2105.8000000000002</v>
      </c>
      <c r="C26" s="36">
        <v>0</v>
      </c>
      <c r="D26" s="36">
        <v>0</v>
      </c>
      <c r="E26" s="36">
        <v>34109.199999999997</v>
      </c>
      <c r="F26" s="36">
        <v>16259.6</v>
      </c>
      <c r="G26" s="36">
        <v>0</v>
      </c>
      <c r="H26" s="36">
        <v>0</v>
      </c>
      <c r="I26" s="36">
        <v>0</v>
      </c>
      <c r="J26" s="36">
        <v>2083</v>
      </c>
      <c r="K26" s="36">
        <v>0</v>
      </c>
      <c r="L26" s="36">
        <v>0</v>
      </c>
      <c r="M26" s="36">
        <v>18365.3</v>
      </c>
      <c r="N26" s="36">
        <v>0</v>
      </c>
    </row>
    <row r="27" spans="1:21" ht="15" thickBot="1" x14ac:dyDescent="0.35">
      <c r="A27" s="35" t="s">
        <v>150</v>
      </c>
      <c r="B27" s="36">
        <v>2105.8000000000002</v>
      </c>
      <c r="C27" s="36">
        <v>0</v>
      </c>
      <c r="D27" s="36">
        <v>0</v>
      </c>
      <c r="E27" s="36">
        <v>34109.199999999997</v>
      </c>
      <c r="F27" s="36">
        <v>16259.6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18365.3</v>
      </c>
      <c r="N27" s="36">
        <v>0</v>
      </c>
    </row>
    <row r="28" spans="1:21" ht="15" thickBot="1" x14ac:dyDescent="0.35">
      <c r="A28" s="35" t="s">
        <v>151</v>
      </c>
      <c r="B28" s="36">
        <v>2105.8000000000002</v>
      </c>
      <c r="C28" s="36">
        <v>0</v>
      </c>
      <c r="D28" s="36">
        <v>0</v>
      </c>
      <c r="E28" s="36">
        <v>0</v>
      </c>
      <c r="F28" s="36">
        <v>16259.6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18365.3</v>
      </c>
      <c r="N28" s="36">
        <v>0</v>
      </c>
      <c r="R28" t="s">
        <v>226</v>
      </c>
      <c r="S28" t="s">
        <v>226</v>
      </c>
      <c r="T28" t="s">
        <v>225</v>
      </c>
      <c r="U28" t="s">
        <v>191</v>
      </c>
    </row>
    <row r="29" spans="1:21" ht="15" thickBot="1" x14ac:dyDescent="0.35">
      <c r="A29" s="35" t="s">
        <v>152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R29" t="s">
        <v>187</v>
      </c>
      <c r="S29" t="s">
        <v>187</v>
      </c>
      <c r="T29" t="s">
        <v>188</v>
      </c>
    </row>
    <row r="30" spans="1:21" ht="18.600000000000001" thickBot="1" x14ac:dyDescent="0.35">
      <c r="A30" s="31"/>
      <c r="R30" t="s">
        <v>185</v>
      </c>
      <c r="S30" t="s">
        <v>186</v>
      </c>
      <c r="T30" t="s">
        <v>186</v>
      </c>
    </row>
    <row r="31" spans="1:21" ht="27" thickBot="1" x14ac:dyDescent="0.35">
      <c r="A31" s="35" t="s">
        <v>154</v>
      </c>
      <c r="B31" s="35" t="str">
        <f>'OAM1'!S21</f>
        <v>Bírság</v>
      </c>
      <c r="C31" s="35" t="str">
        <f>'OAM1'!T21</f>
        <v>Eb befogás díja</v>
      </c>
      <c r="D31" s="35" t="str">
        <f>'OAM1'!U21</f>
        <v>Földhaszonbér</v>
      </c>
      <c r="E31" s="35" t="str">
        <f>'OAM1'!V21</f>
        <v>Ingatlan eladás részletfizetésre</v>
      </c>
      <c r="F31" s="35" t="str">
        <f>'OAM1'!W21</f>
        <v>Köztemetés megtérítése</v>
      </c>
      <c r="G31" s="35" t="str">
        <f>'OAM1'!X21</f>
        <v>Közterület foglalás díja/ Rendezvény</v>
      </c>
      <c r="H31" s="35" t="str">
        <f>'OAM1'!Y21</f>
        <v>Közterület foglalás díja/Rendezvény</v>
      </c>
      <c r="I31" s="35" t="str">
        <f>'OAM1'!Z21</f>
        <v>Munkakölcsön</v>
      </c>
      <c r="J31" s="35" t="str">
        <f>'OAM1'!AA21</f>
        <v>Szociális kölcsön</v>
      </c>
      <c r="K31" s="35" t="str">
        <f>'OAM1'!AB21</f>
        <v>Terembérlet</v>
      </c>
      <c r="L31" s="35" t="str">
        <f>'OAM1'!AC21</f>
        <v>Továbbszámlázott szolgáltatás</v>
      </c>
      <c r="M31" s="35" t="str">
        <f>'OAM1'!AD21</f>
        <v>Továbbszámlázott szolgáltatás/áramdíj</v>
      </c>
      <c r="N31" s="35" t="str">
        <f>'OAM1'!AE21</f>
        <v>Továbbszámlázott szolgáltatás/gázdíj</v>
      </c>
      <c r="O31" s="35" t="s">
        <v>155</v>
      </c>
      <c r="P31" s="35" t="s">
        <v>156</v>
      </c>
      <c r="Q31" s="35" t="s">
        <v>157</v>
      </c>
      <c r="R31" s="35" t="s">
        <v>158</v>
      </c>
      <c r="S31" t="str">
        <f>step1!R31</f>
        <v>Delta/Tény</v>
      </c>
      <c r="T31" t="str">
        <f>step2!AN31</f>
        <v>Delta/Tény</v>
      </c>
      <c r="U31" s="53" t="s">
        <v>197</v>
      </c>
    </row>
    <row r="32" spans="1:21" ht="15" thickBot="1" x14ac:dyDescent="0.35">
      <c r="A32" s="35">
        <f>'OAM1'!R22</f>
        <v>2017</v>
      </c>
      <c r="B32" s="36">
        <v>2105.8000000000002</v>
      </c>
      <c r="C32" s="36">
        <v>0</v>
      </c>
      <c r="D32" s="36">
        <v>0</v>
      </c>
      <c r="E32" s="36">
        <v>0</v>
      </c>
      <c r="F32" s="36">
        <v>16259.6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18365.3</v>
      </c>
      <c r="N32" s="36">
        <v>0</v>
      </c>
      <c r="O32" s="36">
        <v>36730.699999999997</v>
      </c>
      <c r="P32" s="36">
        <v>34755</v>
      </c>
      <c r="Q32" s="36">
        <v>-1975.7</v>
      </c>
      <c r="R32" s="36">
        <v>-5.68</v>
      </c>
      <c r="S32">
        <f>step1!R32</f>
        <v>0</v>
      </c>
      <c r="T32">
        <f>step2!AN32</f>
        <v>-69.69</v>
      </c>
      <c r="U32">
        <f>IF(R32*T32&lt;=0,1,0)</f>
        <v>0</v>
      </c>
    </row>
    <row r="33" spans="1:22" ht="15" thickBot="1" x14ac:dyDescent="0.35">
      <c r="A33" s="35">
        <f>'OAM1'!R23</f>
        <v>2018</v>
      </c>
      <c r="B33" s="36">
        <v>0</v>
      </c>
      <c r="C33" s="36">
        <v>0</v>
      </c>
      <c r="D33" s="36">
        <v>0</v>
      </c>
      <c r="E33" s="36">
        <v>0</v>
      </c>
      <c r="F33" s="36">
        <v>16259.6</v>
      </c>
      <c r="G33" s="36">
        <v>0</v>
      </c>
      <c r="H33" s="36">
        <v>0</v>
      </c>
      <c r="I33" s="36">
        <v>0</v>
      </c>
      <c r="J33" s="36">
        <v>2083</v>
      </c>
      <c r="K33" s="36">
        <v>0</v>
      </c>
      <c r="L33" s="36">
        <v>0</v>
      </c>
      <c r="M33" s="36">
        <v>18365.3</v>
      </c>
      <c r="N33" s="36">
        <v>0</v>
      </c>
      <c r="O33" s="36">
        <v>36707.9</v>
      </c>
      <c r="P33" s="36">
        <v>30770</v>
      </c>
      <c r="Q33" s="36">
        <v>-5937.9</v>
      </c>
      <c r="R33" s="36">
        <v>-19.3</v>
      </c>
      <c r="S33">
        <f>step1!R33</f>
        <v>0</v>
      </c>
      <c r="T33">
        <f>step2!AN33</f>
        <v>7.55</v>
      </c>
      <c r="U33">
        <f t="shared" ref="U33:U37" si="0">IF(R33*T33&lt;=0,1,0)</f>
        <v>1</v>
      </c>
    </row>
    <row r="34" spans="1:22" ht="15" thickBot="1" x14ac:dyDescent="0.35">
      <c r="A34" s="35">
        <f>'OAM1'!R24</f>
        <v>2019</v>
      </c>
      <c r="B34" s="36">
        <v>2105.8000000000002</v>
      </c>
      <c r="C34" s="36">
        <v>0</v>
      </c>
      <c r="D34" s="36">
        <v>0</v>
      </c>
      <c r="E34" s="49">
        <v>34109.199999999997</v>
      </c>
      <c r="F34" s="36">
        <v>0</v>
      </c>
      <c r="G34" s="36">
        <v>0</v>
      </c>
      <c r="H34" s="36">
        <v>0</v>
      </c>
      <c r="I34" s="36">
        <v>0</v>
      </c>
      <c r="J34" s="36">
        <v>2083</v>
      </c>
      <c r="K34" s="36">
        <v>0</v>
      </c>
      <c r="L34" s="36">
        <v>0</v>
      </c>
      <c r="M34" s="36">
        <v>0</v>
      </c>
      <c r="N34" s="36">
        <v>0</v>
      </c>
      <c r="O34" s="36">
        <v>38298</v>
      </c>
      <c r="P34" s="36">
        <v>10456</v>
      </c>
      <c r="Q34" s="36">
        <v>-27842</v>
      </c>
      <c r="R34" s="36">
        <v>-266.27999999999997</v>
      </c>
      <c r="S34">
        <f>step1!R34</f>
        <v>0</v>
      </c>
      <c r="T34">
        <f>step2!AN34</f>
        <v>-82.25</v>
      </c>
      <c r="U34">
        <f t="shared" si="0"/>
        <v>0</v>
      </c>
      <c r="V34" t="s">
        <v>198</v>
      </c>
    </row>
    <row r="35" spans="1:22" ht="15" thickBot="1" x14ac:dyDescent="0.35">
      <c r="A35" s="35">
        <f>'OAM1'!R25</f>
        <v>2021</v>
      </c>
      <c r="B35" s="36">
        <v>2105.8000000000002</v>
      </c>
      <c r="C35" s="36">
        <v>0</v>
      </c>
      <c r="D35" s="36">
        <v>0</v>
      </c>
      <c r="E35" s="36">
        <v>34109.199999999997</v>
      </c>
      <c r="F35" s="36">
        <v>16259.6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18365.3</v>
      </c>
      <c r="N35" s="36">
        <v>0</v>
      </c>
      <c r="O35" s="36">
        <v>70839.8</v>
      </c>
      <c r="P35" s="36">
        <v>92833</v>
      </c>
      <c r="Q35" s="36">
        <v>21993.200000000001</v>
      </c>
      <c r="R35" s="36">
        <v>23.69</v>
      </c>
      <c r="S35">
        <f>step1!R35</f>
        <v>0</v>
      </c>
      <c r="T35">
        <f>step2!AN35</f>
        <v>36.47</v>
      </c>
      <c r="U35">
        <f t="shared" si="0"/>
        <v>0</v>
      </c>
    </row>
    <row r="36" spans="1:22" ht="15" thickBot="1" x14ac:dyDescent="0.35">
      <c r="A36" s="35">
        <f>'OAM1'!R26</f>
        <v>2022</v>
      </c>
      <c r="B36" s="36">
        <v>2105.8000000000002</v>
      </c>
      <c r="C36" s="36">
        <v>0</v>
      </c>
      <c r="D36" s="36">
        <v>0</v>
      </c>
      <c r="E36" s="36">
        <v>34109.199999999997</v>
      </c>
      <c r="F36" s="36">
        <v>16259.6</v>
      </c>
      <c r="G36" s="36">
        <v>0</v>
      </c>
      <c r="H36" s="36">
        <v>0</v>
      </c>
      <c r="I36" s="36">
        <v>0</v>
      </c>
      <c r="J36" s="36">
        <v>2083</v>
      </c>
      <c r="K36" s="36">
        <v>0</v>
      </c>
      <c r="L36" s="36">
        <v>0</v>
      </c>
      <c r="M36" s="36">
        <v>18365.3</v>
      </c>
      <c r="N36" s="36">
        <v>0</v>
      </c>
      <c r="O36" s="36">
        <v>72922.8</v>
      </c>
      <c r="P36" s="36">
        <v>96775</v>
      </c>
      <c r="Q36" s="36">
        <v>23852.2</v>
      </c>
      <c r="R36" s="36">
        <v>24.65</v>
      </c>
      <c r="S36">
        <f>step1!R36</f>
        <v>0</v>
      </c>
      <c r="T36">
        <f>step2!AN36</f>
        <v>36.369999999999997</v>
      </c>
      <c r="U36">
        <f t="shared" si="0"/>
        <v>0</v>
      </c>
    </row>
    <row r="37" spans="1:22" ht="15" thickBot="1" x14ac:dyDescent="0.35">
      <c r="A37" s="35">
        <f>'OAM1'!R27</f>
        <v>2023</v>
      </c>
      <c r="B37" s="36">
        <v>2105.8000000000002</v>
      </c>
      <c r="C37" s="36">
        <v>0</v>
      </c>
      <c r="D37" s="36">
        <v>0</v>
      </c>
      <c r="E37" s="36">
        <v>34109.199999999997</v>
      </c>
      <c r="F37" s="36">
        <v>16259.6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18365.3</v>
      </c>
      <c r="N37" s="36">
        <v>0</v>
      </c>
      <c r="O37" s="36">
        <v>70839.8</v>
      </c>
      <c r="P37" s="36">
        <v>60750</v>
      </c>
      <c r="Q37" s="36">
        <v>-10089.799999999999</v>
      </c>
      <c r="R37" s="36">
        <v>-16.61</v>
      </c>
      <c r="S37">
        <f>step1!R37</f>
        <v>0</v>
      </c>
      <c r="T37">
        <f>step2!AN37</f>
        <v>-67.08</v>
      </c>
      <c r="U37">
        <f t="shared" si="0"/>
        <v>0</v>
      </c>
    </row>
    <row r="38" spans="1:22" ht="15" thickBot="1" x14ac:dyDescent="0.35"/>
    <row r="39" spans="1:22" ht="15" thickBot="1" x14ac:dyDescent="0.35">
      <c r="A39" s="37" t="s">
        <v>159</v>
      </c>
      <c r="B39" s="38">
        <v>72922.899999999994</v>
      </c>
    </row>
    <row r="40" spans="1:22" ht="15" thickBot="1" x14ac:dyDescent="0.35">
      <c r="A40" s="37" t="s">
        <v>160</v>
      </c>
      <c r="B40" s="38">
        <v>0</v>
      </c>
    </row>
    <row r="41" spans="1:22" ht="15" thickBot="1" x14ac:dyDescent="0.35">
      <c r="A41" s="37" t="s">
        <v>161</v>
      </c>
      <c r="B41" s="38">
        <v>326339</v>
      </c>
    </row>
    <row r="42" spans="1:22" ht="15" thickBot="1" x14ac:dyDescent="0.35">
      <c r="A42" s="37" t="s">
        <v>162</v>
      </c>
      <c r="B42" s="38">
        <v>326339</v>
      </c>
    </row>
    <row r="43" spans="1:22" ht="15" thickBot="1" x14ac:dyDescent="0.35">
      <c r="A43" s="37" t="s">
        <v>163</v>
      </c>
      <c r="B43" s="38">
        <v>0</v>
      </c>
    </row>
    <row r="44" spans="1:22" ht="15" thickBot="1" x14ac:dyDescent="0.35">
      <c r="A44" s="37" t="s">
        <v>164</v>
      </c>
      <c r="B44" s="38"/>
    </row>
    <row r="45" spans="1:22" ht="15" thickBot="1" x14ac:dyDescent="0.35">
      <c r="A45" s="37" t="s">
        <v>165</v>
      </c>
      <c r="B45" s="38"/>
    </row>
    <row r="46" spans="1:22" ht="15" thickBot="1" x14ac:dyDescent="0.35">
      <c r="A46" s="37" t="s">
        <v>166</v>
      </c>
      <c r="B46" s="38">
        <v>0</v>
      </c>
    </row>
    <row r="48" spans="1:22" x14ac:dyDescent="0.3">
      <c r="A48" s="39" t="s">
        <v>167</v>
      </c>
    </row>
    <row r="50" spans="1:1" x14ac:dyDescent="0.3">
      <c r="A50" s="40" t="s">
        <v>168</v>
      </c>
    </row>
    <row r="51" spans="1:1" x14ac:dyDescent="0.3">
      <c r="A51" s="40" t="s">
        <v>178</v>
      </c>
    </row>
  </sheetData>
  <conditionalFormatting sqref="R32:R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48" r:id="rId1" display="https://miau.my-x.hu/myx-free/coco/test/827297020231118172148.html" xr:uid="{9DAD2CB0-2B9C-4037-AF2F-4F6CB141CAA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7E684-2231-42BD-A531-BCC266E46282}">
  <dimension ref="A1:AD51"/>
  <sheetViews>
    <sheetView zoomScale="67" workbookViewId="0"/>
  </sheetViews>
  <sheetFormatPr defaultRowHeight="14.4" x14ac:dyDescent="0.3"/>
  <sheetData>
    <row r="1" spans="1:30" ht="18" x14ac:dyDescent="0.3">
      <c r="A1" s="31"/>
    </row>
    <row r="2" spans="1:30" x14ac:dyDescent="0.3">
      <c r="A2" s="32"/>
    </row>
    <row r="5" spans="1:30" ht="18" x14ac:dyDescent="0.3">
      <c r="A5" s="33" t="s">
        <v>111</v>
      </c>
      <c r="B5" s="34">
        <v>3929728</v>
      </c>
      <c r="C5" s="33" t="s">
        <v>112</v>
      </c>
      <c r="D5" s="34">
        <v>6</v>
      </c>
      <c r="E5" s="33" t="s">
        <v>113</v>
      </c>
      <c r="F5" s="34">
        <v>13</v>
      </c>
      <c r="G5" s="33" t="s">
        <v>114</v>
      </c>
      <c r="H5" s="34">
        <v>6</v>
      </c>
      <c r="I5" s="33" t="s">
        <v>115</v>
      </c>
      <c r="J5" s="34">
        <v>0</v>
      </c>
      <c r="K5" s="33" t="s">
        <v>116</v>
      </c>
      <c r="L5" s="34" t="s">
        <v>117</v>
      </c>
    </row>
    <row r="6" spans="1:30" ht="18.600000000000001" thickBot="1" x14ac:dyDescent="0.35">
      <c r="A6" s="31"/>
    </row>
    <row r="7" spans="1:30" ht="15" thickBot="1" x14ac:dyDescent="0.35">
      <c r="A7" s="35" t="s">
        <v>118</v>
      </c>
      <c r="B7" s="35" t="s">
        <v>119</v>
      </c>
      <c r="C7" s="35" t="s">
        <v>120</v>
      </c>
      <c r="D7" s="35" t="s">
        <v>121</v>
      </c>
      <c r="E7" s="35" t="s">
        <v>122</v>
      </c>
      <c r="F7" s="35" t="s">
        <v>123</v>
      </c>
      <c r="G7" s="35" t="s">
        <v>124</v>
      </c>
      <c r="H7" s="35" t="s">
        <v>125</v>
      </c>
      <c r="I7" s="35" t="s">
        <v>126</v>
      </c>
      <c r="J7" s="35" t="s">
        <v>127</v>
      </c>
      <c r="K7" s="35" t="s">
        <v>128</v>
      </c>
      <c r="L7" s="35" t="s">
        <v>129</v>
      </c>
      <c r="M7" s="35" t="s">
        <v>130</v>
      </c>
      <c r="N7" s="35" t="s">
        <v>131</v>
      </c>
      <c r="O7" s="35" t="s">
        <v>132</v>
      </c>
      <c r="Q7" s="51" t="s">
        <v>185</v>
      </c>
      <c r="R7" s="51" t="s">
        <v>185</v>
      </c>
      <c r="S7" s="51" t="s">
        <v>185</v>
      </c>
      <c r="T7" s="51" t="s">
        <v>185</v>
      </c>
      <c r="U7" s="51" t="s">
        <v>185</v>
      </c>
      <c r="V7" s="51" t="s">
        <v>185</v>
      </c>
      <c r="W7" s="51" t="s">
        <v>185</v>
      </c>
      <c r="X7" s="51" t="s">
        <v>185</v>
      </c>
      <c r="Y7" s="51" t="s">
        <v>185</v>
      </c>
      <c r="Z7" s="51" t="s">
        <v>185</v>
      </c>
      <c r="AA7" s="51" t="s">
        <v>185</v>
      </c>
      <c r="AB7" s="51" t="s">
        <v>185</v>
      </c>
      <c r="AC7" s="51" t="s">
        <v>185</v>
      </c>
    </row>
    <row r="8" spans="1:30" ht="15" thickBot="1" x14ac:dyDescent="0.35">
      <c r="A8" s="35" t="s">
        <v>133</v>
      </c>
      <c r="B8" s="36">
        <v>2</v>
      </c>
      <c r="C8" s="36">
        <v>3</v>
      </c>
      <c r="D8" s="36">
        <v>4</v>
      </c>
      <c r="E8" s="36">
        <v>1</v>
      </c>
      <c r="F8" s="36">
        <v>2</v>
      </c>
      <c r="G8" s="36">
        <v>2</v>
      </c>
      <c r="H8" s="36">
        <v>2</v>
      </c>
      <c r="I8" s="36">
        <v>2</v>
      </c>
      <c r="J8" s="36">
        <v>2</v>
      </c>
      <c r="K8" s="36">
        <v>2</v>
      </c>
      <c r="L8" s="36">
        <v>2</v>
      </c>
      <c r="M8" s="36">
        <v>3</v>
      </c>
      <c r="N8" s="36">
        <v>2</v>
      </c>
      <c r="O8" s="36">
        <v>34755</v>
      </c>
      <c r="Q8">
        <f>7-B8</f>
        <v>5</v>
      </c>
      <c r="R8">
        <f t="shared" ref="R8:R13" si="0">7-C8</f>
        <v>4</v>
      </c>
      <c r="S8">
        <f t="shared" ref="S8:S13" si="1">7-D8</f>
        <v>3</v>
      </c>
      <c r="T8">
        <f t="shared" ref="T8:T13" si="2">7-E8</f>
        <v>6</v>
      </c>
      <c r="U8">
        <f t="shared" ref="U8:U13" si="3">7-F8</f>
        <v>5</v>
      </c>
      <c r="V8">
        <f t="shared" ref="V8:V13" si="4">7-G8</f>
        <v>5</v>
      </c>
      <c r="W8">
        <f t="shared" ref="W8:W13" si="5">7-H8</f>
        <v>5</v>
      </c>
      <c r="X8">
        <f t="shared" ref="X8:X13" si="6">7-I8</f>
        <v>5</v>
      </c>
      <c r="Y8">
        <f t="shared" ref="Y8:Y13" si="7">7-J8</f>
        <v>5</v>
      </c>
      <c r="Z8">
        <f t="shared" ref="Z8:Z13" si="8">7-K8</f>
        <v>5</v>
      </c>
      <c r="AA8">
        <f t="shared" ref="AA8:AA13" si="9">7-L8</f>
        <v>5</v>
      </c>
      <c r="AB8">
        <f t="shared" ref="AB8:AB13" si="10">7-M8</f>
        <v>4</v>
      </c>
      <c r="AC8">
        <f t="shared" ref="AC8:AC13" si="11">7-N8</f>
        <v>5</v>
      </c>
      <c r="AD8">
        <f>O8</f>
        <v>34755</v>
      </c>
    </row>
    <row r="9" spans="1:30" ht="15" thickBot="1" x14ac:dyDescent="0.35">
      <c r="A9" s="35" t="s">
        <v>134</v>
      </c>
      <c r="B9" s="36">
        <v>1</v>
      </c>
      <c r="C9" s="36">
        <v>3</v>
      </c>
      <c r="D9" s="36">
        <v>4</v>
      </c>
      <c r="E9" s="36">
        <v>2</v>
      </c>
      <c r="F9" s="36">
        <v>2</v>
      </c>
      <c r="G9" s="36">
        <v>2</v>
      </c>
      <c r="H9" s="36">
        <v>2</v>
      </c>
      <c r="I9" s="36">
        <v>2</v>
      </c>
      <c r="J9" s="36">
        <v>4</v>
      </c>
      <c r="K9" s="36">
        <v>2</v>
      </c>
      <c r="L9" s="36">
        <v>2</v>
      </c>
      <c r="M9" s="36">
        <v>3</v>
      </c>
      <c r="N9" s="36">
        <v>1</v>
      </c>
      <c r="O9" s="36">
        <v>30770</v>
      </c>
      <c r="Q9">
        <f t="shared" ref="Q9:Q13" si="12">7-B9</f>
        <v>6</v>
      </c>
      <c r="R9">
        <f t="shared" si="0"/>
        <v>4</v>
      </c>
      <c r="S9">
        <f t="shared" si="1"/>
        <v>3</v>
      </c>
      <c r="T9">
        <f t="shared" si="2"/>
        <v>5</v>
      </c>
      <c r="U9">
        <f t="shared" si="3"/>
        <v>5</v>
      </c>
      <c r="V9">
        <f t="shared" si="4"/>
        <v>5</v>
      </c>
      <c r="W9">
        <f t="shared" si="5"/>
        <v>5</v>
      </c>
      <c r="X9">
        <f t="shared" si="6"/>
        <v>5</v>
      </c>
      <c r="Y9">
        <f t="shared" si="7"/>
        <v>3</v>
      </c>
      <c r="Z9">
        <f t="shared" si="8"/>
        <v>5</v>
      </c>
      <c r="AA9">
        <f t="shared" si="9"/>
        <v>5</v>
      </c>
      <c r="AB9">
        <f t="shared" si="10"/>
        <v>4</v>
      </c>
      <c r="AC9">
        <f t="shared" si="11"/>
        <v>6</v>
      </c>
      <c r="AD9">
        <f t="shared" ref="AD9:AD13" si="13">O9</f>
        <v>30770</v>
      </c>
    </row>
    <row r="10" spans="1:30" ht="15" thickBot="1" x14ac:dyDescent="0.35">
      <c r="A10" s="35" t="s">
        <v>135</v>
      </c>
      <c r="B10" s="36">
        <v>2</v>
      </c>
      <c r="C10" s="36">
        <v>3</v>
      </c>
      <c r="D10" s="36">
        <v>3</v>
      </c>
      <c r="E10" s="36">
        <v>3</v>
      </c>
      <c r="F10" s="36">
        <v>1</v>
      </c>
      <c r="G10" s="36">
        <v>2</v>
      </c>
      <c r="H10" s="36">
        <v>2</v>
      </c>
      <c r="I10" s="36">
        <v>1</v>
      </c>
      <c r="J10" s="36">
        <v>4</v>
      </c>
      <c r="K10" s="36">
        <v>2</v>
      </c>
      <c r="L10" s="36">
        <v>2</v>
      </c>
      <c r="M10" s="36">
        <v>1</v>
      </c>
      <c r="N10" s="36">
        <v>2</v>
      </c>
      <c r="O10" s="36">
        <v>10456</v>
      </c>
      <c r="Q10">
        <f t="shared" si="12"/>
        <v>5</v>
      </c>
      <c r="R10">
        <f t="shared" si="0"/>
        <v>4</v>
      </c>
      <c r="S10">
        <f t="shared" si="1"/>
        <v>4</v>
      </c>
      <c r="T10">
        <f t="shared" si="2"/>
        <v>4</v>
      </c>
      <c r="U10">
        <f t="shared" si="3"/>
        <v>6</v>
      </c>
      <c r="V10">
        <f t="shared" si="4"/>
        <v>5</v>
      </c>
      <c r="W10">
        <f t="shared" si="5"/>
        <v>5</v>
      </c>
      <c r="X10">
        <f t="shared" si="6"/>
        <v>6</v>
      </c>
      <c r="Y10">
        <f t="shared" si="7"/>
        <v>3</v>
      </c>
      <c r="Z10">
        <f t="shared" si="8"/>
        <v>5</v>
      </c>
      <c r="AA10">
        <f t="shared" si="9"/>
        <v>5</v>
      </c>
      <c r="AB10">
        <f t="shared" si="10"/>
        <v>6</v>
      </c>
      <c r="AC10">
        <f t="shared" si="11"/>
        <v>5</v>
      </c>
      <c r="AD10">
        <f t="shared" si="13"/>
        <v>10456</v>
      </c>
    </row>
    <row r="11" spans="1:30" ht="15" thickBot="1" x14ac:dyDescent="0.35">
      <c r="A11" s="35" t="s">
        <v>136</v>
      </c>
      <c r="B11" s="36">
        <v>2</v>
      </c>
      <c r="C11" s="36">
        <v>2</v>
      </c>
      <c r="D11" s="36">
        <v>4</v>
      </c>
      <c r="E11" s="36">
        <v>3</v>
      </c>
      <c r="F11" s="36">
        <v>2</v>
      </c>
      <c r="G11" s="36">
        <v>2</v>
      </c>
      <c r="H11" s="36">
        <v>1</v>
      </c>
      <c r="I11" s="36">
        <v>2</v>
      </c>
      <c r="J11" s="36">
        <v>3</v>
      </c>
      <c r="K11" s="36">
        <v>2</v>
      </c>
      <c r="L11" s="36">
        <v>2</v>
      </c>
      <c r="M11" s="36">
        <v>3</v>
      </c>
      <c r="N11" s="36">
        <v>2</v>
      </c>
      <c r="O11" s="36">
        <v>92833</v>
      </c>
      <c r="Q11">
        <f t="shared" si="12"/>
        <v>5</v>
      </c>
      <c r="R11">
        <f t="shared" si="0"/>
        <v>5</v>
      </c>
      <c r="S11">
        <f t="shared" si="1"/>
        <v>3</v>
      </c>
      <c r="T11">
        <f t="shared" si="2"/>
        <v>4</v>
      </c>
      <c r="U11">
        <f t="shared" si="3"/>
        <v>5</v>
      </c>
      <c r="V11">
        <f t="shared" si="4"/>
        <v>5</v>
      </c>
      <c r="W11">
        <f t="shared" si="5"/>
        <v>6</v>
      </c>
      <c r="X11">
        <f t="shared" si="6"/>
        <v>5</v>
      </c>
      <c r="Y11">
        <f t="shared" si="7"/>
        <v>4</v>
      </c>
      <c r="Z11">
        <f t="shared" si="8"/>
        <v>5</v>
      </c>
      <c r="AA11">
        <f t="shared" si="9"/>
        <v>5</v>
      </c>
      <c r="AB11">
        <f t="shared" si="10"/>
        <v>4</v>
      </c>
      <c r="AC11">
        <f t="shared" si="11"/>
        <v>5</v>
      </c>
      <c r="AD11">
        <f t="shared" si="13"/>
        <v>92833</v>
      </c>
    </row>
    <row r="12" spans="1:30" ht="15" thickBot="1" x14ac:dyDescent="0.35">
      <c r="A12" s="35" t="s">
        <v>137</v>
      </c>
      <c r="B12" s="36">
        <v>2</v>
      </c>
      <c r="C12" s="36">
        <v>3</v>
      </c>
      <c r="D12" s="36">
        <v>2</v>
      </c>
      <c r="E12" s="36">
        <v>3</v>
      </c>
      <c r="F12" s="36">
        <v>2</v>
      </c>
      <c r="G12" s="36">
        <v>1</v>
      </c>
      <c r="H12" s="36">
        <v>2</v>
      </c>
      <c r="I12" s="36">
        <v>2</v>
      </c>
      <c r="J12" s="36">
        <v>4</v>
      </c>
      <c r="K12" s="36">
        <v>2</v>
      </c>
      <c r="L12" s="36">
        <v>2</v>
      </c>
      <c r="M12" s="36">
        <v>2</v>
      </c>
      <c r="N12" s="36">
        <v>2</v>
      </c>
      <c r="O12" s="36">
        <v>96775</v>
      </c>
      <c r="Q12">
        <f t="shared" si="12"/>
        <v>5</v>
      </c>
      <c r="R12">
        <f t="shared" si="0"/>
        <v>4</v>
      </c>
      <c r="S12">
        <f t="shared" si="1"/>
        <v>5</v>
      </c>
      <c r="T12">
        <f t="shared" si="2"/>
        <v>4</v>
      </c>
      <c r="U12">
        <f t="shared" si="3"/>
        <v>5</v>
      </c>
      <c r="V12">
        <f t="shared" si="4"/>
        <v>6</v>
      </c>
      <c r="W12">
        <f t="shared" si="5"/>
        <v>5</v>
      </c>
      <c r="X12">
        <f t="shared" si="6"/>
        <v>5</v>
      </c>
      <c r="Y12">
        <f t="shared" si="7"/>
        <v>3</v>
      </c>
      <c r="Z12">
        <f t="shared" si="8"/>
        <v>5</v>
      </c>
      <c r="AA12">
        <f t="shared" si="9"/>
        <v>5</v>
      </c>
      <c r="AB12">
        <f t="shared" si="10"/>
        <v>5</v>
      </c>
      <c r="AC12">
        <f t="shared" si="11"/>
        <v>5</v>
      </c>
      <c r="AD12">
        <f t="shared" si="13"/>
        <v>96775</v>
      </c>
    </row>
    <row r="13" spans="1:30" ht="15" thickBot="1" x14ac:dyDescent="0.35">
      <c r="A13" s="35" t="s">
        <v>138</v>
      </c>
      <c r="B13" s="36">
        <v>2</v>
      </c>
      <c r="C13" s="36">
        <v>1</v>
      </c>
      <c r="D13" s="36">
        <v>1</v>
      </c>
      <c r="E13" s="36">
        <v>3</v>
      </c>
      <c r="F13" s="36">
        <v>2</v>
      </c>
      <c r="G13" s="36">
        <v>2</v>
      </c>
      <c r="H13" s="36">
        <v>2</v>
      </c>
      <c r="I13" s="36">
        <v>2</v>
      </c>
      <c r="J13" s="36">
        <v>1</v>
      </c>
      <c r="K13" s="36">
        <v>1</v>
      </c>
      <c r="L13" s="36">
        <v>1</v>
      </c>
      <c r="M13" s="36">
        <v>3</v>
      </c>
      <c r="N13" s="36">
        <v>2</v>
      </c>
      <c r="O13" s="36">
        <v>60750</v>
      </c>
      <c r="Q13">
        <f t="shared" si="12"/>
        <v>5</v>
      </c>
      <c r="R13">
        <f t="shared" si="0"/>
        <v>6</v>
      </c>
      <c r="S13">
        <f t="shared" si="1"/>
        <v>6</v>
      </c>
      <c r="T13">
        <f t="shared" si="2"/>
        <v>4</v>
      </c>
      <c r="U13">
        <f t="shared" si="3"/>
        <v>5</v>
      </c>
      <c r="V13">
        <f t="shared" si="4"/>
        <v>5</v>
      </c>
      <c r="W13">
        <f t="shared" si="5"/>
        <v>5</v>
      </c>
      <c r="X13">
        <f t="shared" si="6"/>
        <v>5</v>
      </c>
      <c r="Y13">
        <f t="shared" si="7"/>
        <v>6</v>
      </c>
      <c r="Z13">
        <f t="shared" si="8"/>
        <v>6</v>
      </c>
      <c r="AA13">
        <f t="shared" si="9"/>
        <v>6</v>
      </c>
      <c r="AB13">
        <f t="shared" si="10"/>
        <v>4</v>
      </c>
      <c r="AC13">
        <f t="shared" si="11"/>
        <v>5</v>
      </c>
      <c r="AD13">
        <f t="shared" si="13"/>
        <v>60750</v>
      </c>
    </row>
    <row r="14" spans="1:30" ht="18.600000000000001" thickBot="1" x14ac:dyDescent="0.35">
      <c r="A14" s="31"/>
    </row>
    <row r="15" spans="1:30" ht="15" thickBot="1" x14ac:dyDescent="0.35">
      <c r="A15" s="35" t="s">
        <v>139</v>
      </c>
      <c r="B15" s="35" t="s">
        <v>119</v>
      </c>
      <c r="C15" s="35" t="s">
        <v>120</v>
      </c>
      <c r="D15" s="35" t="s">
        <v>121</v>
      </c>
      <c r="E15" s="35" t="s">
        <v>122</v>
      </c>
      <c r="F15" s="35" t="s">
        <v>123</v>
      </c>
      <c r="G15" s="35" t="s">
        <v>124</v>
      </c>
      <c r="H15" s="35" t="s">
        <v>125</v>
      </c>
      <c r="I15" s="35" t="s">
        <v>126</v>
      </c>
      <c r="J15" s="35" t="s">
        <v>127</v>
      </c>
      <c r="K15" s="35" t="s">
        <v>128</v>
      </c>
      <c r="L15" s="35" t="s">
        <v>129</v>
      </c>
      <c r="M15" s="35" t="s">
        <v>130</v>
      </c>
      <c r="N15" s="35" t="s">
        <v>131</v>
      </c>
    </row>
    <row r="16" spans="1:30" ht="15" thickBot="1" x14ac:dyDescent="0.35">
      <c r="A16" s="35" t="s">
        <v>140</v>
      </c>
      <c r="B16" s="36" t="s">
        <v>141</v>
      </c>
      <c r="C16" s="36" t="s">
        <v>142</v>
      </c>
      <c r="D16" s="36" t="s">
        <v>143</v>
      </c>
      <c r="E16" s="36" t="s">
        <v>144</v>
      </c>
      <c r="F16" s="36" t="s">
        <v>145</v>
      </c>
      <c r="G16" s="36" t="s">
        <v>146</v>
      </c>
      <c r="H16" s="36" t="s">
        <v>147</v>
      </c>
      <c r="I16" s="36" t="s">
        <v>143</v>
      </c>
      <c r="J16" s="36" t="s">
        <v>143</v>
      </c>
      <c r="K16" s="36" t="s">
        <v>143</v>
      </c>
      <c r="L16" s="36" t="s">
        <v>143</v>
      </c>
      <c r="M16" s="36" t="s">
        <v>143</v>
      </c>
      <c r="N16" s="36" t="s">
        <v>143</v>
      </c>
    </row>
    <row r="17" spans="1:18" ht="15" thickBot="1" x14ac:dyDescent="0.35">
      <c r="A17" s="35" t="s">
        <v>148</v>
      </c>
      <c r="B17" s="36" t="s">
        <v>143</v>
      </c>
      <c r="C17" s="36" t="s">
        <v>143</v>
      </c>
      <c r="D17" s="36" t="s">
        <v>143</v>
      </c>
      <c r="E17" s="36" t="s">
        <v>143</v>
      </c>
      <c r="F17" s="36" t="s">
        <v>143</v>
      </c>
      <c r="G17" s="36" t="s">
        <v>143</v>
      </c>
      <c r="H17" s="36" t="s">
        <v>143</v>
      </c>
      <c r="I17" s="36" t="s">
        <v>143</v>
      </c>
      <c r="J17" s="36" t="s">
        <v>143</v>
      </c>
      <c r="K17" s="36" t="s">
        <v>143</v>
      </c>
      <c r="L17" s="36" t="s">
        <v>143</v>
      </c>
      <c r="M17" s="36" t="s">
        <v>143</v>
      </c>
      <c r="N17" s="36" t="s">
        <v>143</v>
      </c>
    </row>
    <row r="18" spans="1:18" ht="15" thickBot="1" x14ac:dyDescent="0.35">
      <c r="A18" s="35" t="s">
        <v>149</v>
      </c>
      <c r="B18" s="36" t="s">
        <v>143</v>
      </c>
      <c r="C18" s="36" t="s">
        <v>143</v>
      </c>
      <c r="D18" s="36" t="s">
        <v>143</v>
      </c>
      <c r="E18" s="36" t="s">
        <v>143</v>
      </c>
      <c r="F18" s="36" t="s">
        <v>143</v>
      </c>
      <c r="G18" s="36" t="s">
        <v>143</v>
      </c>
      <c r="H18" s="36" t="s">
        <v>143</v>
      </c>
      <c r="I18" s="36" t="s">
        <v>143</v>
      </c>
      <c r="J18" s="36" t="s">
        <v>143</v>
      </c>
      <c r="K18" s="36" t="s">
        <v>143</v>
      </c>
      <c r="L18" s="36" t="s">
        <v>143</v>
      </c>
      <c r="M18" s="36" t="s">
        <v>143</v>
      </c>
      <c r="N18" s="36" t="s">
        <v>143</v>
      </c>
    </row>
    <row r="19" spans="1:18" ht="15" thickBot="1" x14ac:dyDescent="0.35">
      <c r="A19" s="35" t="s">
        <v>150</v>
      </c>
      <c r="B19" s="36" t="s">
        <v>143</v>
      </c>
      <c r="C19" s="36" t="s">
        <v>143</v>
      </c>
      <c r="D19" s="36" t="s">
        <v>143</v>
      </c>
      <c r="E19" s="36" t="s">
        <v>143</v>
      </c>
      <c r="F19" s="36" t="s">
        <v>143</v>
      </c>
      <c r="G19" s="36" t="s">
        <v>143</v>
      </c>
      <c r="H19" s="36" t="s">
        <v>143</v>
      </c>
      <c r="I19" s="36" t="s">
        <v>143</v>
      </c>
      <c r="J19" s="36" t="s">
        <v>143</v>
      </c>
      <c r="K19" s="36" t="s">
        <v>143</v>
      </c>
      <c r="L19" s="36" t="s">
        <v>143</v>
      </c>
      <c r="M19" s="36" t="s">
        <v>143</v>
      </c>
      <c r="N19" s="36" t="s">
        <v>143</v>
      </c>
    </row>
    <row r="20" spans="1:18" ht="15" thickBot="1" x14ac:dyDescent="0.35">
      <c r="A20" s="35" t="s">
        <v>151</v>
      </c>
      <c r="B20" s="36" t="s">
        <v>143</v>
      </c>
      <c r="C20" s="36" t="s">
        <v>143</v>
      </c>
      <c r="D20" s="36" t="s">
        <v>143</v>
      </c>
      <c r="E20" s="36" t="s">
        <v>143</v>
      </c>
      <c r="F20" s="36" t="s">
        <v>143</v>
      </c>
      <c r="G20" s="36" t="s">
        <v>143</v>
      </c>
      <c r="H20" s="36" t="s">
        <v>143</v>
      </c>
      <c r="I20" s="36" t="s">
        <v>143</v>
      </c>
      <c r="J20" s="36" t="s">
        <v>143</v>
      </c>
      <c r="K20" s="36" t="s">
        <v>143</v>
      </c>
      <c r="L20" s="36" t="s">
        <v>143</v>
      </c>
      <c r="M20" s="36" t="s">
        <v>143</v>
      </c>
      <c r="N20" s="36" t="s">
        <v>143</v>
      </c>
    </row>
    <row r="21" spans="1:18" ht="15" thickBot="1" x14ac:dyDescent="0.35">
      <c r="A21" s="35" t="s">
        <v>152</v>
      </c>
      <c r="B21" s="36" t="s">
        <v>143</v>
      </c>
      <c r="C21" s="36" t="s">
        <v>143</v>
      </c>
      <c r="D21" s="36" t="s">
        <v>143</v>
      </c>
      <c r="E21" s="36" t="s">
        <v>143</v>
      </c>
      <c r="F21" s="36" t="s">
        <v>143</v>
      </c>
      <c r="G21" s="36" t="s">
        <v>143</v>
      </c>
      <c r="H21" s="36" t="s">
        <v>143</v>
      </c>
      <c r="I21" s="36" t="s">
        <v>143</v>
      </c>
      <c r="J21" s="36" t="s">
        <v>143</v>
      </c>
      <c r="K21" s="36" t="s">
        <v>143</v>
      </c>
      <c r="L21" s="36" t="s">
        <v>143</v>
      </c>
      <c r="M21" s="36" t="s">
        <v>143</v>
      </c>
      <c r="N21" s="36" t="s">
        <v>143</v>
      </c>
    </row>
    <row r="22" spans="1:18" ht="18.600000000000001" thickBot="1" x14ac:dyDescent="0.35">
      <c r="A22" s="31"/>
    </row>
    <row r="23" spans="1:18" ht="15" thickBot="1" x14ac:dyDescent="0.35">
      <c r="A23" s="35" t="s">
        <v>153</v>
      </c>
      <c r="B23" s="35" t="s">
        <v>119</v>
      </c>
      <c r="C23" s="35" t="s">
        <v>120</v>
      </c>
      <c r="D23" s="35" t="s">
        <v>121</v>
      </c>
      <c r="E23" s="35" t="s">
        <v>122</v>
      </c>
      <c r="F23" s="35" t="s">
        <v>123</v>
      </c>
      <c r="G23" s="35" t="s">
        <v>124</v>
      </c>
      <c r="H23" s="35" t="s">
        <v>125</v>
      </c>
      <c r="I23" s="35" t="s">
        <v>126</v>
      </c>
      <c r="J23" s="35" t="s">
        <v>127</v>
      </c>
      <c r="K23" s="35" t="s">
        <v>128</v>
      </c>
      <c r="L23" s="35" t="s">
        <v>129</v>
      </c>
      <c r="M23" s="35" t="s">
        <v>130</v>
      </c>
      <c r="N23" s="35" t="s">
        <v>131</v>
      </c>
    </row>
    <row r="24" spans="1:18" ht="15" thickBot="1" x14ac:dyDescent="0.35">
      <c r="A24" s="35" t="s">
        <v>140</v>
      </c>
      <c r="B24" s="36">
        <v>30770</v>
      </c>
      <c r="C24" s="36">
        <v>60750</v>
      </c>
      <c r="D24" s="36">
        <v>0</v>
      </c>
      <c r="E24" s="36">
        <v>34755</v>
      </c>
      <c r="F24" s="36">
        <v>10456</v>
      </c>
      <c r="G24" s="36">
        <v>96775</v>
      </c>
      <c r="H24" s="36">
        <v>92833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</row>
    <row r="25" spans="1:18" ht="15" thickBot="1" x14ac:dyDescent="0.35">
      <c r="A25" s="35" t="s">
        <v>148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</row>
    <row r="26" spans="1:18" ht="15" thickBot="1" x14ac:dyDescent="0.35">
      <c r="A26" s="35" t="s">
        <v>149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</row>
    <row r="27" spans="1:18" ht="15" thickBot="1" x14ac:dyDescent="0.35">
      <c r="A27" s="35" t="s">
        <v>150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</row>
    <row r="28" spans="1:18" ht="15" thickBot="1" x14ac:dyDescent="0.35">
      <c r="A28" s="35" t="s">
        <v>151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</row>
    <row r="29" spans="1:18" ht="15" thickBot="1" x14ac:dyDescent="0.35">
      <c r="A29" s="35" t="s">
        <v>152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</row>
    <row r="30" spans="1:18" ht="18.600000000000001" thickBot="1" x14ac:dyDescent="0.35">
      <c r="A30" s="31"/>
    </row>
    <row r="31" spans="1:18" ht="15" thickBot="1" x14ac:dyDescent="0.35">
      <c r="A31" s="35" t="s">
        <v>154</v>
      </c>
      <c r="B31" s="35" t="s">
        <v>119</v>
      </c>
      <c r="C31" s="35" t="s">
        <v>120</v>
      </c>
      <c r="D31" s="35" t="s">
        <v>121</v>
      </c>
      <c r="E31" s="35" t="s">
        <v>122</v>
      </c>
      <c r="F31" s="35" t="s">
        <v>123</v>
      </c>
      <c r="G31" s="35" t="s">
        <v>124</v>
      </c>
      <c r="H31" s="35" t="s">
        <v>125</v>
      </c>
      <c r="I31" s="35" t="s">
        <v>126</v>
      </c>
      <c r="J31" s="35" t="s">
        <v>127</v>
      </c>
      <c r="K31" s="35" t="s">
        <v>128</v>
      </c>
      <c r="L31" s="35" t="s">
        <v>129</v>
      </c>
      <c r="M31" s="35" t="s">
        <v>130</v>
      </c>
      <c r="N31" s="35" t="s">
        <v>131</v>
      </c>
      <c r="O31" s="35" t="s">
        <v>155</v>
      </c>
      <c r="P31" s="35" t="s">
        <v>156</v>
      </c>
      <c r="Q31" s="35" t="s">
        <v>157</v>
      </c>
      <c r="R31" s="35" t="s">
        <v>158</v>
      </c>
    </row>
    <row r="32" spans="1:18" ht="15" thickBot="1" x14ac:dyDescent="0.35">
      <c r="A32" s="35" t="s">
        <v>133</v>
      </c>
      <c r="B32" s="36">
        <v>0</v>
      </c>
      <c r="C32" s="36">
        <v>0</v>
      </c>
      <c r="D32" s="36">
        <v>0</v>
      </c>
      <c r="E32" s="36">
        <v>34755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34755</v>
      </c>
      <c r="P32" s="36">
        <v>34755</v>
      </c>
      <c r="Q32" s="36">
        <v>0</v>
      </c>
      <c r="R32" s="36">
        <v>0</v>
      </c>
    </row>
    <row r="33" spans="1:18" ht="15" thickBot="1" x14ac:dyDescent="0.35">
      <c r="A33" s="35" t="s">
        <v>134</v>
      </c>
      <c r="B33" s="36">
        <v>30770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30770</v>
      </c>
      <c r="P33" s="36">
        <v>30770</v>
      </c>
      <c r="Q33" s="36">
        <v>0</v>
      </c>
      <c r="R33" s="36">
        <v>0</v>
      </c>
    </row>
    <row r="34" spans="1:18" ht="15" thickBot="1" x14ac:dyDescent="0.35">
      <c r="A34" s="35" t="s">
        <v>135</v>
      </c>
      <c r="B34" s="36">
        <v>0</v>
      </c>
      <c r="C34" s="36">
        <v>0</v>
      </c>
      <c r="D34" s="36">
        <v>0</v>
      </c>
      <c r="E34" s="36">
        <v>0</v>
      </c>
      <c r="F34" s="36">
        <v>10456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10456</v>
      </c>
      <c r="P34" s="36">
        <v>10456</v>
      </c>
      <c r="Q34" s="36">
        <v>0</v>
      </c>
      <c r="R34" s="36">
        <v>0</v>
      </c>
    </row>
    <row r="35" spans="1:18" ht="15" thickBot="1" x14ac:dyDescent="0.35">
      <c r="A35" s="35" t="s">
        <v>136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92833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92833</v>
      </c>
      <c r="P35" s="36">
        <v>92833</v>
      </c>
      <c r="Q35" s="36">
        <v>0</v>
      </c>
      <c r="R35" s="36">
        <v>0</v>
      </c>
    </row>
    <row r="36" spans="1:18" ht="15" thickBot="1" x14ac:dyDescent="0.35">
      <c r="A36" s="35" t="s">
        <v>137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96775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96775</v>
      </c>
      <c r="P36" s="36">
        <v>96775</v>
      </c>
      <c r="Q36" s="36">
        <v>0</v>
      </c>
      <c r="R36" s="36">
        <v>0</v>
      </c>
    </row>
    <row r="37" spans="1:18" ht="15" thickBot="1" x14ac:dyDescent="0.35">
      <c r="A37" s="35" t="s">
        <v>138</v>
      </c>
      <c r="B37" s="36">
        <v>0</v>
      </c>
      <c r="C37" s="36">
        <v>60750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60750</v>
      </c>
      <c r="P37" s="36">
        <v>60750</v>
      </c>
      <c r="Q37" s="36">
        <v>0</v>
      </c>
      <c r="R37" s="36">
        <v>0</v>
      </c>
    </row>
    <row r="38" spans="1:18" ht="15" thickBot="1" x14ac:dyDescent="0.35"/>
    <row r="39" spans="1:18" ht="15" thickBot="1" x14ac:dyDescent="0.35">
      <c r="A39" s="37" t="s">
        <v>159</v>
      </c>
      <c r="B39" s="38">
        <v>326339</v>
      </c>
    </row>
    <row r="40" spans="1:18" ht="15" thickBot="1" x14ac:dyDescent="0.35">
      <c r="A40" s="37" t="s">
        <v>160</v>
      </c>
      <c r="B40" s="38">
        <v>0</v>
      </c>
    </row>
    <row r="41" spans="1:18" ht="15" thickBot="1" x14ac:dyDescent="0.35">
      <c r="A41" s="37" t="s">
        <v>161</v>
      </c>
      <c r="B41" s="38">
        <v>326339</v>
      </c>
    </row>
    <row r="42" spans="1:18" ht="15" thickBot="1" x14ac:dyDescent="0.35">
      <c r="A42" s="37" t="s">
        <v>162</v>
      </c>
      <c r="B42" s="38">
        <v>326339</v>
      </c>
    </row>
    <row r="43" spans="1:18" ht="15" thickBot="1" x14ac:dyDescent="0.35">
      <c r="A43" s="37" t="s">
        <v>163</v>
      </c>
      <c r="B43" s="38">
        <v>0</v>
      </c>
    </row>
    <row r="44" spans="1:18" ht="15" thickBot="1" x14ac:dyDescent="0.35">
      <c r="A44" s="37" t="s">
        <v>164</v>
      </c>
      <c r="B44" s="38"/>
    </row>
    <row r="45" spans="1:18" ht="15" thickBot="1" x14ac:dyDescent="0.35">
      <c r="A45" s="37" t="s">
        <v>165</v>
      </c>
      <c r="B45" s="38"/>
    </row>
    <row r="46" spans="1:18" ht="15" thickBot="1" x14ac:dyDescent="0.35">
      <c r="A46" s="37" t="s">
        <v>166</v>
      </c>
      <c r="B46" s="38">
        <v>0</v>
      </c>
    </row>
    <row r="48" spans="1:18" x14ac:dyDescent="0.3">
      <c r="A48" s="39" t="s">
        <v>167</v>
      </c>
    </row>
    <row r="50" spans="1:1" x14ac:dyDescent="0.3">
      <c r="A50" s="40" t="s">
        <v>168</v>
      </c>
    </row>
    <row r="51" spans="1:1" x14ac:dyDescent="0.3">
      <c r="A51" s="40" t="s">
        <v>169</v>
      </c>
    </row>
  </sheetData>
  <hyperlinks>
    <hyperlink ref="A48" r:id="rId1" display="https://miau.my-x.hu/myx-free/coco/test/392972820231118171739.html" xr:uid="{D9000D57-9745-4E64-B72E-0749C159A42F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9C5DB-B67F-4E29-BFC3-8B8DE9AD2ACA}">
  <dimension ref="A1:AF27"/>
  <sheetViews>
    <sheetView zoomScale="54" workbookViewId="0"/>
  </sheetViews>
  <sheetFormatPr defaultColWidth="11.5546875" defaultRowHeight="14.4" x14ac:dyDescent="0.3"/>
  <sheetData>
    <row r="1" spans="1:32" x14ac:dyDescent="0.3">
      <c r="A1" t="s">
        <v>189</v>
      </c>
    </row>
    <row r="3" spans="1:32" x14ac:dyDescent="0.3">
      <c r="A3" s="26" t="s">
        <v>110</v>
      </c>
      <c r="B3" s="26" t="s">
        <v>109</v>
      </c>
    </row>
    <row r="4" spans="1:32" ht="57.6" x14ac:dyDescent="0.3">
      <c r="A4" s="26" t="s">
        <v>108</v>
      </c>
      <c r="B4" s="30" t="s">
        <v>90</v>
      </c>
      <c r="C4" s="30" t="s">
        <v>84</v>
      </c>
      <c r="D4" s="30" t="s">
        <v>87</v>
      </c>
      <c r="E4" s="30" t="s">
        <v>89</v>
      </c>
      <c r="F4" s="30" t="s">
        <v>86</v>
      </c>
      <c r="G4" s="30" t="s">
        <v>82</v>
      </c>
      <c r="H4" s="30" t="s">
        <v>96</v>
      </c>
      <c r="I4" s="30" t="s">
        <v>91</v>
      </c>
      <c r="J4" s="30" t="s">
        <v>85</v>
      </c>
      <c r="K4" s="30" t="s">
        <v>83</v>
      </c>
      <c r="L4" s="30" t="s">
        <v>92</v>
      </c>
      <c r="M4" s="30" t="s">
        <v>88</v>
      </c>
      <c r="N4" s="30" t="s">
        <v>95</v>
      </c>
      <c r="O4" s="30" t="s">
        <v>94</v>
      </c>
    </row>
    <row r="5" spans="1:32" x14ac:dyDescent="0.3">
      <c r="A5" s="27">
        <v>2017</v>
      </c>
      <c r="B5" s="28">
        <v>0</v>
      </c>
      <c r="C5" s="28">
        <v>0</v>
      </c>
      <c r="D5" s="28">
        <v>0</v>
      </c>
      <c r="E5" s="28">
        <v>0.71588134448542784</v>
      </c>
      <c r="F5" s="28">
        <v>0</v>
      </c>
      <c r="G5" s="28">
        <v>3.4755052210504442E-2</v>
      </c>
      <c r="H5" s="28">
        <v>0</v>
      </c>
      <c r="I5" s="28">
        <v>0</v>
      </c>
      <c r="J5" s="28">
        <v>0</v>
      </c>
      <c r="K5" s="28">
        <v>0.24936360330406773</v>
      </c>
      <c r="L5" s="28">
        <v>0</v>
      </c>
      <c r="M5" s="28">
        <v>0</v>
      </c>
      <c r="N5" s="28">
        <v>0</v>
      </c>
      <c r="O5" s="28">
        <v>0</v>
      </c>
    </row>
    <row r="6" spans="1:32" x14ac:dyDescent="0.3">
      <c r="A6" s="27">
        <v>2018</v>
      </c>
      <c r="B6" s="28">
        <v>6.6737168495949573E-2</v>
      </c>
      <c r="C6" s="28">
        <v>0</v>
      </c>
      <c r="D6" s="28">
        <v>0</v>
      </c>
      <c r="E6" s="28">
        <v>0.26078831996878754</v>
      </c>
      <c r="F6" s="28">
        <v>0</v>
      </c>
      <c r="G6" s="28">
        <v>3.0770968304978594E-2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0.64170354323028433</v>
      </c>
    </row>
    <row r="7" spans="1:32" x14ac:dyDescent="0.3">
      <c r="A7" s="27">
        <v>2019</v>
      </c>
      <c r="B7" s="28">
        <v>0</v>
      </c>
      <c r="C7" s="28">
        <v>0</v>
      </c>
      <c r="D7" s="28">
        <v>4.9659271187293581E-3</v>
      </c>
      <c r="E7" s="28">
        <v>0</v>
      </c>
      <c r="F7" s="28">
        <v>0.2098931862182942</v>
      </c>
      <c r="G7" s="28">
        <v>1.0456256141196538E-2</v>
      </c>
      <c r="H7" s="28">
        <v>0</v>
      </c>
      <c r="I7" s="28">
        <v>0</v>
      </c>
      <c r="J7" s="28">
        <v>0.62239619888074627</v>
      </c>
      <c r="K7" s="28">
        <v>0</v>
      </c>
      <c r="L7" s="28">
        <v>0</v>
      </c>
      <c r="M7" s="28">
        <v>0</v>
      </c>
      <c r="N7" s="28">
        <v>0.15228843164103364</v>
      </c>
      <c r="O7" s="28">
        <v>0</v>
      </c>
    </row>
    <row r="8" spans="1:32" x14ac:dyDescent="0.3">
      <c r="A8" s="27">
        <v>2021</v>
      </c>
      <c r="B8" s="28">
        <v>0</v>
      </c>
      <c r="C8" s="28">
        <v>9.2672489244842778E-3</v>
      </c>
      <c r="D8" s="28">
        <v>0</v>
      </c>
      <c r="E8" s="28">
        <v>0</v>
      </c>
      <c r="F8" s="28">
        <v>0</v>
      </c>
      <c r="G8" s="28">
        <v>9.283312155953384E-2</v>
      </c>
      <c r="H8" s="28">
        <v>0</v>
      </c>
      <c r="I8" s="28">
        <v>0.83405858136953459</v>
      </c>
      <c r="J8" s="28">
        <v>0</v>
      </c>
      <c r="K8" s="28">
        <v>6.3841048146447241E-2</v>
      </c>
      <c r="L8" s="28">
        <v>0</v>
      </c>
      <c r="M8" s="28">
        <v>0</v>
      </c>
      <c r="N8" s="28">
        <v>0</v>
      </c>
      <c r="O8" s="28">
        <v>0</v>
      </c>
    </row>
    <row r="9" spans="1:32" x14ac:dyDescent="0.3">
      <c r="A9" s="27">
        <v>2022</v>
      </c>
      <c r="B9" s="28">
        <v>0</v>
      </c>
      <c r="C9" s="28">
        <v>0</v>
      </c>
      <c r="D9" s="28">
        <v>0.18722457349797111</v>
      </c>
      <c r="E9" s="28">
        <v>0</v>
      </c>
      <c r="F9" s="28">
        <v>0</v>
      </c>
      <c r="G9" s="28">
        <v>9.6775601029713332E-2</v>
      </c>
      <c r="H9" s="28">
        <v>0.65971464723591777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5.6285178236397747E-2</v>
      </c>
      <c r="O9" s="28">
        <v>0</v>
      </c>
    </row>
    <row r="10" spans="1:32" x14ac:dyDescent="0.3">
      <c r="A10" s="27">
        <v>2023</v>
      </c>
      <c r="B10" s="28">
        <v>0</v>
      </c>
      <c r="C10" s="28">
        <v>5.5452010905562142E-2</v>
      </c>
      <c r="D10" s="28">
        <v>0.20802205757767131</v>
      </c>
      <c r="E10" s="28">
        <v>0</v>
      </c>
      <c r="F10" s="28">
        <v>0</v>
      </c>
      <c r="G10" s="28">
        <v>6.0750758614315864E-2</v>
      </c>
      <c r="H10" s="28">
        <v>0</v>
      </c>
      <c r="I10" s="28">
        <v>0</v>
      </c>
      <c r="J10" s="28">
        <v>0</v>
      </c>
      <c r="K10" s="28">
        <v>0.52371343633030909</v>
      </c>
      <c r="L10" s="28">
        <v>4.8058409451487191E-2</v>
      </c>
      <c r="M10" s="28">
        <v>0.10400332712065434</v>
      </c>
      <c r="N10" s="28">
        <v>0</v>
      </c>
      <c r="O10" s="28">
        <v>0</v>
      </c>
    </row>
    <row r="12" spans="1:32" x14ac:dyDescent="0.3">
      <c r="B12" t="s">
        <v>193</v>
      </c>
      <c r="C12" t="s">
        <v>193</v>
      </c>
      <c r="D12" t="s">
        <v>193</v>
      </c>
      <c r="E12" t="s">
        <v>193</v>
      </c>
      <c r="F12" t="s">
        <v>193</v>
      </c>
      <c r="H12" t="s">
        <v>193</v>
      </c>
      <c r="I12" t="s">
        <v>193</v>
      </c>
      <c r="J12" t="s">
        <v>193</v>
      </c>
      <c r="K12" t="s">
        <v>193</v>
      </c>
      <c r="L12" t="s">
        <v>193</v>
      </c>
      <c r="M12" t="s">
        <v>193</v>
      </c>
      <c r="N12" t="s">
        <v>193</v>
      </c>
      <c r="O12" t="s">
        <v>193</v>
      </c>
      <c r="P12" t="s">
        <v>194</v>
      </c>
      <c r="S12" t="s">
        <v>193</v>
      </c>
      <c r="T12" t="s">
        <v>193</v>
      </c>
      <c r="U12" t="s">
        <v>193</v>
      </c>
      <c r="V12" t="s">
        <v>193</v>
      </c>
      <c r="W12" t="s">
        <v>193</v>
      </c>
      <c r="X12" t="s">
        <v>193</v>
      </c>
      <c r="Y12" t="s">
        <v>193</v>
      </c>
      <c r="Z12" t="s">
        <v>193</v>
      </c>
      <c r="AA12" t="s">
        <v>193</v>
      </c>
      <c r="AB12" t="s">
        <v>193</v>
      </c>
      <c r="AC12" t="s">
        <v>193</v>
      </c>
      <c r="AD12" t="s">
        <v>193</v>
      </c>
      <c r="AE12" t="s">
        <v>193</v>
      </c>
      <c r="AF12" t="s">
        <v>194</v>
      </c>
    </row>
    <row r="13" spans="1:32" ht="57.6" x14ac:dyDescent="0.3">
      <c r="B13" s="30" t="str">
        <f>B4</f>
        <v>Bírság</v>
      </c>
      <c r="C13" s="30" t="str">
        <f t="shared" ref="C13:O13" si="0">C4</f>
        <v>Eb befogás díja</v>
      </c>
      <c r="D13" s="30" t="str">
        <f t="shared" si="0"/>
        <v>Földhaszonbér</v>
      </c>
      <c r="E13" s="30" t="str">
        <f t="shared" si="0"/>
        <v>Ingatlan eladás részletfizetésre</v>
      </c>
      <c r="F13" s="30" t="str">
        <f t="shared" si="0"/>
        <v>Köztemetés megtérítése</v>
      </c>
      <c r="G13" s="30"/>
      <c r="H13" s="30" t="str">
        <f t="shared" si="0"/>
        <v>Közterület foglalás díja/ Rendezvény</v>
      </c>
      <c r="I13" s="30" t="str">
        <f t="shared" si="0"/>
        <v>Közterület foglalás díja/Rendezvény</v>
      </c>
      <c r="J13" s="30" t="str">
        <f t="shared" si="0"/>
        <v>Munkakölcsön</v>
      </c>
      <c r="K13" s="30" t="str">
        <f t="shared" si="0"/>
        <v>Szociális kölcsön</v>
      </c>
      <c r="L13" s="30" t="str">
        <f t="shared" si="0"/>
        <v>Terembérlet</v>
      </c>
      <c r="M13" s="30" t="str">
        <f t="shared" si="0"/>
        <v>Továbbszámlázott szolgáltatás</v>
      </c>
      <c r="N13" s="30" t="str">
        <f t="shared" si="0"/>
        <v>Továbbszámlázott szolgáltatás/áramdíj</v>
      </c>
      <c r="O13" s="30" t="str">
        <f t="shared" si="0"/>
        <v>Továbbszámlázott szolgáltatás/gázdíj</v>
      </c>
      <c r="P13" s="30" t="str">
        <f>G4</f>
        <v>Közterület foglalás díja</v>
      </c>
      <c r="S13" s="30" t="s">
        <v>90</v>
      </c>
      <c r="T13" s="30" t="s">
        <v>84</v>
      </c>
      <c r="U13" s="30" t="s">
        <v>87</v>
      </c>
      <c r="V13" s="30" t="s">
        <v>89</v>
      </c>
      <c r="W13" s="30" t="s">
        <v>86</v>
      </c>
      <c r="X13" s="30" t="s">
        <v>96</v>
      </c>
      <c r="Y13" s="30" t="s">
        <v>91</v>
      </c>
      <c r="Z13" s="30" t="s">
        <v>85</v>
      </c>
      <c r="AA13" s="30" t="s">
        <v>83</v>
      </c>
      <c r="AB13" s="30" t="s">
        <v>92</v>
      </c>
      <c r="AC13" s="30" t="s">
        <v>88</v>
      </c>
      <c r="AD13" s="30" t="s">
        <v>95</v>
      </c>
      <c r="AE13" s="30" t="s">
        <v>94</v>
      </c>
      <c r="AF13" s="30" t="s">
        <v>82</v>
      </c>
    </row>
    <row r="14" spans="1:32" x14ac:dyDescent="0.3">
      <c r="A14">
        <f t="shared" ref="A14:A19" si="1">A5</f>
        <v>2017</v>
      </c>
      <c r="B14" s="29">
        <f t="shared" ref="B14:F14" si="2">B5</f>
        <v>0</v>
      </c>
      <c r="C14" s="29">
        <f t="shared" si="2"/>
        <v>0</v>
      </c>
      <c r="D14" s="29">
        <f t="shared" si="2"/>
        <v>0</v>
      </c>
      <c r="E14" s="29">
        <f t="shared" si="2"/>
        <v>0.71588134448542784</v>
      </c>
      <c r="F14" s="29">
        <f t="shared" si="2"/>
        <v>0</v>
      </c>
      <c r="G14" s="29"/>
      <c r="H14" s="29">
        <f t="shared" ref="H14:O14" si="3">H5</f>
        <v>0</v>
      </c>
      <c r="I14" s="29">
        <f t="shared" si="3"/>
        <v>0</v>
      </c>
      <c r="J14" s="29">
        <f t="shared" si="3"/>
        <v>0</v>
      </c>
      <c r="K14" s="29">
        <f t="shared" si="3"/>
        <v>0.24936360330406773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29">
        <f t="shared" si="3"/>
        <v>0</v>
      </c>
      <c r="P14">
        <f t="shared" ref="P14:P19" si="4">INT(G5*1000000)</f>
        <v>34755</v>
      </c>
      <c r="R14">
        <v>2017</v>
      </c>
      <c r="S14" s="29">
        <v>0</v>
      </c>
      <c r="T14" s="29">
        <v>0</v>
      </c>
      <c r="U14" s="29">
        <v>0</v>
      </c>
      <c r="V14" s="29">
        <v>0.71588134448542784</v>
      </c>
      <c r="W14" s="29">
        <v>0</v>
      </c>
      <c r="X14" s="29">
        <v>0</v>
      </c>
      <c r="Y14" s="29">
        <v>0</v>
      </c>
      <c r="Z14" s="29">
        <v>0</v>
      </c>
      <c r="AA14" s="29">
        <v>0.24936360330406773</v>
      </c>
      <c r="AB14" s="29">
        <v>0</v>
      </c>
      <c r="AC14" s="29">
        <v>0</v>
      </c>
      <c r="AD14" s="29">
        <v>0</v>
      </c>
      <c r="AE14" s="29">
        <v>0</v>
      </c>
      <c r="AF14">
        <v>34755</v>
      </c>
    </row>
    <row r="15" spans="1:32" x14ac:dyDescent="0.3">
      <c r="A15">
        <f t="shared" si="1"/>
        <v>2018</v>
      </c>
      <c r="B15" s="29">
        <f t="shared" ref="B15:F19" si="5">B6</f>
        <v>6.6737168495949573E-2</v>
      </c>
      <c r="C15" s="29">
        <f t="shared" si="5"/>
        <v>0</v>
      </c>
      <c r="D15" s="29">
        <f t="shared" si="5"/>
        <v>0</v>
      </c>
      <c r="E15" s="29">
        <f t="shared" si="5"/>
        <v>0.26078831996878754</v>
      </c>
      <c r="F15" s="29">
        <f t="shared" si="5"/>
        <v>0</v>
      </c>
      <c r="G15" s="29"/>
      <c r="H15" s="29">
        <f t="shared" ref="H15:O15" si="6">H6</f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6"/>
        <v>0</v>
      </c>
      <c r="O15" s="29">
        <f t="shared" si="6"/>
        <v>0.64170354323028433</v>
      </c>
      <c r="P15">
        <f t="shared" si="4"/>
        <v>30770</v>
      </c>
      <c r="R15">
        <v>2018</v>
      </c>
      <c r="S15" s="29">
        <v>6.6737168495949573E-2</v>
      </c>
      <c r="T15" s="29">
        <v>0</v>
      </c>
      <c r="U15" s="29">
        <v>0</v>
      </c>
      <c r="V15" s="29">
        <v>0.26078831996878754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0.64170354323028433</v>
      </c>
      <c r="AF15">
        <v>30770</v>
      </c>
    </row>
    <row r="16" spans="1:32" x14ac:dyDescent="0.3">
      <c r="A16">
        <f t="shared" si="1"/>
        <v>2019</v>
      </c>
      <c r="B16" s="29">
        <f t="shared" si="5"/>
        <v>0</v>
      </c>
      <c r="C16" s="29">
        <f t="shared" si="5"/>
        <v>0</v>
      </c>
      <c r="D16" s="29">
        <f t="shared" si="5"/>
        <v>4.9659271187293581E-3</v>
      </c>
      <c r="E16" s="29">
        <f t="shared" si="5"/>
        <v>0</v>
      </c>
      <c r="F16" s="29">
        <f t="shared" si="5"/>
        <v>0.2098931862182942</v>
      </c>
      <c r="G16" s="29"/>
      <c r="H16" s="29">
        <f t="shared" ref="H16:O16" si="7">H7</f>
        <v>0</v>
      </c>
      <c r="I16" s="29">
        <f t="shared" si="7"/>
        <v>0</v>
      </c>
      <c r="J16" s="29">
        <f t="shared" si="7"/>
        <v>0.62239619888074627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7"/>
        <v>0.15228843164103364</v>
      </c>
      <c r="O16" s="29">
        <f t="shared" si="7"/>
        <v>0</v>
      </c>
      <c r="P16">
        <f t="shared" si="4"/>
        <v>10456</v>
      </c>
      <c r="R16">
        <v>2019</v>
      </c>
      <c r="S16" s="29">
        <v>0</v>
      </c>
      <c r="T16" s="29">
        <v>0</v>
      </c>
      <c r="U16" s="29">
        <v>4.9659271187293581E-3</v>
      </c>
      <c r="V16" s="29">
        <v>0</v>
      </c>
      <c r="W16" s="29">
        <v>0.2098931862182942</v>
      </c>
      <c r="X16" s="29">
        <v>0</v>
      </c>
      <c r="Y16" s="29">
        <v>0</v>
      </c>
      <c r="Z16" s="29">
        <v>0.62239619888074627</v>
      </c>
      <c r="AA16" s="29">
        <v>0</v>
      </c>
      <c r="AB16" s="29">
        <v>0</v>
      </c>
      <c r="AC16" s="29">
        <v>0</v>
      </c>
      <c r="AD16" s="29">
        <v>0.15228843164103364</v>
      </c>
      <c r="AE16" s="29">
        <v>0</v>
      </c>
      <c r="AF16">
        <v>10456</v>
      </c>
    </row>
    <row r="17" spans="1:32" x14ac:dyDescent="0.3">
      <c r="A17">
        <f t="shared" si="1"/>
        <v>2021</v>
      </c>
      <c r="B17" s="29">
        <f t="shared" si="5"/>
        <v>0</v>
      </c>
      <c r="C17" s="29">
        <f t="shared" si="5"/>
        <v>9.2672489244842778E-3</v>
      </c>
      <c r="D17" s="29">
        <f t="shared" si="5"/>
        <v>0</v>
      </c>
      <c r="E17" s="29">
        <f t="shared" si="5"/>
        <v>0</v>
      </c>
      <c r="F17" s="29">
        <f t="shared" si="5"/>
        <v>0</v>
      </c>
      <c r="G17" s="29"/>
      <c r="H17" s="29">
        <f t="shared" ref="H17:O17" si="8">H8</f>
        <v>0</v>
      </c>
      <c r="I17" s="29">
        <f t="shared" si="8"/>
        <v>0.83405858136953459</v>
      </c>
      <c r="J17" s="29">
        <f t="shared" si="8"/>
        <v>0</v>
      </c>
      <c r="K17" s="29">
        <f t="shared" si="8"/>
        <v>6.3841048146447241E-2</v>
      </c>
      <c r="L17" s="29">
        <f t="shared" si="8"/>
        <v>0</v>
      </c>
      <c r="M17" s="29">
        <f t="shared" si="8"/>
        <v>0</v>
      </c>
      <c r="N17" s="29">
        <f t="shared" si="8"/>
        <v>0</v>
      </c>
      <c r="O17" s="29">
        <f t="shared" si="8"/>
        <v>0</v>
      </c>
      <c r="P17">
        <f t="shared" si="4"/>
        <v>92833</v>
      </c>
      <c r="R17">
        <v>2021</v>
      </c>
      <c r="S17" s="29">
        <v>0</v>
      </c>
      <c r="T17" s="29">
        <v>9.2672489244842778E-3</v>
      </c>
      <c r="U17" s="29">
        <v>0</v>
      </c>
      <c r="V17" s="29">
        <v>0</v>
      </c>
      <c r="W17" s="29">
        <v>0</v>
      </c>
      <c r="X17" s="29">
        <v>0</v>
      </c>
      <c r="Y17" s="29">
        <v>0.83405858136953459</v>
      </c>
      <c r="Z17" s="29">
        <v>0</v>
      </c>
      <c r="AA17" s="29">
        <v>6.3841048146447241E-2</v>
      </c>
      <c r="AB17" s="29">
        <v>0</v>
      </c>
      <c r="AC17" s="29">
        <v>0</v>
      </c>
      <c r="AD17" s="29">
        <v>0</v>
      </c>
      <c r="AE17" s="29">
        <v>0</v>
      </c>
      <c r="AF17">
        <v>92833</v>
      </c>
    </row>
    <row r="18" spans="1:32" x14ac:dyDescent="0.3">
      <c r="A18">
        <f t="shared" si="1"/>
        <v>2022</v>
      </c>
      <c r="B18" s="29">
        <f t="shared" si="5"/>
        <v>0</v>
      </c>
      <c r="C18" s="29">
        <f t="shared" si="5"/>
        <v>0</v>
      </c>
      <c r="D18" s="29">
        <f t="shared" si="5"/>
        <v>0.18722457349797111</v>
      </c>
      <c r="E18" s="29">
        <f t="shared" si="5"/>
        <v>0</v>
      </c>
      <c r="F18" s="29">
        <f t="shared" si="5"/>
        <v>0</v>
      </c>
      <c r="G18" s="29"/>
      <c r="H18" s="29">
        <f t="shared" ref="H18:O18" si="9">H9</f>
        <v>0.65971464723591777</v>
      </c>
      <c r="I18" s="29">
        <f t="shared" si="9"/>
        <v>0</v>
      </c>
      <c r="J18" s="29">
        <f t="shared" si="9"/>
        <v>0</v>
      </c>
      <c r="K18" s="29">
        <f t="shared" si="9"/>
        <v>0</v>
      </c>
      <c r="L18" s="29">
        <f t="shared" si="9"/>
        <v>0</v>
      </c>
      <c r="M18" s="29">
        <f t="shared" si="9"/>
        <v>0</v>
      </c>
      <c r="N18" s="29">
        <f t="shared" si="9"/>
        <v>5.6285178236397747E-2</v>
      </c>
      <c r="O18" s="29">
        <f t="shared" si="9"/>
        <v>0</v>
      </c>
      <c r="P18">
        <f t="shared" si="4"/>
        <v>96775</v>
      </c>
      <c r="R18">
        <v>2022</v>
      </c>
      <c r="S18" s="29">
        <v>0</v>
      </c>
      <c r="T18" s="29">
        <v>0</v>
      </c>
      <c r="U18" s="29">
        <v>0.18722457349797111</v>
      </c>
      <c r="V18" s="29">
        <v>0</v>
      </c>
      <c r="W18" s="29">
        <v>0</v>
      </c>
      <c r="X18" s="29">
        <v>0.65971464723591777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5.6285178236397747E-2</v>
      </c>
      <c r="AE18" s="29">
        <v>0</v>
      </c>
      <c r="AF18">
        <v>96775</v>
      </c>
    </row>
    <row r="19" spans="1:32" x14ac:dyDescent="0.3">
      <c r="A19">
        <f t="shared" si="1"/>
        <v>2023</v>
      </c>
      <c r="B19" s="29">
        <f t="shared" si="5"/>
        <v>0</v>
      </c>
      <c r="C19" s="29">
        <f t="shared" si="5"/>
        <v>5.5452010905562142E-2</v>
      </c>
      <c r="D19" s="29">
        <f t="shared" si="5"/>
        <v>0.20802205757767131</v>
      </c>
      <c r="E19" s="29">
        <f t="shared" si="5"/>
        <v>0</v>
      </c>
      <c r="F19" s="29">
        <f t="shared" si="5"/>
        <v>0</v>
      </c>
      <c r="G19" s="29"/>
      <c r="H19" s="29">
        <f t="shared" ref="H19:O19" si="10">H10</f>
        <v>0</v>
      </c>
      <c r="I19" s="29">
        <f t="shared" si="10"/>
        <v>0</v>
      </c>
      <c r="J19" s="29">
        <f t="shared" si="10"/>
        <v>0</v>
      </c>
      <c r="K19" s="29">
        <f t="shared" si="10"/>
        <v>0.52371343633030909</v>
      </c>
      <c r="L19" s="29">
        <f t="shared" si="10"/>
        <v>4.8058409451487191E-2</v>
      </c>
      <c r="M19" s="29">
        <f t="shared" si="10"/>
        <v>0.10400332712065434</v>
      </c>
      <c r="N19" s="29">
        <f t="shared" si="10"/>
        <v>0</v>
      </c>
      <c r="O19" s="29">
        <f t="shared" si="10"/>
        <v>0</v>
      </c>
      <c r="P19">
        <f t="shared" si="4"/>
        <v>60750</v>
      </c>
      <c r="R19">
        <v>2023</v>
      </c>
      <c r="S19" s="29">
        <v>0</v>
      </c>
      <c r="T19" s="29">
        <v>5.5452010905562142E-2</v>
      </c>
      <c r="U19" s="29">
        <v>0.20802205757767131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0.52371343633030909</v>
      </c>
      <c r="AB19" s="29">
        <v>4.8058409451487191E-2</v>
      </c>
      <c r="AC19" s="29">
        <v>0.10400332712065434</v>
      </c>
      <c r="AD19" s="29">
        <v>0</v>
      </c>
      <c r="AE19" s="29">
        <v>0</v>
      </c>
      <c r="AF19">
        <v>60750</v>
      </c>
    </row>
    <row r="21" spans="1:32" ht="57.6" x14ac:dyDescent="0.3">
      <c r="S21" s="30" t="str">
        <f>S13</f>
        <v>Bírság</v>
      </c>
      <c r="T21" s="30" t="str">
        <f t="shared" ref="T21:AF21" si="11">T13</f>
        <v>Eb befogás díja</v>
      </c>
      <c r="U21" s="30" t="str">
        <f t="shared" si="11"/>
        <v>Földhaszonbér</v>
      </c>
      <c r="V21" s="30" t="str">
        <f t="shared" si="11"/>
        <v>Ingatlan eladás részletfizetésre</v>
      </c>
      <c r="W21" s="30" t="str">
        <f t="shared" si="11"/>
        <v>Köztemetés megtérítése</v>
      </c>
      <c r="X21" s="30" t="str">
        <f t="shared" si="11"/>
        <v>Közterület foglalás díja/ Rendezvény</v>
      </c>
      <c r="Y21" s="30" t="str">
        <f t="shared" si="11"/>
        <v>Közterület foglalás díja/Rendezvény</v>
      </c>
      <c r="Z21" s="30" t="str">
        <f t="shared" si="11"/>
        <v>Munkakölcsön</v>
      </c>
      <c r="AA21" s="30" t="str">
        <f t="shared" si="11"/>
        <v>Szociális kölcsön</v>
      </c>
      <c r="AB21" s="30" t="str">
        <f t="shared" si="11"/>
        <v>Terembérlet</v>
      </c>
      <c r="AC21" s="30" t="str">
        <f t="shared" si="11"/>
        <v>Továbbszámlázott szolgáltatás</v>
      </c>
      <c r="AD21" s="30" t="str">
        <f t="shared" si="11"/>
        <v>Továbbszámlázott szolgáltatás/áramdíj</v>
      </c>
      <c r="AE21" s="30" t="str">
        <f t="shared" si="11"/>
        <v>Továbbszámlázott szolgáltatás/gázdíj</v>
      </c>
      <c r="AF21" s="30" t="str">
        <f t="shared" si="11"/>
        <v>Közterület foglalás díja</v>
      </c>
    </row>
    <row r="22" spans="1:32" x14ac:dyDescent="0.3">
      <c r="R22">
        <f>R14</f>
        <v>2017</v>
      </c>
      <c r="S22">
        <f>RANK(S14,S$14:S$19,0)</f>
        <v>2</v>
      </c>
      <c r="T22">
        <f t="shared" ref="T22:AE22" si="12">RANK(T14,T$14:T$19,0)</f>
        <v>3</v>
      </c>
      <c r="U22">
        <f t="shared" si="12"/>
        <v>4</v>
      </c>
      <c r="V22">
        <f t="shared" si="12"/>
        <v>1</v>
      </c>
      <c r="W22">
        <f t="shared" si="12"/>
        <v>2</v>
      </c>
      <c r="X22">
        <f t="shared" si="12"/>
        <v>2</v>
      </c>
      <c r="Y22">
        <f t="shared" si="12"/>
        <v>2</v>
      </c>
      <c r="Z22">
        <f t="shared" si="12"/>
        <v>2</v>
      </c>
      <c r="AA22">
        <f t="shared" si="12"/>
        <v>2</v>
      </c>
      <c r="AB22">
        <f t="shared" si="12"/>
        <v>2</v>
      </c>
      <c r="AC22">
        <f t="shared" si="12"/>
        <v>2</v>
      </c>
      <c r="AD22">
        <f t="shared" si="12"/>
        <v>3</v>
      </c>
      <c r="AE22">
        <f t="shared" si="12"/>
        <v>2</v>
      </c>
      <c r="AF22">
        <f t="shared" ref="AF22" si="13">AF14</f>
        <v>34755</v>
      </c>
    </row>
    <row r="23" spans="1:32" x14ac:dyDescent="0.3">
      <c r="R23">
        <f t="shared" ref="R23:AF27" si="14">R15</f>
        <v>2018</v>
      </c>
      <c r="S23">
        <f t="shared" ref="S23:AE23" si="15">RANK(S15,S$14:S$19,0)</f>
        <v>1</v>
      </c>
      <c r="T23">
        <f t="shared" si="15"/>
        <v>3</v>
      </c>
      <c r="U23">
        <f t="shared" si="15"/>
        <v>4</v>
      </c>
      <c r="V23">
        <f t="shared" si="15"/>
        <v>2</v>
      </c>
      <c r="W23">
        <f t="shared" si="15"/>
        <v>2</v>
      </c>
      <c r="X23">
        <f t="shared" si="15"/>
        <v>2</v>
      </c>
      <c r="Y23">
        <f t="shared" si="15"/>
        <v>2</v>
      </c>
      <c r="Z23">
        <f t="shared" si="15"/>
        <v>2</v>
      </c>
      <c r="AA23">
        <f t="shared" si="15"/>
        <v>4</v>
      </c>
      <c r="AB23">
        <f t="shared" si="15"/>
        <v>2</v>
      </c>
      <c r="AC23">
        <f t="shared" si="15"/>
        <v>2</v>
      </c>
      <c r="AD23">
        <f t="shared" si="15"/>
        <v>3</v>
      </c>
      <c r="AE23">
        <f t="shared" si="15"/>
        <v>1</v>
      </c>
      <c r="AF23">
        <f t="shared" si="14"/>
        <v>30770</v>
      </c>
    </row>
    <row r="24" spans="1:32" x14ac:dyDescent="0.3">
      <c r="R24">
        <f t="shared" si="14"/>
        <v>2019</v>
      </c>
      <c r="S24">
        <f t="shared" ref="S24:AE24" si="16">RANK(S16,S$14:S$19,0)</f>
        <v>2</v>
      </c>
      <c r="T24">
        <f t="shared" si="16"/>
        <v>3</v>
      </c>
      <c r="U24">
        <f t="shared" si="16"/>
        <v>3</v>
      </c>
      <c r="V24" s="50">
        <f t="shared" si="16"/>
        <v>3</v>
      </c>
      <c r="W24">
        <f t="shared" si="16"/>
        <v>1</v>
      </c>
      <c r="X24">
        <f t="shared" si="16"/>
        <v>2</v>
      </c>
      <c r="Y24">
        <f t="shared" si="16"/>
        <v>2</v>
      </c>
      <c r="Z24">
        <f t="shared" si="16"/>
        <v>1</v>
      </c>
      <c r="AA24">
        <f t="shared" si="16"/>
        <v>4</v>
      </c>
      <c r="AB24">
        <f t="shared" si="16"/>
        <v>2</v>
      </c>
      <c r="AC24">
        <f t="shared" si="16"/>
        <v>2</v>
      </c>
      <c r="AD24">
        <f t="shared" si="16"/>
        <v>1</v>
      </c>
      <c r="AE24">
        <f t="shared" si="16"/>
        <v>2</v>
      </c>
      <c r="AF24">
        <f t="shared" si="14"/>
        <v>10456</v>
      </c>
    </row>
    <row r="25" spans="1:32" x14ac:dyDescent="0.3">
      <c r="R25">
        <f t="shared" si="14"/>
        <v>2021</v>
      </c>
      <c r="S25">
        <f t="shared" ref="S25:AE25" si="17">RANK(S17,S$14:S$19,0)</f>
        <v>2</v>
      </c>
      <c r="T25">
        <f t="shared" si="17"/>
        <v>2</v>
      </c>
      <c r="U25">
        <f t="shared" si="17"/>
        <v>4</v>
      </c>
      <c r="V25">
        <f t="shared" si="17"/>
        <v>3</v>
      </c>
      <c r="W25">
        <f t="shared" si="17"/>
        <v>2</v>
      </c>
      <c r="X25">
        <f t="shared" si="17"/>
        <v>2</v>
      </c>
      <c r="Y25">
        <f t="shared" si="17"/>
        <v>1</v>
      </c>
      <c r="Z25">
        <f t="shared" si="17"/>
        <v>2</v>
      </c>
      <c r="AA25">
        <f t="shared" si="17"/>
        <v>3</v>
      </c>
      <c r="AB25">
        <f t="shared" si="17"/>
        <v>2</v>
      </c>
      <c r="AC25">
        <f t="shared" si="17"/>
        <v>2</v>
      </c>
      <c r="AD25">
        <f t="shared" si="17"/>
        <v>3</v>
      </c>
      <c r="AE25">
        <f t="shared" si="17"/>
        <v>2</v>
      </c>
      <c r="AF25">
        <f t="shared" si="14"/>
        <v>92833</v>
      </c>
    </row>
    <row r="26" spans="1:32" x14ac:dyDescent="0.3">
      <c r="R26">
        <f t="shared" si="14"/>
        <v>2022</v>
      </c>
      <c r="S26">
        <f t="shared" ref="S26:AE26" si="18">RANK(S18,S$14:S$19,0)</f>
        <v>2</v>
      </c>
      <c r="T26">
        <f t="shared" si="18"/>
        <v>3</v>
      </c>
      <c r="U26">
        <f t="shared" si="18"/>
        <v>2</v>
      </c>
      <c r="V26">
        <f t="shared" si="18"/>
        <v>3</v>
      </c>
      <c r="W26">
        <f t="shared" si="18"/>
        <v>2</v>
      </c>
      <c r="X26">
        <f t="shared" si="18"/>
        <v>1</v>
      </c>
      <c r="Y26">
        <f t="shared" si="18"/>
        <v>2</v>
      </c>
      <c r="Z26">
        <f t="shared" si="18"/>
        <v>2</v>
      </c>
      <c r="AA26">
        <f t="shared" si="18"/>
        <v>4</v>
      </c>
      <c r="AB26">
        <f t="shared" si="18"/>
        <v>2</v>
      </c>
      <c r="AC26">
        <f t="shared" si="18"/>
        <v>2</v>
      </c>
      <c r="AD26">
        <f t="shared" si="18"/>
        <v>2</v>
      </c>
      <c r="AE26">
        <f t="shared" si="18"/>
        <v>2</v>
      </c>
      <c r="AF26">
        <f t="shared" si="14"/>
        <v>96775</v>
      </c>
    </row>
    <row r="27" spans="1:32" x14ac:dyDescent="0.3">
      <c r="R27">
        <f t="shared" si="14"/>
        <v>2023</v>
      </c>
      <c r="S27">
        <f t="shared" ref="S27:AE27" si="19">RANK(S19,S$14:S$19,0)</f>
        <v>2</v>
      </c>
      <c r="T27">
        <f t="shared" si="19"/>
        <v>1</v>
      </c>
      <c r="U27">
        <f t="shared" si="19"/>
        <v>1</v>
      </c>
      <c r="V27">
        <f t="shared" si="19"/>
        <v>3</v>
      </c>
      <c r="W27">
        <f t="shared" si="19"/>
        <v>2</v>
      </c>
      <c r="X27">
        <f t="shared" si="19"/>
        <v>2</v>
      </c>
      <c r="Y27">
        <f t="shared" si="19"/>
        <v>2</v>
      </c>
      <c r="Z27">
        <f t="shared" si="19"/>
        <v>2</v>
      </c>
      <c r="AA27">
        <f t="shared" si="19"/>
        <v>1</v>
      </c>
      <c r="AB27">
        <f t="shared" si="19"/>
        <v>1</v>
      </c>
      <c r="AC27">
        <f t="shared" si="19"/>
        <v>1</v>
      </c>
      <c r="AD27">
        <f t="shared" si="19"/>
        <v>3</v>
      </c>
      <c r="AE27">
        <f t="shared" si="19"/>
        <v>2</v>
      </c>
      <c r="AF27">
        <f t="shared" si="14"/>
        <v>60750</v>
      </c>
    </row>
  </sheetData>
  <conditionalFormatting sqref="S14:AE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3054C-26CC-47EA-8517-9F113F8ADEE5}">
  <sheetPr>
    <pageSetUpPr fitToPage="1"/>
  </sheetPr>
  <dimension ref="A1:N48"/>
  <sheetViews>
    <sheetView zoomScale="40" zoomScaleNormal="40" workbookViewId="0">
      <selection sqref="A1:E1"/>
    </sheetView>
  </sheetViews>
  <sheetFormatPr defaultRowHeight="14.4" x14ac:dyDescent="0.3"/>
  <cols>
    <col min="2" max="2" width="18.44140625" customWidth="1"/>
    <col min="3" max="3" width="36.109375" bestFit="1" customWidth="1"/>
    <col min="4" max="4" width="20.33203125" customWidth="1"/>
    <col min="5" max="5" width="17.88671875" customWidth="1"/>
    <col min="7" max="7" width="31.6640625" bestFit="1" customWidth="1"/>
    <col min="8" max="8" width="10" customWidth="1"/>
    <col min="9" max="9" width="9.88671875" customWidth="1"/>
    <col min="10" max="10" width="11.5546875" customWidth="1"/>
    <col min="11" max="11" width="34.6640625" bestFit="1" customWidth="1"/>
    <col min="14" max="14" width="11.21875" customWidth="1"/>
  </cols>
  <sheetData>
    <row r="1" spans="1:14" ht="36" customHeight="1" x14ac:dyDescent="0.3">
      <c r="A1" s="67" t="s">
        <v>100</v>
      </c>
      <c r="B1" s="67"/>
      <c r="C1" s="67"/>
      <c r="D1" s="67"/>
      <c r="E1" s="67"/>
    </row>
    <row r="3" spans="1:14" ht="13.5" customHeight="1" x14ac:dyDescent="0.3"/>
    <row r="4" spans="1:14" ht="33" customHeight="1" x14ac:dyDescent="0.3">
      <c r="A4" s="6"/>
      <c r="B4" s="7" t="s">
        <v>0</v>
      </c>
      <c r="C4" s="7" t="s">
        <v>1</v>
      </c>
      <c r="D4" s="7" t="s">
        <v>99</v>
      </c>
      <c r="E4" s="7" t="s">
        <v>97</v>
      </c>
      <c r="F4" s="8"/>
      <c r="G4" s="7" t="s">
        <v>102</v>
      </c>
      <c r="H4" s="8"/>
      <c r="J4" s="9"/>
      <c r="K4" s="8" t="str">
        <f>C4</f>
        <v>Tartozás megnevezése</v>
      </c>
      <c r="L4" t="s">
        <v>105</v>
      </c>
      <c r="M4" t="s">
        <v>106</v>
      </c>
      <c r="N4" t="s">
        <v>107</v>
      </c>
    </row>
    <row r="5" spans="1:14" ht="18" x14ac:dyDescent="0.3">
      <c r="A5" s="2" t="s">
        <v>2</v>
      </c>
      <c r="B5" s="1" t="s">
        <v>32</v>
      </c>
      <c r="C5" s="1" t="s">
        <v>82</v>
      </c>
      <c r="D5" s="5">
        <v>43427</v>
      </c>
      <c r="E5" s="3">
        <v>7630</v>
      </c>
      <c r="G5" s="1" t="b" cm="1">
        <f t="array" ref="G5:G44">IF(E5:E44 &gt;100000,TRUE)</f>
        <v>0</v>
      </c>
      <c r="J5" s="12"/>
      <c r="K5" s="8" t="str">
        <f t="shared" ref="K5:K44" si="0">C5</f>
        <v>Közterület foglalás díja</v>
      </c>
      <c r="L5">
        <f>YEAR(D5)</f>
        <v>2018</v>
      </c>
      <c r="M5">
        <f>MONTH(D5)</f>
        <v>11</v>
      </c>
      <c r="N5" s="25">
        <f>E5</f>
        <v>7630</v>
      </c>
    </row>
    <row r="6" spans="1:14" ht="15.6" x14ac:dyDescent="0.3">
      <c r="A6" s="2" t="s">
        <v>3</v>
      </c>
      <c r="B6" s="1" t="s">
        <v>33</v>
      </c>
      <c r="C6" s="1" t="s">
        <v>83</v>
      </c>
      <c r="D6" s="5">
        <v>44425</v>
      </c>
      <c r="E6" s="3">
        <v>124000</v>
      </c>
      <c r="G6" s="1" t="b">
        <v>1</v>
      </c>
      <c r="K6" s="8" t="str">
        <f t="shared" si="0"/>
        <v>Szociális kölcsön</v>
      </c>
      <c r="L6">
        <f t="shared" ref="L6:L44" si="1">YEAR(D6)</f>
        <v>2021</v>
      </c>
      <c r="M6">
        <f t="shared" ref="M6:M44" si="2">MONTH(D6)</f>
        <v>8</v>
      </c>
      <c r="N6" s="25">
        <f t="shared" ref="N6:N44" si="3">E6</f>
        <v>124000</v>
      </c>
    </row>
    <row r="7" spans="1:14" ht="15.6" x14ac:dyDescent="0.3">
      <c r="A7" s="2" t="s">
        <v>4</v>
      </c>
      <c r="B7" s="1" t="s">
        <v>34</v>
      </c>
      <c r="C7" s="1" t="s">
        <v>84</v>
      </c>
      <c r="D7" s="5">
        <v>44965</v>
      </c>
      <c r="E7" s="3">
        <v>18000</v>
      </c>
      <c r="G7" s="1" t="b">
        <v>0</v>
      </c>
      <c r="K7" s="8" t="str">
        <f t="shared" si="0"/>
        <v>Eb befogás díja</v>
      </c>
      <c r="L7">
        <f t="shared" si="1"/>
        <v>2023</v>
      </c>
      <c r="M7">
        <f t="shared" si="2"/>
        <v>2</v>
      </c>
      <c r="N7" s="25">
        <f t="shared" si="3"/>
        <v>18000</v>
      </c>
    </row>
    <row r="8" spans="1:14" ht="15.6" x14ac:dyDescent="0.3">
      <c r="A8" s="2" t="s">
        <v>5</v>
      </c>
      <c r="B8" s="1" t="s">
        <v>35</v>
      </c>
      <c r="C8" s="1" t="s">
        <v>82</v>
      </c>
      <c r="D8" s="5">
        <v>44735</v>
      </c>
      <c r="E8" s="3">
        <v>67900</v>
      </c>
      <c r="G8" s="1" t="b">
        <v>0</v>
      </c>
      <c r="K8" s="8" t="str">
        <f t="shared" si="0"/>
        <v>Közterület foglalás díja</v>
      </c>
      <c r="L8">
        <f t="shared" si="1"/>
        <v>2022</v>
      </c>
      <c r="M8">
        <f t="shared" si="2"/>
        <v>6</v>
      </c>
      <c r="N8" s="25">
        <f t="shared" si="3"/>
        <v>67900</v>
      </c>
    </row>
    <row r="9" spans="1:14" ht="15.6" x14ac:dyDescent="0.3">
      <c r="A9" s="2" t="s">
        <v>6</v>
      </c>
      <c r="B9" s="1" t="s">
        <v>36</v>
      </c>
      <c r="C9" s="1" t="s">
        <v>89</v>
      </c>
      <c r="D9" s="5">
        <v>43006</v>
      </c>
      <c r="E9" s="3">
        <v>689000</v>
      </c>
      <c r="G9" s="1" t="b">
        <v>1</v>
      </c>
      <c r="K9" s="8" t="str">
        <f t="shared" si="0"/>
        <v>Ingatlan eladás részletfizetésre</v>
      </c>
      <c r="L9">
        <f t="shared" si="1"/>
        <v>2017</v>
      </c>
      <c r="M9">
        <f t="shared" si="2"/>
        <v>9</v>
      </c>
      <c r="N9" s="25">
        <f t="shared" si="3"/>
        <v>689000</v>
      </c>
    </row>
    <row r="10" spans="1:14" ht="15.6" x14ac:dyDescent="0.3">
      <c r="A10" s="2" t="s">
        <v>7</v>
      </c>
      <c r="B10" s="1" t="s">
        <v>37</v>
      </c>
      <c r="C10" s="1" t="s">
        <v>85</v>
      </c>
      <c r="D10" s="5">
        <v>43749</v>
      </c>
      <c r="E10" s="3">
        <v>210000</v>
      </c>
      <c r="G10" s="1" t="b">
        <v>1</v>
      </c>
      <c r="K10" s="8" t="str">
        <f t="shared" si="0"/>
        <v>Munkakölcsön</v>
      </c>
      <c r="L10">
        <f t="shared" si="1"/>
        <v>2019</v>
      </c>
      <c r="M10">
        <f t="shared" si="2"/>
        <v>10</v>
      </c>
      <c r="N10" s="25">
        <f t="shared" si="3"/>
        <v>210000</v>
      </c>
    </row>
    <row r="11" spans="1:14" ht="15.6" x14ac:dyDescent="0.3">
      <c r="A11" s="2" t="s">
        <v>8</v>
      </c>
      <c r="B11" s="1" t="s">
        <v>38</v>
      </c>
      <c r="C11" s="1" t="s">
        <v>82</v>
      </c>
      <c r="D11" s="5">
        <v>45148</v>
      </c>
      <c r="E11" s="3">
        <v>37000</v>
      </c>
      <c r="G11" s="1" t="b">
        <v>0</v>
      </c>
      <c r="K11" s="8" t="str">
        <f t="shared" si="0"/>
        <v>Közterület foglalás díja</v>
      </c>
      <c r="L11">
        <f t="shared" si="1"/>
        <v>2023</v>
      </c>
      <c r="M11">
        <f t="shared" si="2"/>
        <v>8</v>
      </c>
      <c r="N11" s="25">
        <f t="shared" si="3"/>
        <v>37000</v>
      </c>
    </row>
    <row r="12" spans="1:14" ht="15.6" x14ac:dyDescent="0.3">
      <c r="A12" s="2" t="s">
        <v>9</v>
      </c>
      <c r="B12" s="1" t="s">
        <v>39</v>
      </c>
      <c r="C12" s="1" t="s">
        <v>82</v>
      </c>
      <c r="D12" s="5">
        <v>44692</v>
      </c>
      <c r="E12" s="3">
        <v>43000</v>
      </c>
      <c r="G12" s="1" t="b">
        <v>0</v>
      </c>
      <c r="K12" s="8" t="str">
        <f t="shared" si="0"/>
        <v>Közterület foglalás díja</v>
      </c>
      <c r="L12">
        <f t="shared" si="1"/>
        <v>2022</v>
      </c>
      <c r="M12">
        <f t="shared" si="2"/>
        <v>5</v>
      </c>
      <c r="N12" s="25">
        <f t="shared" si="3"/>
        <v>43000</v>
      </c>
    </row>
    <row r="13" spans="1:14" ht="15.6" x14ac:dyDescent="0.3">
      <c r="A13" s="2" t="s">
        <v>10</v>
      </c>
      <c r="B13" s="1" t="s">
        <v>40</v>
      </c>
      <c r="C13" s="1" t="s">
        <v>83</v>
      </c>
      <c r="D13" s="5">
        <v>45199</v>
      </c>
      <c r="E13" s="3">
        <v>340000</v>
      </c>
      <c r="G13" s="1" t="b">
        <v>1</v>
      </c>
      <c r="K13" s="8" t="str">
        <f t="shared" si="0"/>
        <v>Szociális kölcsön</v>
      </c>
      <c r="L13">
        <f t="shared" si="1"/>
        <v>2023</v>
      </c>
      <c r="M13">
        <f t="shared" si="2"/>
        <v>9</v>
      </c>
      <c r="N13" s="25">
        <f t="shared" si="3"/>
        <v>340000</v>
      </c>
    </row>
    <row r="14" spans="1:14" ht="15.6" x14ac:dyDescent="0.3">
      <c r="A14" s="2" t="s">
        <v>11</v>
      </c>
      <c r="B14" s="1" t="s">
        <v>41</v>
      </c>
      <c r="C14" s="1" t="s">
        <v>82</v>
      </c>
      <c r="D14" s="5">
        <v>44301</v>
      </c>
      <c r="E14" s="3">
        <v>139000</v>
      </c>
      <c r="G14" s="1" t="b">
        <v>1</v>
      </c>
      <c r="K14" s="8" t="str">
        <f t="shared" si="0"/>
        <v>Közterület foglalás díja</v>
      </c>
      <c r="L14">
        <f t="shared" si="1"/>
        <v>2021</v>
      </c>
      <c r="M14">
        <f t="shared" si="2"/>
        <v>4</v>
      </c>
      <c r="N14" s="25">
        <f t="shared" si="3"/>
        <v>139000</v>
      </c>
    </row>
    <row r="15" spans="1:14" ht="15.6" x14ac:dyDescent="0.3">
      <c r="A15" s="2" t="s">
        <v>12</v>
      </c>
      <c r="B15" s="1" t="s">
        <v>42</v>
      </c>
      <c r="C15" s="1" t="s">
        <v>90</v>
      </c>
      <c r="D15" s="5">
        <v>43290</v>
      </c>
      <c r="E15" s="3">
        <v>30000</v>
      </c>
      <c r="G15" s="1" t="b">
        <v>0</v>
      </c>
      <c r="K15" s="8" t="str">
        <f t="shared" si="0"/>
        <v>Bírság</v>
      </c>
      <c r="L15">
        <f t="shared" si="1"/>
        <v>2018</v>
      </c>
      <c r="M15">
        <f t="shared" si="2"/>
        <v>7</v>
      </c>
      <c r="N15" s="25">
        <f t="shared" si="3"/>
        <v>30000</v>
      </c>
    </row>
    <row r="16" spans="1:14" ht="15.6" x14ac:dyDescent="0.3">
      <c r="A16" s="2" t="s">
        <v>13</v>
      </c>
      <c r="B16" s="1" t="s">
        <v>43</v>
      </c>
      <c r="C16" s="1" t="s">
        <v>83</v>
      </c>
      <c r="D16" s="5">
        <v>43096</v>
      </c>
      <c r="E16" s="3">
        <v>240000</v>
      </c>
      <c r="G16" s="1" t="b">
        <v>1</v>
      </c>
      <c r="K16" s="8" t="str">
        <f t="shared" si="0"/>
        <v>Szociális kölcsön</v>
      </c>
      <c r="L16">
        <f t="shared" si="1"/>
        <v>2017</v>
      </c>
      <c r="M16">
        <f t="shared" si="2"/>
        <v>12</v>
      </c>
      <c r="N16" s="25">
        <f t="shared" si="3"/>
        <v>240000</v>
      </c>
    </row>
    <row r="17" spans="1:14" ht="15.6" x14ac:dyDescent="0.3">
      <c r="A17" s="2" t="s">
        <v>14</v>
      </c>
      <c r="B17" s="1" t="s">
        <v>44</v>
      </c>
      <c r="C17" s="1" t="s">
        <v>86</v>
      </c>
      <c r="D17" s="5">
        <v>43590</v>
      </c>
      <c r="E17" s="3">
        <v>165000</v>
      </c>
      <c r="G17" s="1" t="b">
        <v>1</v>
      </c>
      <c r="K17" s="8" t="str">
        <f t="shared" si="0"/>
        <v>Köztemetés megtérítése</v>
      </c>
      <c r="L17">
        <f t="shared" si="1"/>
        <v>2019</v>
      </c>
      <c r="M17">
        <f t="shared" si="2"/>
        <v>5</v>
      </c>
      <c r="N17" s="25">
        <f t="shared" si="3"/>
        <v>165000</v>
      </c>
    </row>
    <row r="18" spans="1:14" ht="15.6" x14ac:dyDescent="0.3">
      <c r="A18" s="2" t="s">
        <v>15</v>
      </c>
      <c r="B18" s="1" t="s">
        <v>45</v>
      </c>
      <c r="C18" s="1" t="s">
        <v>82</v>
      </c>
      <c r="D18" s="5">
        <v>43270</v>
      </c>
      <c r="E18" s="3">
        <v>5640</v>
      </c>
      <c r="G18" s="1" t="b">
        <v>0</v>
      </c>
      <c r="K18" s="8" t="str">
        <f t="shared" si="0"/>
        <v>Közterület foglalás díja</v>
      </c>
      <c r="L18">
        <f t="shared" si="1"/>
        <v>2018</v>
      </c>
      <c r="M18">
        <f t="shared" si="2"/>
        <v>6</v>
      </c>
      <c r="N18" s="25">
        <f t="shared" si="3"/>
        <v>5640</v>
      </c>
    </row>
    <row r="19" spans="1:14" ht="15.6" x14ac:dyDescent="0.3">
      <c r="A19" s="2" t="s">
        <v>16</v>
      </c>
      <c r="B19" s="1" t="s">
        <v>46</v>
      </c>
      <c r="C19" s="1" t="s">
        <v>89</v>
      </c>
      <c r="D19" s="5">
        <v>43415</v>
      </c>
      <c r="E19" s="3">
        <v>254000</v>
      </c>
      <c r="G19" s="1" t="b">
        <v>1</v>
      </c>
      <c r="K19" s="8" t="str">
        <f t="shared" si="0"/>
        <v>Ingatlan eladás részletfizetésre</v>
      </c>
      <c r="L19">
        <f t="shared" si="1"/>
        <v>2018</v>
      </c>
      <c r="M19">
        <f t="shared" si="2"/>
        <v>11</v>
      </c>
      <c r="N19" s="25">
        <f t="shared" si="3"/>
        <v>254000</v>
      </c>
    </row>
    <row r="20" spans="1:14" ht="15.6" x14ac:dyDescent="0.3">
      <c r="A20" s="2" t="s">
        <v>17</v>
      </c>
      <c r="B20" s="1" t="s">
        <v>47</v>
      </c>
      <c r="C20" s="1" t="s">
        <v>94</v>
      </c>
      <c r="D20" s="5">
        <v>43303</v>
      </c>
      <c r="E20" s="3">
        <v>625000</v>
      </c>
      <c r="G20" s="1" t="b">
        <v>1</v>
      </c>
      <c r="K20" s="8" t="str">
        <f t="shared" si="0"/>
        <v>Továbbszámlázott szolgáltatás/gázdíj</v>
      </c>
      <c r="L20">
        <f t="shared" si="1"/>
        <v>2018</v>
      </c>
      <c r="M20">
        <f t="shared" si="2"/>
        <v>7</v>
      </c>
      <c r="N20" s="25">
        <f t="shared" si="3"/>
        <v>625000</v>
      </c>
    </row>
    <row r="21" spans="1:14" ht="15.6" x14ac:dyDescent="0.3">
      <c r="A21" s="2" t="s">
        <v>18</v>
      </c>
      <c r="B21" s="1" t="s">
        <v>48</v>
      </c>
      <c r="C21" s="1" t="s">
        <v>82</v>
      </c>
      <c r="D21" s="5">
        <v>43331</v>
      </c>
      <c r="E21" s="3">
        <v>16700</v>
      </c>
      <c r="G21" s="1" t="b">
        <v>0</v>
      </c>
      <c r="K21" s="8" t="str">
        <f t="shared" si="0"/>
        <v>Közterület foglalás díja</v>
      </c>
      <c r="L21">
        <f t="shared" si="1"/>
        <v>2018</v>
      </c>
      <c r="M21">
        <f t="shared" si="2"/>
        <v>8</v>
      </c>
      <c r="N21" s="25">
        <f t="shared" si="3"/>
        <v>16700</v>
      </c>
    </row>
    <row r="22" spans="1:14" ht="15.6" x14ac:dyDescent="0.3">
      <c r="A22" s="2" t="s">
        <v>19</v>
      </c>
      <c r="B22" s="1" t="s">
        <v>49</v>
      </c>
      <c r="C22" s="1" t="s">
        <v>87</v>
      </c>
      <c r="D22" s="5">
        <v>45210</v>
      </c>
      <c r="E22" s="3">
        <v>45600</v>
      </c>
      <c r="G22" s="1" t="b">
        <v>0</v>
      </c>
      <c r="K22" s="8" t="str">
        <f t="shared" si="0"/>
        <v>Földhaszonbér</v>
      </c>
      <c r="L22">
        <f t="shared" si="1"/>
        <v>2023</v>
      </c>
      <c r="M22">
        <f t="shared" si="2"/>
        <v>10</v>
      </c>
      <c r="N22" s="25">
        <f t="shared" si="3"/>
        <v>45600</v>
      </c>
    </row>
    <row r="23" spans="1:14" ht="15.6" x14ac:dyDescent="0.3">
      <c r="A23" s="2" t="s">
        <v>20</v>
      </c>
      <c r="B23" s="1" t="s">
        <v>50</v>
      </c>
      <c r="C23" s="1" t="s">
        <v>95</v>
      </c>
      <c r="D23" s="5">
        <v>44606</v>
      </c>
      <c r="E23" s="3">
        <v>64500</v>
      </c>
      <c r="G23" s="1" t="b">
        <v>0</v>
      </c>
      <c r="K23" s="8" t="str">
        <f t="shared" si="0"/>
        <v>Továbbszámlázott szolgáltatás/áramdíj</v>
      </c>
      <c r="L23">
        <f t="shared" si="1"/>
        <v>2022</v>
      </c>
      <c r="M23">
        <f t="shared" si="2"/>
        <v>2</v>
      </c>
      <c r="N23" s="25">
        <f t="shared" si="3"/>
        <v>64500</v>
      </c>
    </row>
    <row r="24" spans="1:14" ht="15.6" x14ac:dyDescent="0.3">
      <c r="A24" s="2" t="s">
        <v>21</v>
      </c>
      <c r="B24" s="1" t="s">
        <v>51</v>
      </c>
      <c r="C24" s="1" t="s">
        <v>85</v>
      </c>
      <c r="D24" s="5">
        <v>43683</v>
      </c>
      <c r="E24" s="3">
        <v>730000</v>
      </c>
      <c r="G24" s="1" t="b">
        <v>1</v>
      </c>
      <c r="K24" s="8" t="str">
        <f t="shared" si="0"/>
        <v>Munkakölcsön</v>
      </c>
      <c r="L24">
        <f t="shared" si="1"/>
        <v>2019</v>
      </c>
      <c r="M24">
        <f t="shared" si="2"/>
        <v>8</v>
      </c>
      <c r="N24" s="25">
        <f t="shared" si="3"/>
        <v>730000</v>
      </c>
    </row>
    <row r="25" spans="1:14" ht="15.6" x14ac:dyDescent="0.3">
      <c r="A25" s="2" t="s">
        <v>22</v>
      </c>
      <c r="B25" s="1" t="s">
        <v>52</v>
      </c>
      <c r="C25" s="1" t="s">
        <v>82</v>
      </c>
      <c r="D25" s="5">
        <v>42930</v>
      </c>
      <c r="E25" s="3">
        <v>25600</v>
      </c>
      <c r="G25" s="1" t="b">
        <v>0</v>
      </c>
      <c r="K25" s="8" t="str">
        <f t="shared" si="0"/>
        <v>Közterület foglalás díja</v>
      </c>
      <c r="L25">
        <f t="shared" si="1"/>
        <v>2017</v>
      </c>
      <c r="M25">
        <f t="shared" si="2"/>
        <v>7</v>
      </c>
      <c r="N25" s="25">
        <f t="shared" si="3"/>
        <v>25600</v>
      </c>
    </row>
    <row r="26" spans="1:14" ht="15.6" x14ac:dyDescent="0.3">
      <c r="A26" s="2" t="s">
        <v>23</v>
      </c>
      <c r="B26" s="1" t="s">
        <v>53</v>
      </c>
      <c r="C26" s="1" t="s">
        <v>84</v>
      </c>
      <c r="D26" s="5">
        <v>44945</v>
      </c>
      <c r="E26" s="3">
        <v>18000</v>
      </c>
      <c r="G26" s="1" t="b">
        <v>0</v>
      </c>
      <c r="K26" s="8" t="str">
        <f t="shared" si="0"/>
        <v>Eb befogás díja</v>
      </c>
      <c r="L26">
        <f t="shared" si="1"/>
        <v>2023</v>
      </c>
      <c r="M26">
        <f t="shared" si="2"/>
        <v>1</v>
      </c>
      <c r="N26" s="25">
        <f t="shared" si="3"/>
        <v>18000</v>
      </c>
    </row>
    <row r="27" spans="1:14" ht="15.6" x14ac:dyDescent="0.3">
      <c r="A27" s="2" t="s">
        <v>24</v>
      </c>
      <c r="B27" s="1" t="s">
        <v>54</v>
      </c>
      <c r="C27" s="1" t="s">
        <v>96</v>
      </c>
      <c r="D27" s="5">
        <v>44841</v>
      </c>
      <c r="E27" s="3">
        <v>756000</v>
      </c>
      <c r="G27" s="1" t="b">
        <v>1</v>
      </c>
      <c r="K27" s="8" t="str">
        <f t="shared" si="0"/>
        <v>Közterület foglalás díja/ Rendezvény</v>
      </c>
      <c r="L27">
        <f t="shared" si="1"/>
        <v>2022</v>
      </c>
      <c r="M27">
        <f t="shared" si="2"/>
        <v>10</v>
      </c>
      <c r="N27" s="25">
        <f t="shared" si="3"/>
        <v>756000</v>
      </c>
    </row>
    <row r="28" spans="1:14" ht="15.6" x14ac:dyDescent="0.3">
      <c r="A28" s="2" t="s">
        <v>25</v>
      </c>
      <c r="B28" s="1" t="s">
        <v>55</v>
      </c>
      <c r="C28" s="1" t="s">
        <v>82</v>
      </c>
      <c r="D28" s="5">
        <v>44507</v>
      </c>
      <c r="E28" s="3">
        <v>32400</v>
      </c>
      <c r="G28" s="1" t="b">
        <v>0</v>
      </c>
      <c r="K28" s="8" t="str">
        <f t="shared" si="0"/>
        <v>Közterület foglalás díja</v>
      </c>
      <c r="L28">
        <f t="shared" si="1"/>
        <v>2021</v>
      </c>
      <c r="M28">
        <f t="shared" si="2"/>
        <v>11</v>
      </c>
      <c r="N28" s="25">
        <f t="shared" si="3"/>
        <v>32400</v>
      </c>
    </row>
    <row r="29" spans="1:14" ht="15.6" x14ac:dyDescent="0.3">
      <c r="A29" s="15" t="s">
        <v>26</v>
      </c>
      <c r="B29" s="16" t="s">
        <v>56</v>
      </c>
      <c r="C29" s="16" t="s">
        <v>82</v>
      </c>
      <c r="D29" s="17">
        <v>45142</v>
      </c>
      <c r="E29" s="18">
        <v>2440</v>
      </c>
      <c r="G29" s="1" t="b">
        <v>0</v>
      </c>
      <c r="K29" s="8" t="str">
        <f t="shared" si="0"/>
        <v>Közterület foglalás díja</v>
      </c>
      <c r="L29">
        <f t="shared" si="1"/>
        <v>2023</v>
      </c>
      <c r="M29">
        <f t="shared" si="2"/>
        <v>8</v>
      </c>
      <c r="N29" s="25">
        <f t="shared" si="3"/>
        <v>2440</v>
      </c>
    </row>
    <row r="30" spans="1:14" ht="15.6" x14ac:dyDescent="0.3">
      <c r="A30" s="2" t="s">
        <v>27</v>
      </c>
      <c r="B30" s="1" t="s">
        <v>57</v>
      </c>
      <c r="C30" s="1" t="s">
        <v>93</v>
      </c>
      <c r="D30" s="5">
        <v>43554</v>
      </c>
      <c r="E30" s="3">
        <v>230000</v>
      </c>
      <c r="G30" s="1" t="b">
        <v>1</v>
      </c>
      <c r="K30" s="8" t="str">
        <f t="shared" si="0"/>
        <v>Továbbszámlázott szolgáltatás/Áramdíj</v>
      </c>
      <c r="L30">
        <f t="shared" si="1"/>
        <v>2019</v>
      </c>
      <c r="M30">
        <f t="shared" si="2"/>
        <v>3</v>
      </c>
      <c r="N30" s="25">
        <f t="shared" si="3"/>
        <v>230000</v>
      </c>
    </row>
    <row r="31" spans="1:14" ht="15.6" x14ac:dyDescent="0.3">
      <c r="A31" s="2" t="s">
        <v>28</v>
      </c>
      <c r="B31" s="1" t="s">
        <v>58</v>
      </c>
      <c r="C31" s="1" t="s">
        <v>90</v>
      </c>
      <c r="D31" s="5">
        <v>43367</v>
      </c>
      <c r="E31" s="3">
        <v>35000</v>
      </c>
      <c r="G31" s="1" t="b">
        <v>0</v>
      </c>
      <c r="K31" s="8" t="str">
        <f t="shared" si="0"/>
        <v>Bírság</v>
      </c>
      <c r="L31">
        <f t="shared" si="1"/>
        <v>2018</v>
      </c>
      <c r="M31">
        <f t="shared" si="2"/>
        <v>9</v>
      </c>
      <c r="N31" s="25">
        <f t="shared" si="3"/>
        <v>35000</v>
      </c>
    </row>
    <row r="32" spans="1:14" ht="15.6" x14ac:dyDescent="0.3">
      <c r="A32" s="2" t="s">
        <v>29</v>
      </c>
      <c r="B32" s="1" t="s">
        <v>61</v>
      </c>
      <c r="C32" s="1" t="s">
        <v>87</v>
      </c>
      <c r="D32" s="5">
        <v>43655</v>
      </c>
      <c r="E32" s="3">
        <v>7500</v>
      </c>
      <c r="G32" s="1" t="b">
        <v>0</v>
      </c>
      <c r="K32" s="8" t="str">
        <f t="shared" si="0"/>
        <v>Földhaszonbér</v>
      </c>
      <c r="L32">
        <f t="shared" si="1"/>
        <v>2019</v>
      </c>
      <c r="M32">
        <f t="shared" si="2"/>
        <v>7</v>
      </c>
      <c r="N32" s="25">
        <f t="shared" si="3"/>
        <v>7500</v>
      </c>
    </row>
    <row r="33" spans="1:14" ht="15.6" x14ac:dyDescent="0.3">
      <c r="A33" s="2" t="s">
        <v>30</v>
      </c>
      <c r="B33" s="1" t="s">
        <v>62</v>
      </c>
      <c r="C33" s="1" t="s">
        <v>84</v>
      </c>
      <c r="D33" s="5">
        <v>44509</v>
      </c>
      <c r="E33" s="3">
        <v>18000</v>
      </c>
      <c r="G33" s="1" t="b">
        <v>0</v>
      </c>
      <c r="K33" s="8" t="str">
        <f t="shared" si="0"/>
        <v>Eb befogás díja</v>
      </c>
      <c r="L33">
        <f t="shared" si="1"/>
        <v>2021</v>
      </c>
      <c r="M33">
        <f t="shared" si="2"/>
        <v>11</v>
      </c>
      <c r="N33" s="25">
        <f t="shared" si="3"/>
        <v>18000</v>
      </c>
    </row>
    <row r="34" spans="1:14" ht="15.6" x14ac:dyDescent="0.3">
      <c r="A34" s="2" t="s">
        <v>31</v>
      </c>
      <c r="B34" s="1" t="s">
        <v>63</v>
      </c>
      <c r="C34" s="1" t="s">
        <v>86</v>
      </c>
      <c r="D34" s="5">
        <v>43727</v>
      </c>
      <c r="E34" s="3">
        <v>152000</v>
      </c>
      <c r="G34" s="1" t="b">
        <v>1</v>
      </c>
      <c r="K34" s="8" t="str">
        <f t="shared" si="0"/>
        <v>Köztemetés megtérítése</v>
      </c>
      <c r="L34">
        <f t="shared" si="1"/>
        <v>2019</v>
      </c>
      <c r="M34">
        <f t="shared" si="2"/>
        <v>9</v>
      </c>
      <c r="N34" s="25">
        <f t="shared" si="3"/>
        <v>152000</v>
      </c>
    </row>
    <row r="35" spans="1:14" ht="15.6" x14ac:dyDescent="0.3">
      <c r="A35" s="2" t="s">
        <v>59</v>
      </c>
      <c r="B35" s="1" t="s">
        <v>64</v>
      </c>
      <c r="C35" s="1" t="s">
        <v>82</v>
      </c>
      <c r="D35" s="5">
        <v>42804</v>
      </c>
      <c r="E35" s="3">
        <v>7850</v>
      </c>
      <c r="G35" s="1" t="b">
        <v>0</v>
      </c>
      <c r="K35" s="8" t="str">
        <f t="shared" si="0"/>
        <v>Közterület foglalás díja</v>
      </c>
      <c r="L35">
        <f t="shared" si="1"/>
        <v>2017</v>
      </c>
      <c r="M35">
        <f t="shared" si="2"/>
        <v>3</v>
      </c>
      <c r="N35" s="25">
        <f t="shared" si="3"/>
        <v>7850</v>
      </c>
    </row>
    <row r="36" spans="1:14" ht="15.6" x14ac:dyDescent="0.3">
      <c r="A36" s="2" t="s">
        <v>60</v>
      </c>
      <c r="B36" s="1" t="s">
        <v>65</v>
      </c>
      <c r="C36" s="1" t="s">
        <v>92</v>
      </c>
      <c r="D36" s="5">
        <v>45013</v>
      </c>
      <c r="E36" s="3">
        <v>15600</v>
      </c>
      <c r="G36" s="1" t="b">
        <v>0</v>
      </c>
      <c r="K36" s="8" t="str">
        <f t="shared" si="0"/>
        <v>Terembérlet</v>
      </c>
      <c r="L36">
        <f t="shared" si="1"/>
        <v>2023</v>
      </c>
      <c r="M36">
        <f t="shared" si="2"/>
        <v>3</v>
      </c>
      <c r="N36" s="25">
        <f t="shared" si="3"/>
        <v>15600</v>
      </c>
    </row>
    <row r="37" spans="1:14" ht="15.6" x14ac:dyDescent="0.3">
      <c r="A37" s="2" t="s">
        <v>66</v>
      </c>
      <c r="B37" s="1" t="s">
        <v>74</v>
      </c>
      <c r="C37" s="1" t="s">
        <v>87</v>
      </c>
      <c r="D37" s="5">
        <v>44965</v>
      </c>
      <c r="E37" s="3">
        <v>89450</v>
      </c>
      <c r="G37" s="1" t="b">
        <v>0</v>
      </c>
      <c r="K37" s="8" t="str">
        <f t="shared" si="0"/>
        <v>Földhaszonbér</v>
      </c>
      <c r="L37">
        <f t="shared" si="1"/>
        <v>2023</v>
      </c>
      <c r="M37">
        <f t="shared" si="2"/>
        <v>2</v>
      </c>
      <c r="N37" s="25">
        <f t="shared" si="3"/>
        <v>89450</v>
      </c>
    </row>
    <row r="38" spans="1:14" ht="15.6" x14ac:dyDescent="0.3">
      <c r="A38" s="21" t="s">
        <v>67</v>
      </c>
      <c r="B38" s="22" t="s">
        <v>75</v>
      </c>
      <c r="C38" s="22" t="s">
        <v>91</v>
      </c>
      <c r="D38" s="23">
        <v>44343</v>
      </c>
      <c r="E38" s="24">
        <v>1620012</v>
      </c>
      <c r="G38" s="1" t="b">
        <v>1</v>
      </c>
      <c r="K38" s="8" t="str">
        <f t="shared" si="0"/>
        <v>Közterület foglalás díja/Rendezvény</v>
      </c>
      <c r="L38">
        <f t="shared" si="1"/>
        <v>2021</v>
      </c>
      <c r="M38">
        <f t="shared" si="2"/>
        <v>5</v>
      </c>
      <c r="N38" s="25">
        <f t="shared" si="3"/>
        <v>1620012</v>
      </c>
    </row>
    <row r="39" spans="1:14" ht="15.6" x14ac:dyDescent="0.3">
      <c r="A39" s="2" t="s">
        <v>68</v>
      </c>
      <c r="B39" s="1" t="s">
        <v>76</v>
      </c>
      <c r="C39" s="1" t="s">
        <v>82</v>
      </c>
      <c r="D39" s="5">
        <v>43578</v>
      </c>
      <c r="E39" s="3">
        <v>15792</v>
      </c>
      <c r="G39" s="1" t="b">
        <v>0</v>
      </c>
      <c r="K39" s="8" t="str">
        <f t="shared" si="0"/>
        <v>Közterület foglalás díja</v>
      </c>
      <c r="L39">
        <f t="shared" si="1"/>
        <v>2019</v>
      </c>
      <c r="M39">
        <f t="shared" si="2"/>
        <v>4</v>
      </c>
      <c r="N39" s="25">
        <f t="shared" si="3"/>
        <v>15792</v>
      </c>
    </row>
    <row r="40" spans="1:14" ht="15.6" x14ac:dyDescent="0.3">
      <c r="A40" s="2" t="s">
        <v>69</v>
      </c>
      <c r="B40" s="1" t="s">
        <v>77</v>
      </c>
      <c r="C40" s="1" t="s">
        <v>92</v>
      </c>
      <c r="D40" s="5">
        <v>45220</v>
      </c>
      <c r="E40" s="3">
        <v>15600</v>
      </c>
      <c r="G40" s="1" t="b">
        <v>0</v>
      </c>
      <c r="K40" s="8" t="str">
        <f t="shared" si="0"/>
        <v>Terembérlet</v>
      </c>
      <c r="L40">
        <f t="shared" si="1"/>
        <v>2023</v>
      </c>
      <c r="M40">
        <f t="shared" si="2"/>
        <v>10</v>
      </c>
      <c r="N40" s="25">
        <f t="shared" si="3"/>
        <v>15600</v>
      </c>
    </row>
    <row r="41" spans="1:14" ht="15.6" x14ac:dyDescent="0.3">
      <c r="A41" s="2" t="s">
        <v>70</v>
      </c>
      <c r="B41" s="1" t="s">
        <v>78</v>
      </c>
      <c r="C41" s="1" t="s">
        <v>82</v>
      </c>
      <c r="D41" s="5">
        <v>44507</v>
      </c>
      <c r="E41" s="3">
        <v>8912</v>
      </c>
      <c r="G41" s="1" t="b">
        <v>0</v>
      </c>
      <c r="H41" s="71" t="s">
        <v>101</v>
      </c>
      <c r="I41" s="72"/>
      <c r="K41" s="8" t="str">
        <f t="shared" si="0"/>
        <v>Közterület foglalás díja</v>
      </c>
      <c r="L41">
        <f t="shared" si="1"/>
        <v>2021</v>
      </c>
      <c r="M41">
        <f t="shared" si="2"/>
        <v>11</v>
      </c>
      <c r="N41" s="25">
        <f t="shared" si="3"/>
        <v>8912</v>
      </c>
    </row>
    <row r="42" spans="1:14" ht="15.6" x14ac:dyDescent="0.3">
      <c r="A42" s="2" t="s">
        <v>71</v>
      </c>
      <c r="B42" s="1" t="s">
        <v>79</v>
      </c>
      <c r="C42" s="1" t="s">
        <v>87</v>
      </c>
      <c r="D42" s="5">
        <v>44737</v>
      </c>
      <c r="E42" s="3">
        <v>85600</v>
      </c>
      <c r="G42" s="1" t="b">
        <v>0</v>
      </c>
      <c r="H42" s="71"/>
      <c r="I42" s="72"/>
      <c r="K42" s="8" t="str">
        <f t="shared" si="0"/>
        <v>Földhaszonbér</v>
      </c>
      <c r="L42">
        <f t="shared" si="1"/>
        <v>2022</v>
      </c>
      <c r="M42">
        <f t="shared" si="2"/>
        <v>6</v>
      </c>
      <c r="N42" s="25">
        <f t="shared" si="3"/>
        <v>85600</v>
      </c>
    </row>
    <row r="43" spans="1:14" ht="15.75" customHeight="1" x14ac:dyDescent="0.3">
      <c r="A43" s="2" t="s">
        <v>72</v>
      </c>
      <c r="B43" s="1" t="s">
        <v>80</v>
      </c>
      <c r="C43" s="1" t="s">
        <v>88</v>
      </c>
      <c r="D43" s="5">
        <v>45046</v>
      </c>
      <c r="E43" s="3">
        <v>67520</v>
      </c>
      <c r="G43" s="1" t="b">
        <v>0</v>
      </c>
      <c r="H43" s="71"/>
      <c r="I43" s="72"/>
      <c r="K43" s="8" t="str">
        <f t="shared" si="0"/>
        <v>Továbbszámlázott szolgáltatás</v>
      </c>
      <c r="L43">
        <f t="shared" si="1"/>
        <v>2023</v>
      </c>
      <c r="M43">
        <f t="shared" si="2"/>
        <v>4</v>
      </c>
      <c r="N43" s="25">
        <f t="shared" si="3"/>
        <v>67520</v>
      </c>
    </row>
    <row r="44" spans="1:14" ht="15.6" x14ac:dyDescent="0.3">
      <c r="A44" s="2" t="s">
        <v>73</v>
      </c>
      <c r="B44" s="1" t="s">
        <v>81</v>
      </c>
      <c r="C44" s="1" t="s">
        <v>87</v>
      </c>
      <c r="D44" s="5">
        <v>44831</v>
      </c>
      <c r="E44" s="3">
        <v>128950</v>
      </c>
      <c r="G44" s="1" t="b">
        <v>1</v>
      </c>
      <c r="H44" s="71"/>
      <c r="I44" s="72"/>
      <c r="K44" s="8" t="str">
        <f t="shared" si="0"/>
        <v>Földhaszonbér</v>
      </c>
      <c r="L44">
        <f t="shared" si="1"/>
        <v>2022</v>
      </c>
      <c r="M44">
        <f t="shared" si="2"/>
        <v>9</v>
      </c>
      <c r="N44" s="25">
        <f t="shared" si="3"/>
        <v>128950</v>
      </c>
    </row>
    <row r="45" spans="1:14" ht="15.6" x14ac:dyDescent="0.3">
      <c r="A45" s="68" t="s">
        <v>98</v>
      </c>
      <c r="B45" s="69"/>
      <c r="C45" s="70"/>
      <c r="D45" s="4"/>
      <c r="E45" s="11">
        <f>SUM(E5:E44)</f>
        <v>7184196</v>
      </c>
      <c r="G45" s="10">
        <f>COUNTIF(G5:G44,TRUE)</f>
        <v>15</v>
      </c>
      <c r="H45" s="71"/>
      <c r="I45" s="72"/>
    </row>
    <row r="47" spans="1:14" ht="18" x14ac:dyDescent="0.35">
      <c r="D47" s="13" t="s">
        <v>104</v>
      </c>
      <c r="E47" s="14">
        <f>MIN(E5:E44)</f>
        <v>2440</v>
      </c>
    </row>
    <row r="48" spans="1:14" ht="18" x14ac:dyDescent="0.35">
      <c r="D48" s="19" t="s">
        <v>103</v>
      </c>
      <c r="E48" s="20">
        <f>MAX(E5:E44)</f>
        <v>1620012</v>
      </c>
    </row>
  </sheetData>
  <mergeCells count="3">
    <mergeCell ref="A1:E1"/>
    <mergeCell ref="A45:C45"/>
    <mergeCell ref="H41:I45"/>
  </mergeCells>
  <phoneticPr fontId="2" type="noConversion"/>
  <pageMargins left="0.25" right="0.25" top="0.75" bottom="0.75" header="0.3" footer="0.3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3BEB7-0E49-477D-BBB7-B3EB08518394}">
  <dimension ref="A1:AH66"/>
  <sheetViews>
    <sheetView zoomScale="40" workbookViewId="0"/>
  </sheetViews>
  <sheetFormatPr defaultColWidth="11.5546875" defaultRowHeight="14.4" x14ac:dyDescent="0.3"/>
  <cols>
    <col min="1" max="1" width="16" bestFit="1" customWidth="1"/>
    <col min="2" max="2" width="17.21875" bestFit="1" customWidth="1"/>
    <col min="3" max="3" width="10.44140625" bestFit="1" customWidth="1"/>
    <col min="5" max="6" width="11.44140625" bestFit="1" customWidth="1"/>
    <col min="7" max="7" width="11.21875" bestFit="1" customWidth="1"/>
    <col min="8" max="8" width="11.6640625" bestFit="1" customWidth="1"/>
    <col min="9" max="10" width="11.44140625" bestFit="1" customWidth="1"/>
    <col min="11" max="11" width="8.5546875" bestFit="1" customWidth="1"/>
    <col min="12" max="12" width="11.21875" bestFit="1" customWidth="1"/>
    <col min="19" max="19" width="16.21875" bestFit="1" customWidth="1"/>
    <col min="20" max="20" width="19.33203125" bestFit="1" customWidth="1"/>
    <col min="21" max="21" width="10.21875" bestFit="1" customWidth="1"/>
    <col min="23" max="23" width="13.44140625" bestFit="1" customWidth="1"/>
    <col min="24" max="24" width="11.21875" bestFit="1" customWidth="1"/>
    <col min="25" max="25" width="11" bestFit="1" customWidth="1"/>
    <col min="26" max="26" width="11.77734375" bestFit="1" customWidth="1"/>
    <col min="27" max="27" width="15.6640625" bestFit="1" customWidth="1"/>
    <col min="28" max="28" width="11.21875" bestFit="1" customWidth="1"/>
    <col min="29" max="29" width="8.21875" bestFit="1" customWidth="1"/>
    <col min="32" max="33" width="16" bestFit="1" customWidth="1"/>
  </cols>
  <sheetData>
    <row r="1" spans="1:33" x14ac:dyDescent="0.3">
      <c r="A1" t="s">
        <v>190</v>
      </c>
    </row>
    <row r="3" spans="1:33" x14ac:dyDescent="0.3">
      <c r="A3" s="26" t="s">
        <v>110</v>
      </c>
      <c r="B3" s="26" t="s">
        <v>109</v>
      </c>
    </row>
    <row r="4" spans="1:33" ht="57.6" x14ac:dyDescent="0.3">
      <c r="A4" s="26" t="s">
        <v>108</v>
      </c>
      <c r="B4" s="30" t="s">
        <v>90</v>
      </c>
      <c r="C4" s="30" t="s">
        <v>84</v>
      </c>
      <c r="D4" s="30" t="s">
        <v>87</v>
      </c>
      <c r="E4" s="30" t="s">
        <v>89</v>
      </c>
      <c r="F4" s="30" t="s">
        <v>86</v>
      </c>
      <c r="G4" s="30" t="s">
        <v>82</v>
      </c>
      <c r="H4" s="30" t="s">
        <v>96</v>
      </c>
      <c r="I4" s="30" t="s">
        <v>91</v>
      </c>
      <c r="J4" s="30" t="s">
        <v>85</v>
      </c>
      <c r="K4" s="30" t="s">
        <v>83</v>
      </c>
      <c r="L4" s="30" t="s">
        <v>92</v>
      </c>
      <c r="M4" s="30" t="s">
        <v>88</v>
      </c>
      <c r="N4" s="30" t="s">
        <v>95</v>
      </c>
      <c r="O4" s="30" t="s">
        <v>94</v>
      </c>
      <c r="S4" s="26" t="s">
        <v>246</v>
      </c>
      <c r="T4" s="26" t="s">
        <v>109</v>
      </c>
    </row>
    <row r="5" spans="1:33" ht="43.2" x14ac:dyDescent="0.3">
      <c r="A5" s="27">
        <v>1</v>
      </c>
      <c r="B5" s="28">
        <v>0</v>
      </c>
      <c r="C5" s="28">
        <v>1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S5" s="26" t="s">
        <v>108</v>
      </c>
      <c r="T5" s="30" t="s">
        <v>90</v>
      </c>
      <c r="U5" s="30" t="s">
        <v>84</v>
      </c>
      <c r="V5" s="30" t="s">
        <v>87</v>
      </c>
      <c r="W5" s="30" t="s">
        <v>89</v>
      </c>
      <c r="X5" s="30" t="s">
        <v>86</v>
      </c>
      <c r="Y5" s="30" t="s">
        <v>82</v>
      </c>
      <c r="Z5" s="30" t="s">
        <v>96</v>
      </c>
      <c r="AA5" s="30" t="s">
        <v>91</v>
      </c>
      <c r="AB5" s="30" t="s">
        <v>85</v>
      </c>
      <c r="AC5" s="30" t="s">
        <v>83</v>
      </c>
      <c r="AD5" s="30" t="s">
        <v>92</v>
      </c>
      <c r="AE5" s="65" t="s">
        <v>88</v>
      </c>
      <c r="AF5" s="30" t="s">
        <v>95</v>
      </c>
      <c r="AG5" s="30" t="s">
        <v>94</v>
      </c>
    </row>
    <row r="6" spans="1:33" x14ac:dyDescent="0.3">
      <c r="A6" s="27">
        <v>2</v>
      </c>
      <c r="B6" s="28">
        <v>0</v>
      </c>
      <c r="C6" s="28">
        <v>0.10468159348647862</v>
      </c>
      <c r="D6" s="28">
        <v>0.52020936318697297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0.37510904332654843</v>
      </c>
      <c r="O6" s="28">
        <v>0</v>
      </c>
      <c r="S6" s="27">
        <v>1</v>
      </c>
      <c r="U6">
        <v>1</v>
      </c>
      <c r="AE6" s="64"/>
    </row>
    <row r="7" spans="1:33" x14ac:dyDescent="0.3">
      <c r="A7" s="27">
        <v>3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3.0972578417833893E-2</v>
      </c>
      <c r="H7" s="28">
        <v>0</v>
      </c>
      <c r="I7" s="28">
        <v>0</v>
      </c>
      <c r="J7" s="28">
        <v>0</v>
      </c>
      <c r="K7" s="28">
        <v>0</v>
      </c>
      <c r="L7" s="28">
        <v>6.1550601696587097E-2</v>
      </c>
      <c r="M7" s="28">
        <v>0</v>
      </c>
      <c r="N7" s="28">
        <v>0.90747681988557904</v>
      </c>
      <c r="O7" s="28">
        <v>0</v>
      </c>
      <c r="S7" s="27">
        <v>2</v>
      </c>
      <c r="U7">
        <v>1</v>
      </c>
      <c r="V7">
        <v>1</v>
      </c>
      <c r="AE7" s="64"/>
      <c r="AF7">
        <v>1</v>
      </c>
    </row>
    <row r="8" spans="1:33" x14ac:dyDescent="0.3">
      <c r="A8" s="27">
        <v>4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0.69628270178847751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0.30371729821152255</v>
      </c>
      <c r="N8" s="28">
        <v>0</v>
      </c>
      <c r="O8" s="28">
        <v>0</v>
      </c>
      <c r="S8" s="27">
        <v>3</v>
      </c>
      <c r="Y8">
        <v>1</v>
      </c>
      <c r="AD8">
        <v>1</v>
      </c>
      <c r="AE8" s="64"/>
      <c r="AF8">
        <v>1</v>
      </c>
    </row>
    <row r="9" spans="1:33" x14ac:dyDescent="0.3">
      <c r="A9" s="27">
        <v>5</v>
      </c>
      <c r="B9" s="28">
        <v>0</v>
      </c>
      <c r="C9" s="28">
        <v>0</v>
      </c>
      <c r="D9" s="28">
        <v>0</v>
      </c>
      <c r="E9" s="28">
        <v>0</v>
      </c>
      <c r="F9" s="28">
        <v>9.0261989527421052E-2</v>
      </c>
      <c r="G9" s="28">
        <v>2.3522821513206695E-2</v>
      </c>
      <c r="H9" s="28">
        <v>0</v>
      </c>
      <c r="I9" s="28">
        <v>0.88621518895937224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S9" s="63">
        <v>4</v>
      </c>
      <c r="T9" s="64"/>
      <c r="U9" s="64"/>
      <c r="V9" s="64"/>
      <c r="W9" s="64"/>
      <c r="X9" s="64"/>
      <c r="Y9" s="64">
        <v>2</v>
      </c>
      <c r="Z9" s="64"/>
      <c r="AA9" s="64"/>
      <c r="AB9" s="64"/>
      <c r="AC9" s="64"/>
      <c r="AD9" s="64"/>
      <c r="AE9" s="64">
        <v>1</v>
      </c>
      <c r="AF9" s="64"/>
      <c r="AG9" s="64"/>
    </row>
    <row r="10" spans="1:33" x14ac:dyDescent="0.3">
      <c r="A10" s="27">
        <v>6</v>
      </c>
      <c r="B10" s="28">
        <v>0</v>
      </c>
      <c r="C10" s="28">
        <v>0</v>
      </c>
      <c r="D10" s="28">
        <v>0.53789116501193912</v>
      </c>
      <c r="E10" s="28">
        <v>0</v>
      </c>
      <c r="F10" s="28">
        <v>0</v>
      </c>
      <c r="G10" s="28">
        <v>0.46210883498806082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S10" s="27">
        <v>5</v>
      </c>
      <c r="X10">
        <v>1</v>
      </c>
      <c r="Y10">
        <v>1</v>
      </c>
      <c r="AA10">
        <v>1</v>
      </c>
      <c r="AE10" s="64"/>
    </row>
    <row r="11" spans="1:33" x14ac:dyDescent="0.3">
      <c r="A11" s="27">
        <v>7</v>
      </c>
      <c r="B11" s="28">
        <v>4.359831419851766E-2</v>
      </c>
      <c r="C11" s="28">
        <v>0</v>
      </c>
      <c r="D11" s="28">
        <v>1.0899578549629415E-2</v>
      </c>
      <c r="E11" s="28">
        <v>0</v>
      </c>
      <c r="F11" s="28">
        <v>0</v>
      </c>
      <c r="G11" s="28">
        <v>3.7203894782735066E-2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0.9082982124691179</v>
      </c>
      <c r="S11" s="27">
        <v>6</v>
      </c>
      <c r="V11">
        <v>1</v>
      </c>
      <c r="Y11">
        <v>2</v>
      </c>
      <c r="AE11" s="64"/>
    </row>
    <row r="12" spans="1:33" x14ac:dyDescent="0.3">
      <c r="A12" s="27">
        <v>8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6.1682818027995696E-2</v>
      </c>
      <c r="H12" s="28">
        <v>0</v>
      </c>
      <c r="I12" s="28">
        <v>0</v>
      </c>
      <c r="J12" s="28">
        <v>0.80207440613531988</v>
      </c>
      <c r="K12" s="28">
        <v>0.13624277583668445</v>
      </c>
      <c r="L12" s="28">
        <v>0</v>
      </c>
      <c r="M12" s="28">
        <v>0</v>
      </c>
      <c r="N12" s="28">
        <v>0</v>
      </c>
      <c r="O12" s="28">
        <v>0</v>
      </c>
      <c r="P12" s="30"/>
      <c r="S12" s="27">
        <v>7</v>
      </c>
      <c r="T12">
        <v>1</v>
      </c>
      <c r="V12">
        <v>1</v>
      </c>
      <c r="Y12">
        <v>1</v>
      </c>
      <c r="AE12" s="64"/>
      <c r="AG12">
        <v>1</v>
      </c>
    </row>
    <row r="13" spans="1:33" x14ac:dyDescent="0.3">
      <c r="A13" s="27">
        <v>9</v>
      </c>
      <c r="B13" s="28">
        <v>2.6023272240603738E-2</v>
      </c>
      <c r="C13" s="28">
        <v>0</v>
      </c>
      <c r="D13" s="28">
        <v>9.5877170155024352E-2</v>
      </c>
      <c r="E13" s="28">
        <v>0.51228670210788507</v>
      </c>
      <c r="F13" s="28">
        <v>0.11301535373062195</v>
      </c>
      <c r="G13" s="28">
        <v>0</v>
      </c>
      <c r="H13" s="28">
        <v>0</v>
      </c>
      <c r="I13" s="28">
        <v>0</v>
      </c>
      <c r="J13" s="28">
        <v>0</v>
      </c>
      <c r="K13" s="28">
        <v>0.25279750176586491</v>
      </c>
      <c r="L13" s="28">
        <v>0</v>
      </c>
      <c r="M13" s="28">
        <v>0</v>
      </c>
      <c r="N13" s="28">
        <v>0</v>
      </c>
      <c r="O13" s="28">
        <v>0</v>
      </c>
      <c r="S13" s="27">
        <v>8</v>
      </c>
      <c r="Y13">
        <v>3</v>
      </c>
      <c r="AB13">
        <v>1</v>
      </c>
      <c r="AC13">
        <v>1</v>
      </c>
      <c r="AE13" s="64"/>
    </row>
    <row r="14" spans="1:33" x14ac:dyDescent="0.3">
      <c r="A14" s="27">
        <v>10</v>
      </c>
      <c r="B14" s="28">
        <v>0</v>
      </c>
      <c r="C14" s="28">
        <v>0</v>
      </c>
      <c r="D14" s="28">
        <v>4.4392523364485979E-2</v>
      </c>
      <c r="E14" s="28">
        <v>0</v>
      </c>
      <c r="F14" s="28">
        <v>0</v>
      </c>
      <c r="G14" s="28">
        <v>0</v>
      </c>
      <c r="H14" s="28">
        <v>0.73598130841121501</v>
      </c>
      <c r="I14" s="28">
        <v>0</v>
      </c>
      <c r="J14" s="28">
        <v>0.20443925233644861</v>
      </c>
      <c r="K14" s="28">
        <v>0</v>
      </c>
      <c r="L14" s="28">
        <v>1.5186915887850467E-2</v>
      </c>
      <c r="M14" s="28">
        <v>0</v>
      </c>
      <c r="N14" s="28">
        <v>0</v>
      </c>
      <c r="O14" s="28">
        <v>0</v>
      </c>
      <c r="S14" s="27">
        <v>9</v>
      </c>
      <c r="T14">
        <v>1</v>
      </c>
      <c r="V14">
        <v>1</v>
      </c>
      <c r="W14">
        <v>1</v>
      </c>
      <c r="X14">
        <v>1</v>
      </c>
      <c r="AC14">
        <v>1</v>
      </c>
      <c r="AE14" s="64"/>
    </row>
    <row r="15" spans="1:33" x14ac:dyDescent="0.3">
      <c r="A15" s="27">
        <v>11</v>
      </c>
      <c r="B15" s="28">
        <v>0</v>
      </c>
      <c r="C15" s="28">
        <v>5.6084900075403031E-2</v>
      </c>
      <c r="D15" s="28">
        <v>0</v>
      </c>
      <c r="E15" s="28">
        <v>0.79142025661957616</v>
      </c>
      <c r="F15" s="28">
        <v>0</v>
      </c>
      <c r="G15" s="28">
        <v>0.15249484330502083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S15" s="27">
        <v>10</v>
      </c>
      <c r="V15">
        <v>1</v>
      </c>
      <c r="Z15">
        <v>1</v>
      </c>
      <c r="AB15">
        <v>1</v>
      </c>
      <c r="AD15">
        <v>1</v>
      </c>
      <c r="AE15" s="64"/>
    </row>
    <row r="16" spans="1:33" x14ac:dyDescent="0.3">
      <c r="A16" s="27">
        <v>12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1</v>
      </c>
      <c r="L16" s="28">
        <v>0</v>
      </c>
      <c r="M16" s="28">
        <v>0</v>
      </c>
      <c r="N16" s="28">
        <v>0</v>
      </c>
      <c r="O16" s="28">
        <v>0</v>
      </c>
      <c r="S16" s="27">
        <v>11</v>
      </c>
      <c r="U16">
        <v>1</v>
      </c>
      <c r="W16">
        <v>1</v>
      </c>
      <c r="Y16">
        <v>3</v>
      </c>
      <c r="AE16" s="64"/>
    </row>
    <row r="17" spans="1:33" x14ac:dyDescent="0.3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S17" s="27">
        <v>12</v>
      </c>
      <c r="AC17">
        <v>1</v>
      </c>
      <c r="AE17" s="64"/>
    </row>
    <row r="18" spans="1:33" x14ac:dyDescent="0.3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20" spans="1:33" x14ac:dyDescent="0.3">
      <c r="A20" t="s">
        <v>110</v>
      </c>
      <c r="B20" t="s">
        <v>193</v>
      </c>
      <c r="C20" t="s">
        <v>193</v>
      </c>
      <c r="D20" t="s">
        <v>193</v>
      </c>
      <c r="E20" t="s">
        <v>193</v>
      </c>
      <c r="F20" t="s">
        <v>193</v>
      </c>
      <c r="H20" t="s">
        <v>193</v>
      </c>
      <c r="I20" t="s">
        <v>193</v>
      </c>
      <c r="J20" t="s">
        <v>193</v>
      </c>
      <c r="K20" t="s">
        <v>193</v>
      </c>
      <c r="L20" t="s">
        <v>193</v>
      </c>
      <c r="M20" t="s">
        <v>193</v>
      </c>
      <c r="N20" t="s">
        <v>193</v>
      </c>
      <c r="O20" t="s">
        <v>193</v>
      </c>
      <c r="P20" t="s">
        <v>192</v>
      </c>
      <c r="S20" s="30" t="str">
        <f>A20</f>
        <v>Sum of összeg</v>
      </c>
      <c r="T20" s="30" t="str">
        <f t="shared" ref="T20:T33" si="0">B20</f>
        <v>x</v>
      </c>
      <c r="U20" s="30" t="str">
        <f t="shared" ref="U20:U33" si="1">C20</f>
        <v>x</v>
      </c>
      <c r="V20" s="30" t="str">
        <f t="shared" ref="V20:V33" si="2">D20</f>
        <v>x</v>
      </c>
      <c r="W20" s="30" t="str">
        <f t="shared" ref="W20:W33" si="3">E20</f>
        <v>x</v>
      </c>
      <c r="X20" s="30" t="str">
        <f t="shared" ref="X20:X33" si="4">F20</f>
        <v>x</v>
      </c>
      <c r="Y20" s="30" t="str">
        <f t="shared" ref="Y20:Y33" si="5">H20</f>
        <v>x</v>
      </c>
      <c r="Z20" s="30" t="str">
        <f t="shared" ref="Z20:Z33" si="6">I20</f>
        <v>x</v>
      </c>
      <c r="AA20" s="30" t="str">
        <f t="shared" ref="AA20:AA33" si="7">J20</f>
        <v>x</v>
      </c>
      <c r="AB20" s="30" t="str">
        <f t="shared" ref="AB20:AB33" si="8">K20</f>
        <v>x</v>
      </c>
      <c r="AC20" s="30" t="str">
        <f t="shared" ref="AC20:AC33" si="9">L20</f>
        <v>x</v>
      </c>
      <c r="AD20" s="30" t="str">
        <f t="shared" ref="AD20:AD33" si="10">M20</f>
        <v>x</v>
      </c>
      <c r="AE20" s="30" t="str">
        <f t="shared" ref="AE20:AE33" si="11">N20</f>
        <v>x</v>
      </c>
      <c r="AF20" s="30" t="str">
        <f t="shared" ref="AF20:AF33" si="12">O20</f>
        <v>x</v>
      </c>
      <c r="AG20" s="30" t="str">
        <f t="shared" ref="AG20:AG21" si="13">P20</f>
        <v>Y</v>
      </c>
    </row>
    <row r="21" spans="1:33" ht="57.6" x14ac:dyDescent="0.3">
      <c r="A21" t="s">
        <v>108</v>
      </c>
      <c r="B21" t="s">
        <v>90</v>
      </c>
      <c r="C21" t="s">
        <v>84</v>
      </c>
      <c r="D21" t="s">
        <v>87</v>
      </c>
      <c r="E21" t="s">
        <v>89</v>
      </c>
      <c r="F21" t="s">
        <v>86</v>
      </c>
      <c r="G21" t="s">
        <v>191</v>
      </c>
      <c r="H21" s="62" t="s">
        <v>96</v>
      </c>
      <c r="I21" t="s">
        <v>91</v>
      </c>
      <c r="J21" t="s">
        <v>85</v>
      </c>
      <c r="K21" t="s">
        <v>83</v>
      </c>
      <c r="L21" t="s">
        <v>92</v>
      </c>
      <c r="M21" t="s">
        <v>88</v>
      </c>
      <c r="N21" t="s">
        <v>95</v>
      </c>
      <c r="O21" t="s">
        <v>94</v>
      </c>
      <c r="P21" t="s">
        <v>82</v>
      </c>
      <c r="Q21" t="s">
        <v>191</v>
      </c>
      <c r="S21" s="30" t="str">
        <f t="shared" ref="S21:S33" si="14">A21</f>
        <v>Row Labels</v>
      </c>
      <c r="T21" s="30" t="str">
        <f t="shared" si="0"/>
        <v>Bírság</v>
      </c>
      <c r="U21" s="30" t="str">
        <f t="shared" si="1"/>
        <v>Eb befogás díja</v>
      </c>
      <c r="V21" s="30" t="str">
        <f t="shared" si="2"/>
        <v>Földhaszonbér</v>
      </c>
      <c r="W21" s="30" t="str">
        <f t="shared" si="3"/>
        <v>Ingatlan eladás részletfizetésre</v>
      </c>
      <c r="X21" s="30" t="str">
        <f t="shared" si="4"/>
        <v>Köztemetés megtérítése</v>
      </c>
      <c r="Y21" s="30" t="str">
        <f t="shared" si="5"/>
        <v>Közterület foglalás díja/ Rendezvény</v>
      </c>
      <c r="Z21" s="30" t="str">
        <f t="shared" si="6"/>
        <v>Közterület foglalás díja/Rendezvény</v>
      </c>
      <c r="AA21" s="30" t="str">
        <f t="shared" si="7"/>
        <v>Munkakölcsön</v>
      </c>
      <c r="AB21" s="30" t="str">
        <f t="shared" si="8"/>
        <v>Szociális kölcsön</v>
      </c>
      <c r="AC21" s="30" t="str">
        <f t="shared" si="9"/>
        <v>Terembérlet</v>
      </c>
      <c r="AD21" s="30" t="str">
        <f t="shared" si="10"/>
        <v>Továbbszámlázott szolgáltatás</v>
      </c>
      <c r="AE21" s="30" t="str">
        <f t="shared" si="11"/>
        <v>Továbbszámlázott szolgáltatás/áramdíj</v>
      </c>
      <c r="AF21" s="30" t="str">
        <f t="shared" si="12"/>
        <v>Továbbszámlázott szolgáltatás/gázdíj</v>
      </c>
      <c r="AG21" s="30" t="str">
        <f t="shared" si="13"/>
        <v>Közterület foglalás díja</v>
      </c>
    </row>
    <row r="22" spans="1:33" x14ac:dyDescent="0.3">
      <c r="A22">
        <v>1</v>
      </c>
      <c r="B22">
        <v>0</v>
      </c>
      <c r="C22">
        <v>1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S22" s="30">
        <f t="shared" si="14"/>
        <v>1</v>
      </c>
      <c r="T22" s="52">
        <f t="shared" si="0"/>
        <v>0</v>
      </c>
      <c r="U22" s="52">
        <f t="shared" si="1"/>
        <v>1</v>
      </c>
      <c r="V22" s="52">
        <f t="shared" si="2"/>
        <v>0</v>
      </c>
      <c r="W22" s="52">
        <f t="shared" si="3"/>
        <v>0</v>
      </c>
      <c r="X22" s="52">
        <f t="shared" si="4"/>
        <v>0</v>
      </c>
      <c r="Y22" s="52">
        <f t="shared" si="5"/>
        <v>0</v>
      </c>
      <c r="Z22" s="52">
        <f t="shared" si="6"/>
        <v>0</v>
      </c>
      <c r="AA22" s="52">
        <f t="shared" si="7"/>
        <v>0</v>
      </c>
      <c r="AB22" s="52">
        <f t="shared" si="8"/>
        <v>0</v>
      </c>
      <c r="AC22" s="52">
        <f t="shared" si="9"/>
        <v>0</v>
      </c>
      <c r="AD22" s="52">
        <f t="shared" si="10"/>
        <v>0</v>
      </c>
      <c r="AE22" s="52">
        <f t="shared" si="11"/>
        <v>0</v>
      </c>
      <c r="AF22" s="52">
        <f t="shared" si="12"/>
        <v>0</v>
      </c>
      <c r="AG22" s="30">
        <f>INT(P22*1000000)+1000000</f>
        <v>1000000</v>
      </c>
    </row>
    <row r="23" spans="1:33" x14ac:dyDescent="0.3">
      <c r="A23">
        <v>2</v>
      </c>
      <c r="B23">
        <v>0</v>
      </c>
      <c r="C23">
        <v>0.10468159348647862</v>
      </c>
      <c r="D23">
        <v>0.52020936318697297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0.37510904332654843</v>
      </c>
      <c r="O23">
        <v>0</v>
      </c>
      <c r="P23">
        <v>0</v>
      </c>
      <c r="S23" s="30">
        <f t="shared" si="14"/>
        <v>2</v>
      </c>
      <c r="T23" s="52">
        <f t="shared" si="0"/>
        <v>0</v>
      </c>
      <c r="U23" s="52">
        <f t="shared" si="1"/>
        <v>0.10468159348647862</v>
      </c>
      <c r="V23" s="52">
        <f t="shared" si="2"/>
        <v>0.52020936318697297</v>
      </c>
      <c r="W23" s="52">
        <f t="shared" si="3"/>
        <v>0</v>
      </c>
      <c r="X23" s="52">
        <f t="shared" si="4"/>
        <v>0</v>
      </c>
      <c r="Y23" s="52">
        <f t="shared" si="5"/>
        <v>0</v>
      </c>
      <c r="Z23" s="52">
        <f t="shared" si="6"/>
        <v>0</v>
      </c>
      <c r="AA23" s="52">
        <f t="shared" si="7"/>
        <v>0</v>
      </c>
      <c r="AB23" s="52">
        <f t="shared" si="8"/>
        <v>0</v>
      </c>
      <c r="AC23" s="52">
        <f t="shared" si="9"/>
        <v>0</v>
      </c>
      <c r="AD23" s="52">
        <f t="shared" si="10"/>
        <v>0</v>
      </c>
      <c r="AE23" s="52">
        <f t="shared" si="11"/>
        <v>0.37510904332654843</v>
      </c>
      <c r="AF23" s="52">
        <f t="shared" si="12"/>
        <v>0</v>
      </c>
      <c r="AG23" s="30">
        <f t="shared" ref="AG23:AG33" si="15">INT(P23*1000000)+1000000</f>
        <v>1000000</v>
      </c>
    </row>
    <row r="24" spans="1:33" x14ac:dyDescent="0.3">
      <c r="A24">
        <v>3</v>
      </c>
      <c r="B24">
        <v>0</v>
      </c>
      <c r="C24">
        <v>0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6.1550601696587097E-2</v>
      </c>
      <c r="M24">
        <v>0</v>
      </c>
      <c r="N24">
        <v>0.90747681988557904</v>
      </c>
      <c r="O24">
        <v>0</v>
      </c>
      <c r="P24">
        <v>3.0972578417833893E-2</v>
      </c>
      <c r="S24" s="30">
        <f t="shared" si="14"/>
        <v>3</v>
      </c>
      <c r="T24" s="52">
        <f t="shared" si="0"/>
        <v>0</v>
      </c>
      <c r="U24" s="52">
        <f t="shared" si="1"/>
        <v>0</v>
      </c>
      <c r="V24" s="52">
        <f t="shared" si="2"/>
        <v>0</v>
      </c>
      <c r="W24" s="52">
        <f t="shared" si="3"/>
        <v>0</v>
      </c>
      <c r="X24" s="52">
        <f t="shared" si="4"/>
        <v>0</v>
      </c>
      <c r="Y24" s="52">
        <f t="shared" si="5"/>
        <v>0</v>
      </c>
      <c r="Z24" s="52">
        <f t="shared" si="6"/>
        <v>0</v>
      </c>
      <c r="AA24" s="52">
        <f t="shared" si="7"/>
        <v>0</v>
      </c>
      <c r="AB24" s="52">
        <f t="shared" si="8"/>
        <v>0</v>
      </c>
      <c r="AC24" s="52">
        <f t="shared" si="9"/>
        <v>6.1550601696587097E-2</v>
      </c>
      <c r="AD24" s="52">
        <f t="shared" si="10"/>
        <v>0</v>
      </c>
      <c r="AE24" s="52">
        <f t="shared" si="11"/>
        <v>0.90747681988557904</v>
      </c>
      <c r="AF24" s="52">
        <f t="shared" si="12"/>
        <v>0</v>
      </c>
      <c r="AG24" s="30">
        <f t="shared" si="15"/>
        <v>1030972</v>
      </c>
    </row>
    <row r="25" spans="1:33" x14ac:dyDescent="0.3">
      <c r="A25">
        <v>4</v>
      </c>
      <c r="B25">
        <v>0</v>
      </c>
      <c r="C25">
        <v>0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50">
        <v>0.30371729821152255</v>
      </c>
      <c r="N25">
        <v>0</v>
      </c>
      <c r="O25">
        <v>0</v>
      </c>
      <c r="P25">
        <v>0.69628270178847751</v>
      </c>
      <c r="S25" s="30">
        <f t="shared" si="14"/>
        <v>4</v>
      </c>
      <c r="T25" s="52">
        <f t="shared" si="0"/>
        <v>0</v>
      </c>
      <c r="U25" s="52">
        <f t="shared" si="1"/>
        <v>0</v>
      </c>
      <c r="V25" s="52">
        <f t="shared" si="2"/>
        <v>0</v>
      </c>
      <c r="W25" s="52">
        <f t="shared" si="3"/>
        <v>0</v>
      </c>
      <c r="X25" s="52">
        <f t="shared" si="4"/>
        <v>0</v>
      </c>
      <c r="Y25" s="52">
        <f t="shared" si="5"/>
        <v>0</v>
      </c>
      <c r="Z25" s="52">
        <f t="shared" si="6"/>
        <v>0</v>
      </c>
      <c r="AA25" s="52">
        <f t="shared" si="7"/>
        <v>0</v>
      </c>
      <c r="AB25" s="52">
        <f t="shared" si="8"/>
        <v>0</v>
      </c>
      <c r="AC25" s="52">
        <f t="shared" si="9"/>
        <v>0</v>
      </c>
      <c r="AD25" s="52">
        <f t="shared" si="10"/>
        <v>0.30371729821152255</v>
      </c>
      <c r="AE25" s="52">
        <f t="shared" si="11"/>
        <v>0</v>
      </c>
      <c r="AF25" s="52">
        <f t="shared" si="12"/>
        <v>0</v>
      </c>
      <c r="AG25" s="30">
        <f t="shared" si="15"/>
        <v>1696282</v>
      </c>
    </row>
    <row r="26" spans="1:33" x14ac:dyDescent="0.3">
      <c r="A26">
        <v>5</v>
      </c>
      <c r="B26">
        <v>0</v>
      </c>
      <c r="C26">
        <v>0</v>
      </c>
      <c r="D26">
        <v>0</v>
      </c>
      <c r="E26">
        <v>0</v>
      </c>
      <c r="F26">
        <v>9.0261989527421052E-2</v>
      </c>
      <c r="H26">
        <v>0</v>
      </c>
      <c r="I26">
        <v>0.88621518895937224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2.3522821513206695E-2</v>
      </c>
      <c r="S26" s="30">
        <f t="shared" si="14"/>
        <v>5</v>
      </c>
      <c r="T26" s="52">
        <f t="shared" si="0"/>
        <v>0</v>
      </c>
      <c r="U26" s="52">
        <f t="shared" si="1"/>
        <v>0</v>
      </c>
      <c r="V26" s="52">
        <f t="shared" si="2"/>
        <v>0</v>
      </c>
      <c r="W26" s="52">
        <f t="shared" si="3"/>
        <v>0</v>
      </c>
      <c r="X26" s="52">
        <f t="shared" si="4"/>
        <v>9.0261989527421052E-2</v>
      </c>
      <c r="Y26" s="52">
        <f t="shared" si="5"/>
        <v>0</v>
      </c>
      <c r="Z26" s="52">
        <f t="shared" si="6"/>
        <v>0.88621518895937224</v>
      </c>
      <c r="AA26" s="52">
        <f t="shared" si="7"/>
        <v>0</v>
      </c>
      <c r="AB26" s="52">
        <f t="shared" si="8"/>
        <v>0</v>
      </c>
      <c r="AC26" s="52">
        <f t="shared" si="9"/>
        <v>0</v>
      </c>
      <c r="AD26" s="52">
        <f t="shared" si="10"/>
        <v>0</v>
      </c>
      <c r="AE26" s="52">
        <f t="shared" si="11"/>
        <v>0</v>
      </c>
      <c r="AF26" s="52">
        <f t="shared" si="12"/>
        <v>0</v>
      </c>
      <c r="AG26" s="30">
        <f t="shared" si="15"/>
        <v>1023522</v>
      </c>
    </row>
    <row r="27" spans="1:33" x14ac:dyDescent="0.3">
      <c r="A27">
        <v>6</v>
      </c>
      <c r="B27">
        <v>0</v>
      </c>
      <c r="C27">
        <v>0</v>
      </c>
      <c r="D27">
        <v>0.53789116501193912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0.46210883498806082</v>
      </c>
      <c r="S27" s="30">
        <f t="shared" si="14"/>
        <v>6</v>
      </c>
      <c r="T27" s="52">
        <f t="shared" si="0"/>
        <v>0</v>
      </c>
      <c r="U27" s="52">
        <f t="shared" si="1"/>
        <v>0</v>
      </c>
      <c r="V27" s="52">
        <f t="shared" si="2"/>
        <v>0.53789116501193912</v>
      </c>
      <c r="W27" s="52">
        <f t="shared" si="3"/>
        <v>0</v>
      </c>
      <c r="X27" s="52">
        <f t="shared" si="4"/>
        <v>0</v>
      </c>
      <c r="Y27" s="52">
        <f t="shared" si="5"/>
        <v>0</v>
      </c>
      <c r="Z27" s="52">
        <f t="shared" si="6"/>
        <v>0</v>
      </c>
      <c r="AA27" s="52">
        <f t="shared" si="7"/>
        <v>0</v>
      </c>
      <c r="AB27" s="52">
        <f t="shared" si="8"/>
        <v>0</v>
      </c>
      <c r="AC27" s="52">
        <f t="shared" si="9"/>
        <v>0</v>
      </c>
      <c r="AD27" s="52">
        <f t="shared" si="10"/>
        <v>0</v>
      </c>
      <c r="AE27" s="52">
        <f t="shared" si="11"/>
        <v>0</v>
      </c>
      <c r="AF27" s="52">
        <f t="shared" si="12"/>
        <v>0</v>
      </c>
      <c r="AG27" s="30">
        <f t="shared" si="15"/>
        <v>1462108</v>
      </c>
    </row>
    <row r="28" spans="1:33" x14ac:dyDescent="0.3">
      <c r="A28">
        <v>7</v>
      </c>
      <c r="B28">
        <v>4.359831419851766E-2</v>
      </c>
      <c r="C28">
        <v>0</v>
      </c>
      <c r="D28">
        <v>1.0899578549629415E-2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0.9082982124691179</v>
      </c>
      <c r="P28">
        <v>3.7203894782735066E-2</v>
      </c>
      <c r="S28" s="30">
        <f t="shared" si="14"/>
        <v>7</v>
      </c>
      <c r="T28" s="52">
        <f t="shared" si="0"/>
        <v>4.359831419851766E-2</v>
      </c>
      <c r="U28" s="52">
        <f t="shared" si="1"/>
        <v>0</v>
      </c>
      <c r="V28" s="52">
        <f t="shared" si="2"/>
        <v>1.0899578549629415E-2</v>
      </c>
      <c r="W28" s="52">
        <f t="shared" si="3"/>
        <v>0</v>
      </c>
      <c r="X28" s="52">
        <f t="shared" si="4"/>
        <v>0</v>
      </c>
      <c r="Y28" s="52">
        <f t="shared" si="5"/>
        <v>0</v>
      </c>
      <c r="Z28" s="52">
        <f t="shared" si="6"/>
        <v>0</v>
      </c>
      <c r="AA28" s="52">
        <f t="shared" si="7"/>
        <v>0</v>
      </c>
      <c r="AB28" s="52">
        <f t="shared" si="8"/>
        <v>0</v>
      </c>
      <c r="AC28" s="52">
        <f t="shared" si="9"/>
        <v>0</v>
      </c>
      <c r="AD28" s="52">
        <f t="shared" si="10"/>
        <v>0</v>
      </c>
      <c r="AE28" s="52">
        <f t="shared" si="11"/>
        <v>0</v>
      </c>
      <c r="AF28" s="52">
        <f t="shared" si="12"/>
        <v>0.9082982124691179</v>
      </c>
      <c r="AG28" s="30">
        <f t="shared" si="15"/>
        <v>1037203</v>
      </c>
    </row>
    <row r="29" spans="1:33" x14ac:dyDescent="0.3">
      <c r="A29">
        <v>8</v>
      </c>
      <c r="B29">
        <v>0</v>
      </c>
      <c r="C29">
        <v>0</v>
      </c>
      <c r="D29">
        <v>0</v>
      </c>
      <c r="E29">
        <v>0</v>
      </c>
      <c r="F29">
        <v>0</v>
      </c>
      <c r="H29">
        <v>0</v>
      </c>
      <c r="I29">
        <v>0</v>
      </c>
      <c r="J29">
        <v>0.80207440613531988</v>
      </c>
      <c r="K29">
        <v>0.13624277583668445</v>
      </c>
      <c r="L29">
        <v>0</v>
      </c>
      <c r="M29">
        <v>0</v>
      </c>
      <c r="N29">
        <v>0</v>
      </c>
      <c r="O29">
        <v>0</v>
      </c>
      <c r="P29">
        <v>6.1682818027995696E-2</v>
      </c>
      <c r="S29" s="30">
        <f t="shared" si="14"/>
        <v>8</v>
      </c>
      <c r="T29" s="52">
        <f t="shared" si="0"/>
        <v>0</v>
      </c>
      <c r="U29" s="52">
        <f t="shared" si="1"/>
        <v>0</v>
      </c>
      <c r="V29" s="52">
        <f t="shared" si="2"/>
        <v>0</v>
      </c>
      <c r="W29" s="52">
        <f t="shared" si="3"/>
        <v>0</v>
      </c>
      <c r="X29" s="52">
        <f t="shared" si="4"/>
        <v>0</v>
      </c>
      <c r="Y29" s="52">
        <f t="shared" si="5"/>
        <v>0</v>
      </c>
      <c r="Z29" s="52">
        <f t="shared" si="6"/>
        <v>0</v>
      </c>
      <c r="AA29" s="52">
        <f t="shared" si="7"/>
        <v>0.80207440613531988</v>
      </c>
      <c r="AB29" s="52">
        <f t="shared" si="8"/>
        <v>0.13624277583668445</v>
      </c>
      <c r="AC29" s="52">
        <f t="shared" si="9"/>
        <v>0</v>
      </c>
      <c r="AD29" s="52">
        <f t="shared" si="10"/>
        <v>0</v>
      </c>
      <c r="AE29" s="52">
        <f t="shared" si="11"/>
        <v>0</v>
      </c>
      <c r="AF29" s="52">
        <f t="shared" si="12"/>
        <v>0</v>
      </c>
      <c r="AG29" s="30">
        <f t="shared" si="15"/>
        <v>1061682</v>
      </c>
    </row>
    <row r="30" spans="1:33" x14ac:dyDescent="0.3">
      <c r="A30">
        <v>9</v>
      </c>
      <c r="B30">
        <v>2.6023272240603738E-2</v>
      </c>
      <c r="C30">
        <v>0</v>
      </c>
      <c r="D30">
        <v>9.5877170155024352E-2</v>
      </c>
      <c r="E30">
        <v>0.51228670210788507</v>
      </c>
      <c r="F30">
        <v>0.11301535373062195</v>
      </c>
      <c r="H30">
        <v>0</v>
      </c>
      <c r="I30">
        <v>0</v>
      </c>
      <c r="J30">
        <v>0</v>
      </c>
      <c r="K30">
        <v>0.25279750176586491</v>
      </c>
      <c r="L30">
        <v>0</v>
      </c>
      <c r="M30">
        <v>0</v>
      </c>
      <c r="N30">
        <v>0</v>
      </c>
      <c r="O30">
        <v>0</v>
      </c>
      <c r="P30">
        <v>0</v>
      </c>
      <c r="S30" s="30">
        <f t="shared" si="14"/>
        <v>9</v>
      </c>
      <c r="T30" s="52">
        <f t="shared" si="0"/>
        <v>2.6023272240603738E-2</v>
      </c>
      <c r="U30" s="52">
        <f t="shared" si="1"/>
        <v>0</v>
      </c>
      <c r="V30" s="52">
        <f t="shared" si="2"/>
        <v>9.5877170155024352E-2</v>
      </c>
      <c r="W30" s="52">
        <f t="shared" si="3"/>
        <v>0.51228670210788507</v>
      </c>
      <c r="X30" s="52">
        <f t="shared" si="4"/>
        <v>0.11301535373062195</v>
      </c>
      <c r="Y30" s="52">
        <f t="shared" si="5"/>
        <v>0</v>
      </c>
      <c r="Z30" s="52">
        <f t="shared" si="6"/>
        <v>0</v>
      </c>
      <c r="AA30" s="52">
        <f t="shared" si="7"/>
        <v>0</v>
      </c>
      <c r="AB30" s="52">
        <f t="shared" si="8"/>
        <v>0.25279750176586491</v>
      </c>
      <c r="AC30" s="52">
        <f t="shared" si="9"/>
        <v>0</v>
      </c>
      <c r="AD30" s="52">
        <f t="shared" si="10"/>
        <v>0</v>
      </c>
      <c r="AE30" s="52">
        <f t="shared" si="11"/>
        <v>0</v>
      </c>
      <c r="AF30" s="52">
        <f t="shared" si="12"/>
        <v>0</v>
      </c>
      <c r="AG30" s="30">
        <f t="shared" si="15"/>
        <v>1000000</v>
      </c>
    </row>
    <row r="31" spans="1:33" x14ac:dyDescent="0.3">
      <c r="A31" s="62">
        <v>10</v>
      </c>
      <c r="B31">
        <v>0</v>
      </c>
      <c r="C31">
        <v>0</v>
      </c>
      <c r="D31">
        <v>4.4392523364485979E-2</v>
      </c>
      <c r="E31">
        <v>0</v>
      </c>
      <c r="F31">
        <v>0</v>
      </c>
      <c r="H31" s="62">
        <v>0.73598130841121501</v>
      </c>
      <c r="I31">
        <v>0</v>
      </c>
      <c r="J31">
        <v>0.20443925233644861</v>
      </c>
      <c r="K31">
        <v>0</v>
      </c>
      <c r="L31">
        <v>1.5186915887850467E-2</v>
      </c>
      <c r="M31">
        <v>0</v>
      </c>
      <c r="N31">
        <v>0</v>
      </c>
      <c r="O31">
        <v>0</v>
      </c>
      <c r="P31">
        <v>0</v>
      </c>
      <c r="S31" s="30">
        <f t="shared" si="14"/>
        <v>10</v>
      </c>
      <c r="T31" s="52">
        <f t="shared" si="0"/>
        <v>0</v>
      </c>
      <c r="U31" s="52">
        <f t="shared" si="1"/>
        <v>0</v>
      </c>
      <c r="V31" s="52">
        <f t="shared" si="2"/>
        <v>4.4392523364485979E-2</v>
      </c>
      <c r="W31" s="52">
        <f t="shared" si="3"/>
        <v>0</v>
      </c>
      <c r="X31" s="52">
        <f t="shared" si="4"/>
        <v>0</v>
      </c>
      <c r="Y31" s="52">
        <f t="shared" si="5"/>
        <v>0.73598130841121501</v>
      </c>
      <c r="Z31" s="52">
        <f t="shared" si="6"/>
        <v>0</v>
      </c>
      <c r="AA31" s="52">
        <f t="shared" si="7"/>
        <v>0.20443925233644861</v>
      </c>
      <c r="AB31" s="52">
        <f t="shared" si="8"/>
        <v>0</v>
      </c>
      <c r="AC31" s="52">
        <f t="shared" si="9"/>
        <v>1.5186915887850467E-2</v>
      </c>
      <c r="AD31" s="52">
        <f t="shared" si="10"/>
        <v>0</v>
      </c>
      <c r="AE31" s="52">
        <f t="shared" si="11"/>
        <v>0</v>
      </c>
      <c r="AF31" s="52">
        <f t="shared" si="12"/>
        <v>0</v>
      </c>
      <c r="AG31" s="30">
        <f t="shared" si="15"/>
        <v>1000000</v>
      </c>
    </row>
    <row r="32" spans="1:33" x14ac:dyDescent="0.3">
      <c r="A32">
        <v>11</v>
      </c>
      <c r="B32">
        <v>0</v>
      </c>
      <c r="C32">
        <v>5.6084900075403031E-2</v>
      </c>
      <c r="D32">
        <v>0</v>
      </c>
      <c r="E32">
        <v>0.79142025661957616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0.15249484330502083</v>
      </c>
      <c r="S32" s="30">
        <f t="shared" si="14"/>
        <v>11</v>
      </c>
      <c r="T32" s="52">
        <f t="shared" si="0"/>
        <v>0</v>
      </c>
      <c r="U32" s="52">
        <f t="shared" si="1"/>
        <v>5.6084900075403031E-2</v>
      </c>
      <c r="V32" s="52">
        <f t="shared" si="2"/>
        <v>0</v>
      </c>
      <c r="W32" s="52">
        <f t="shared" si="3"/>
        <v>0.79142025661957616</v>
      </c>
      <c r="X32" s="52">
        <f t="shared" si="4"/>
        <v>0</v>
      </c>
      <c r="Y32" s="52">
        <f t="shared" si="5"/>
        <v>0</v>
      </c>
      <c r="Z32" s="52">
        <f t="shared" si="6"/>
        <v>0</v>
      </c>
      <c r="AA32" s="52">
        <f t="shared" si="7"/>
        <v>0</v>
      </c>
      <c r="AB32" s="52">
        <f t="shared" si="8"/>
        <v>0</v>
      </c>
      <c r="AC32" s="52">
        <f t="shared" si="9"/>
        <v>0</v>
      </c>
      <c r="AD32" s="52">
        <f t="shared" si="10"/>
        <v>0</v>
      </c>
      <c r="AE32" s="52">
        <f t="shared" si="11"/>
        <v>0</v>
      </c>
      <c r="AF32" s="52">
        <f t="shared" si="12"/>
        <v>0</v>
      </c>
      <c r="AG32" s="30">
        <f t="shared" si="15"/>
        <v>1152494</v>
      </c>
    </row>
    <row r="33" spans="1:34" x14ac:dyDescent="0.3">
      <c r="A33">
        <v>12</v>
      </c>
      <c r="B33">
        <v>0</v>
      </c>
      <c r="C33">
        <v>0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S33" s="30">
        <f t="shared" si="14"/>
        <v>12</v>
      </c>
      <c r="T33" s="52">
        <f t="shared" si="0"/>
        <v>0</v>
      </c>
      <c r="U33" s="52">
        <f t="shared" si="1"/>
        <v>0</v>
      </c>
      <c r="V33" s="52">
        <f t="shared" si="2"/>
        <v>0</v>
      </c>
      <c r="W33" s="52">
        <f t="shared" si="3"/>
        <v>0</v>
      </c>
      <c r="X33" s="52">
        <f t="shared" si="4"/>
        <v>0</v>
      </c>
      <c r="Y33" s="52">
        <f t="shared" si="5"/>
        <v>0</v>
      </c>
      <c r="Z33" s="52">
        <f t="shared" si="6"/>
        <v>0</v>
      </c>
      <c r="AA33" s="52">
        <f t="shared" si="7"/>
        <v>0</v>
      </c>
      <c r="AB33" s="52">
        <f t="shared" si="8"/>
        <v>1</v>
      </c>
      <c r="AC33" s="52">
        <f t="shared" si="9"/>
        <v>0</v>
      </c>
      <c r="AD33" s="52">
        <f t="shared" si="10"/>
        <v>0</v>
      </c>
      <c r="AE33" s="52">
        <f t="shared" si="11"/>
        <v>0</v>
      </c>
      <c r="AF33" s="52">
        <f t="shared" si="12"/>
        <v>0</v>
      </c>
      <c r="AG33" s="30">
        <f t="shared" si="15"/>
        <v>1000000</v>
      </c>
    </row>
    <row r="35" spans="1:34" x14ac:dyDescent="0.3">
      <c r="S35" t="s">
        <v>195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</row>
    <row r="36" spans="1:34" x14ac:dyDescent="0.3">
      <c r="S36" t="str">
        <f>S20</f>
        <v>Sum of összeg</v>
      </c>
      <c r="T36" t="str">
        <f t="shared" ref="T36:AG36" si="16">T20</f>
        <v>x</v>
      </c>
      <c r="U36" t="str">
        <f t="shared" si="16"/>
        <v>x</v>
      </c>
      <c r="V36" t="str">
        <f t="shared" si="16"/>
        <v>x</v>
      </c>
      <c r="W36" t="str">
        <f t="shared" si="16"/>
        <v>x</v>
      </c>
      <c r="X36" t="str">
        <f t="shared" si="16"/>
        <v>x</v>
      </c>
      <c r="Y36" t="str">
        <f t="shared" si="16"/>
        <v>x</v>
      </c>
      <c r="Z36" t="str">
        <f t="shared" si="16"/>
        <v>x</v>
      </c>
      <c r="AA36" t="str">
        <f t="shared" si="16"/>
        <v>x</v>
      </c>
      <c r="AB36" t="str">
        <f t="shared" si="16"/>
        <v>x</v>
      </c>
      <c r="AC36" t="str">
        <f t="shared" si="16"/>
        <v>x</v>
      </c>
      <c r="AD36" t="str">
        <f t="shared" si="16"/>
        <v>x</v>
      </c>
      <c r="AE36" t="str">
        <f t="shared" si="16"/>
        <v>x</v>
      </c>
      <c r="AF36" t="str">
        <f t="shared" si="16"/>
        <v>x</v>
      </c>
      <c r="AG36" t="str">
        <f t="shared" si="16"/>
        <v>Y</v>
      </c>
    </row>
    <row r="37" spans="1:34" x14ac:dyDescent="0.3">
      <c r="S37" t="str">
        <f t="shared" ref="S37:AG37" si="17">S21</f>
        <v>Row Labels</v>
      </c>
      <c r="T37" t="str">
        <f t="shared" si="17"/>
        <v>Bírság</v>
      </c>
      <c r="U37" t="str">
        <f t="shared" si="17"/>
        <v>Eb befogás díja</v>
      </c>
      <c r="V37" t="str">
        <f t="shared" si="17"/>
        <v>Földhaszonbér</v>
      </c>
      <c r="W37" t="str">
        <f t="shared" si="17"/>
        <v>Ingatlan eladás részletfizetésre</v>
      </c>
      <c r="X37" t="str">
        <f t="shared" si="17"/>
        <v>Köztemetés megtérítése</v>
      </c>
      <c r="Y37" t="str">
        <f t="shared" si="17"/>
        <v>Közterület foglalás díja/ Rendezvény</v>
      </c>
      <c r="Z37" t="str">
        <f t="shared" si="17"/>
        <v>Közterület foglalás díja/Rendezvény</v>
      </c>
      <c r="AA37" t="str">
        <f t="shared" si="17"/>
        <v>Munkakölcsön</v>
      </c>
      <c r="AB37" t="str">
        <f t="shared" si="17"/>
        <v>Szociális kölcsön</v>
      </c>
      <c r="AC37" t="str">
        <f t="shared" si="17"/>
        <v>Terembérlet</v>
      </c>
      <c r="AD37" t="str">
        <f t="shared" si="17"/>
        <v>Továbbszámlázott szolgáltatás</v>
      </c>
      <c r="AE37" t="str">
        <f t="shared" si="17"/>
        <v>Továbbszámlázott szolgáltatás/áramdíj</v>
      </c>
      <c r="AF37" t="str">
        <f t="shared" si="17"/>
        <v>Továbbszámlázott szolgáltatás/gázdíj</v>
      </c>
      <c r="AG37" t="str">
        <f t="shared" si="17"/>
        <v>Közterület foglalás díja</v>
      </c>
      <c r="AH37" t="s">
        <v>191</v>
      </c>
    </row>
    <row r="38" spans="1:34" x14ac:dyDescent="0.3">
      <c r="S38">
        <f t="shared" ref="S38:AG38" si="18">S22</f>
        <v>1</v>
      </c>
      <c r="T38">
        <f>RANK(T22,T$22:T$33,0)</f>
        <v>3</v>
      </c>
      <c r="U38">
        <f t="shared" ref="U38:AF38" si="19">RANK(U22,U$22:U$33,0)</f>
        <v>1</v>
      </c>
      <c r="V38">
        <f t="shared" si="19"/>
        <v>6</v>
      </c>
      <c r="W38">
        <f t="shared" si="19"/>
        <v>3</v>
      </c>
      <c r="X38">
        <f t="shared" si="19"/>
        <v>3</v>
      </c>
      <c r="Y38">
        <f t="shared" si="19"/>
        <v>2</v>
      </c>
      <c r="Z38">
        <f t="shared" si="19"/>
        <v>2</v>
      </c>
      <c r="AA38">
        <f t="shared" si="19"/>
        <v>3</v>
      </c>
      <c r="AB38">
        <f t="shared" si="19"/>
        <v>4</v>
      </c>
      <c r="AC38">
        <f t="shared" si="19"/>
        <v>3</v>
      </c>
      <c r="AD38">
        <f t="shared" si="19"/>
        <v>2</v>
      </c>
      <c r="AE38">
        <f t="shared" si="19"/>
        <v>3</v>
      </c>
      <c r="AF38">
        <f t="shared" si="19"/>
        <v>2</v>
      </c>
      <c r="AG38">
        <f t="shared" si="18"/>
        <v>1000000</v>
      </c>
    </row>
    <row r="39" spans="1:34" x14ac:dyDescent="0.3">
      <c r="S39">
        <f t="shared" ref="S39:AG39" si="20">S23</f>
        <v>2</v>
      </c>
      <c r="T39">
        <f t="shared" ref="T39:AF39" si="21">RANK(T23,T$22:T$33,0)</f>
        <v>3</v>
      </c>
      <c r="U39">
        <f t="shared" si="21"/>
        <v>2</v>
      </c>
      <c r="V39">
        <f t="shared" si="21"/>
        <v>2</v>
      </c>
      <c r="W39">
        <f t="shared" si="21"/>
        <v>3</v>
      </c>
      <c r="X39">
        <f t="shared" si="21"/>
        <v>3</v>
      </c>
      <c r="Y39">
        <f t="shared" si="21"/>
        <v>2</v>
      </c>
      <c r="Z39">
        <f t="shared" si="21"/>
        <v>2</v>
      </c>
      <c r="AA39">
        <f t="shared" si="21"/>
        <v>3</v>
      </c>
      <c r="AB39">
        <f t="shared" si="21"/>
        <v>4</v>
      </c>
      <c r="AC39">
        <f t="shared" si="21"/>
        <v>3</v>
      </c>
      <c r="AD39">
        <f t="shared" si="21"/>
        <v>2</v>
      </c>
      <c r="AE39">
        <f t="shared" si="21"/>
        <v>2</v>
      </c>
      <c r="AF39">
        <f t="shared" si="21"/>
        <v>2</v>
      </c>
      <c r="AG39">
        <f t="shared" si="20"/>
        <v>1000000</v>
      </c>
    </row>
    <row r="40" spans="1:34" x14ac:dyDescent="0.3">
      <c r="S40">
        <f t="shared" ref="S40:AG40" si="22">S24</f>
        <v>3</v>
      </c>
      <c r="T40">
        <f t="shared" ref="T40:AF40" si="23">RANK(T24,T$22:T$33,0)</f>
        <v>3</v>
      </c>
      <c r="U40">
        <f t="shared" si="23"/>
        <v>4</v>
      </c>
      <c r="V40">
        <f t="shared" si="23"/>
        <v>6</v>
      </c>
      <c r="W40">
        <f t="shared" si="23"/>
        <v>3</v>
      </c>
      <c r="X40">
        <f t="shared" si="23"/>
        <v>3</v>
      </c>
      <c r="Y40">
        <f t="shared" si="23"/>
        <v>2</v>
      </c>
      <c r="Z40">
        <f t="shared" si="23"/>
        <v>2</v>
      </c>
      <c r="AA40">
        <f t="shared" si="23"/>
        <v>3</v>
      </c>
      <c r="AB40">
        <f t="shared" si="23"/>
        <v>4</v>
      </c>
      <c r="AC40">
        <f t="shared" si="23"/>
        <v>1</v>
      </c>
      <c r="AD40">
        <f t="shared" si="23"/>
        <v>2</v>
      </c>
      <c r="AE40">
        <f t="shared" si="23"/>
        <v>1</v>
      </c>
      <c r="AF40">
        <f t="shared" si="23"/>
        <v>2</v>
      </c>
      <c r="AG40">
        <f t="shared" si="22"/>
        <v>1030972</v>
      </c>
    </row>
    <row r="41" spans="1:34" x14ac:dyDescent="0.3">
      <c r="S41">
        <f t="shared" ref="S41:AG41" si="24">S25</f>
        <v>4</v>
      </c>
      <c r="T41">
        <f t="shared" ref="T41:AF41" si="25">RANK(T25,T$22:T$33,0)</f>
        <v>3</v>
      </c>
      <c r="U41">
        <f t="shared" si="25"/>
        <v>4</v>
      </c>
      <c r="V41">
        <f t="shared" si="25"/>
        <v>6</v>
      </c>
      <c r="W41">
        <f t="shared" si="25"/>
        <v>3</v>
      </c>
      <c r="X41">
        <f t="shared" si="25"/>
        <v>3</v>
      </c>
      <c r="Y41">
        <f t="shared" si="25"/>
        <v>2</v>
      </c>
      <c r="Z41">
        <f t="shared" si="25"/>
        <v>2</v>
      </c>
      <c r="AA41">
        <f t="shared" si="25"/>
        <v>3</v>
      </c>
      <c r="AB41">
        <f t="shared" si="25"/>
        <v>4</v>
      </c>
      <c r="AC41">
        <f t="shared" si="25"/>
        <v>3</v>
      </c>
      <c r="AD41">
        <f t="shared" si="25"/>
        <v>1</v>
      </c>
      <c r="AE41">
        <f t="shared" si="25"/>
        <v>3</v>
      </c>
      <c r="AF41">
        <f t="shared" si="25"/>
        <v>2</v>
      </c>
      <c r="AG41">
        <f t="shared" si="24"/>
        <v>1696282</v>
      </c>
    </row>
    <row r="42" spans="1:34" x14ac:dyDescent="0.3">
      <c r="S42">
        <f t="shared" ref="S42:AG42" si="26">S26</f>
        <v>5</v>
      </c>
      <c r="T42">
        <f t="shared" ref="T42:AF42" si="27">RANK(T26,T$22:T$33,0)</f>
        <v>3</v>
      </c>
      <c r="U42">
        <f t="shared" si="27"/>
        <v>4</v>
      </c>
      <c r="V42">
        <f t="shared" si="27"/>
        <v>6</v>
      </c>
      <c r="W42">
        <f t="shared" si="27"/>
        <v>3</v>
      </c>
      <c r="X42">
        <f t="shared" si="27"/>
        <v>2</v>
      </c>
      <c r="Y42">
        <f t="shared" si="27"/>
        <v>2</v>
      </c>
      <c r="Z42">
        <f t="shared" si="27"/>
        <v>1</v>
      </c>
      <c r="AA42">
        <f t="shared" si="27"/>
        <v>3</v>
      </c>
      <c r="AB42">
        <f t="shared" si="27"/>
        <v>4</v>
      </c>
      <c r="AC42">
        <f t="shared" si="27"/>
        <v>3</v>
      </c>
      <c r="AD42">
        <f t="shared" si="27"/>
        <v>2</v>
      </c>
      <c r="AE42">
        <f t="shared" si="27"/>
        <v>3</v>
      </c>
      <c r="AF42">
        <f t="shared" si="27"/>
        <v>2</v>
      </c>
      <c r="AG42">
        <f t="shared" si="26"/>
        <v>1023522</v>
      </c>
    </row>
    <row r="43" spans="1:34" x14ac:dyDescent="0.3">
      <c r="S43">
        <f t="shared" ref="S43:AG43" si="28">S27</f>
        <v>6</v>
      </c>
      <c r="T43">
        <f t="shared" ref="T43:AF43" si="29">RANK(T27,T$22:T$33,0)</f>
        <v>3</v>
      </c>
      <c r="U43">
        <f t="shared" si="29"/>
        <v>4</v>
      </c>
      <c r="V43">
        <f t="shared" si="29"/>
        <v>1</v>
      </c>
      <c r="W43">
        <f t="shared" si="29"/>
        <v>3</v>
      </c>
      <c r="X43">
        <f t="shared" si="29"/>
        <v>3</v>
      </c>
      <c r="Y43">
        <f t="shared" si="29"/>
        <v>2</v>
      </c>
      <c r="Z43">
        <f t="shared" si="29"/>
        <v>2</v>
      </c>
      <c r="AA43">
        <f t="shared" si="29"/>
        <v>3</v>
      </c>
      <c r="AB43">
        <f t="shared" si="29"/>
        <v>4</v>
      </c>
      <c r="AC43">
        <f t="shared" si="29"/>
        <v>3</v>
      </c>
      <c r="AD43">
        <f t="shared" si="29"/>
        <v>2</v>
      </c>
      <c r="AE43">
        <f t="shared" si="29"/>
        <v>3</v>
      </c>
      <c r="AF43">
        <f t="shared" si="29"/>
        <v>2</v>
      </c>
      <c r="AG43">
        <f t="shared" si="28"/>
        <v>1462108</v>
      </c>
    </row>
    <row r="44" spans="1:34" x14ac:dyDescent="0.3">
      <c r="S44">
        <f t="shared" ref="S44:AG44" si="30">S28</f>
        <v>7</v>
      </c>
      <c r="T44">
        <f t="shared" ref="T44:AF44" si="31">RANK(T28,T$22:T$33,0)</f>
        <v>1</v>
      </c>
      <c r="U44">
        <f t="shared" si="31"/>
        <v>4</v>
      </c>
      <c r="V44">
        <f t="shared" si="31"/>
        <v>5</v>
      </c>
      <c r="W44">
        <f t="shared" si="31"/>
        <v>3</v>
      </c>
      <c r="X44">
        <f t="shared" si="31"/>
        <v>3</v>
      </c>
      <c r="Y44">
        <f t="shared" si="31"/>
        <v>2</v>
      </c>
      <c r="Z44">
        <f t="shared" si="31"/>
        <v>2</v>
      </c>
      <c r="AA44">
        <f t="shared" si="31"/>
        <v>3</v>
      </c>
      <c r="AB44">
        <f t="shared" si="31"/>
        <v>4</v>
      </c>
      <c r="AC44">
        <f t="shared" si="31"/>
        <v>3</v>
      </c>
      <c r="AD44">
        <f t="shared" si="31"/>
        <v>2</v>
      </c>
      <c r="AE44">
        <f t="shared" si="31"/>
        <v>3</v>
      </c>
      <c r="AF44">
        <f t="shared" si="31"/>
        <v>1</v>
      </c>
      <c r="AG44">
        <f t="shared" si="30"/>
        <v>1037203</v>
      </c>
    </row>
    <row r="45" spans="1:34" x14ac:dyDescent="0.3">
      <c r="S45">
        <f t="shared" ref="S45:AG45" si="32">S29</f>
        <v>8</v>
      </c>
      <c r="T45">
        <f t="shared" ref="T45:AF45" si="33">RANK(T29,T$22:T$33,0)</f>
        <v>3</v>
      </c>
      <c r="U45">
        <f t="shared" si="33"/>
        <v>4</v>
      </c>
      <c r="V45">
        <f t="shared" si="33"/>
        <v>6</v>
      </c>
      <c r="W45">
        <f t="shared" si="33"/>
        <v>3</v>
      </c>
      <c r="X45">
        <f t="shared" si="33"/>
        <v>3</v>
      </c>
      <c r="Y45">
        <f t="shared" si="33"/>
        <v>2</v>
      </c>
      <c r="Z45">
        <f t="shared" si="33"/>
        <v>2</v>
      </c>
      <c r="AA45">
        <f t="shared" si="33"/>
        <v>1</v>
      </c>
      <c r="AB45">
        <f t="shared" si="33"/>
        <v>3</v>
      </c>
      <c r="AC45">
        <f t="shared" si="33"/>
        <v>3</v>
      </c>
      <c r="AD45">
        <f t="shared" si="33"/>
        <v>2</v>
      </c>
      <c r="AE45">
        <f t="shared" si="33"/>
        <v>3</v>
      </c>
      <c r="AF45">
        <f t="shared" si="33"/>
        <v>2</v>
      </c>
      <c r="AG45">
        <f t="shared" si="32"/>
        <v>1061682</v>
      </c>
    </row>
    <row r="46" spans="1:34" x14ac:dyDescent="0.3">
      <c r="S46">
        <f t="shared" ref="S46:AG46" si="34">S30</f>
        <v>9</v>
      </c>
      <c r="T46">
        <f t="shared" ref="T46:AF46" si="35">RANK(T30,T$22:T$33,0)</f>
        <v>2</v>
      </c>
      <c r="U46">
        <f t="shared" si="35"/>
        <v>4</v>
      </c>
      <c r="V46">
        <f t="shared" si="35"/>
        <v>3</v>
      </c>
      <c r="W46">
        <f t="shared" si="35"/>
        <v>2</v>
      </c>
      <c r="X46">
        <f t="shared" si="35"/>
        <v>1</v>
      </c>
      <c r="Y46">
        <f t="shared" si="35"/>
        <v>2</v>
      </c>
      <c r="Z46">
        <f t="shared" si="35"/>
        <v>2</v>
      </c>
      <c r="AA46">
        <f t="shared" si="35"/>
        <v>3</v>
      </c>
      <c r="AB46">
        <f t="shared" si="35"/>
        <v>2</v>
      </c>
      <c r="AC46">
        <f t="shared" si="35"/>
        <v>3</v>
      </c>
      <c r="AD46">
        <f t="shared" si="35"/>
        <v>2</v>
      </c>
      <c r="AE46">
        <f t="shared" si="35"/>
        <v>3</v>
      </c>
      <c r="AF46">
        <f t="shared" si="35"/>
        <v>2</v>
      </c>
      <c r="AG46">
        <f t="shared" si="34"/>
        <v>1000000</v>
      </c>
    </row>
    <row r="47" spans="1:34" x14ac:dyDescent="0.3">
      <c r="S47">
        <f t="shared" ref="S47:AG47" si="36">S31</f>
        <v>10</v>
      </c>
      <c r="T47">
        <f t="shared" ref="T47:AF47" si="37">RANK(T31,T$22:T$33,0)</f>
        <v>3</v>
      </c>
      <c r="U47">
        <f t="shared" si="37"/>
        <v>4</v>
      </c>
      <c r="V47">
        <f t="shared" si="37"/>
        <v>4</v>
      </c>
      <c r="W47">
        <f t="shared" si="37"/>
        <v>3</v>
      </c>
      <c r="X47">
        <f t="shared" si="37"/>
        <v>3</v>
      </c>
      <c r="Y47">
        <f t="shared" si="37"/>
        <v>1</v>
      </c>
      <c r="Z47">
        <f t="shared" si="37"/>
        <v>2</v>
      </c>
      <c r="AA47">
        <f t="shared" si="37"/>
        <v>2</v>
      </c>
      <c r="AB47">
        <f t="shared" si="37"/>
        <v>4</v>
      </c>
      <c r="AC47">
        <f t="shared" si="37"/>
        <v>2</v>
      </c>
      <c r="AD47">
        <f t="shared" si="37"/>
        <v>2</v>
      </c>
      <c r="AE47">
        <f t="shared" si="37"/>
        <v>3</v>
      </c>
      <c r="AF47">
        <f t="shared" si="37"/>
        <v>2</v>
      </c>
      <c r="AG47">
        <f t="shared" si="36"/>
        <v>1000000</v>
      </c>
    </row>
    <row r="48" spans="1:34" x14ac:dyDescent="0.3">
      <c r="S48">
        <f t="shared" ref="S48:AG48" si="38">S32</f>
        <v>11</v>
      </c>
      <c r="T48">
        <f t="shared" ref="T48:AF48" si="39">RANK(T32,T$22:T$33,0)</f>
        <v>3</v>
      </c>
      <c r="U48">
        <f t="shared" si="39"/>
        <v>3</v>
      </c>
      <c r="V48">
        <f t="shared" si="39"/>
        <v>6</v>
      </c>
      <c r="W48">
        <f t="shared" si="39"/>
        <v>1</v>
      </c>
      <c r="X48">
        <f t="shared" si="39"/>
        <v>3</v>
      </c>
      <c r="Y48">
        <f t="shared" si="39"/>
        <v>2</v>
      </c>
      <c r="Z48">
        <f t="shared" si="39"/>
        <v>2</v>
      </c>
      <c r="AA48">
        <f t="shared" si="39"/>
        <v>3</v>
      </c>
      <c r="AB48">
        <f t="shared" si="39"/>
        <v>4</v>
      </c>
      <c r="AC48">
        <f t="shared" si="39"/>
        <v>3</v>
      </c>
      <c r="AD48">
        <f t="shared" si="39"/>
        <v>2</v>
      </c>
      <c r="AE48">
        <f t="shared" si="39"/>
        <v>3</v>
      </c>
      <c r="AF48">
        <f t="shared" si="39"/>
        <v>2</v>
      </c>
      <c r="AG48">
        <f t="shared" si="38"/>
        <v>1152494</v>
      </c>
    </row>
    <row r="49" spans="19:33" x14ac:dyDescent="0.3">
      <c r="S49">
        <f t="shared" ref="S49:AG49" si="40">S33</f>
        <v>12</v>
      </c>
      <c r="T49">
        <f t="shared" ref="T49:AF49" si="41">RANK(T33,T$22:T$33,0)</f>
        <v>3</v>
      </c>
      <c r="U49">
        <f t="shared" si="41"/>
        <v>4</v>
      </c>
      <c r="V49">
        <f t="shared" si="41"/>
        <v>6</v>
      </c>
      <c r="W49">
        <f t="shared" si="41"/>
        <v>3</v>
      </c>
      <c r="X49">
        <f t="shared" si="41"/>
        <v>3</v>
      </c>
      <c r="Y49">
        <f t="shared" si="41"/>
        <v>2</v>
      </c>
      <c r="Z49">
        <f t="shared" si="41"/>
        <v>2</v>
      </c>
      <c r="AA49">
        <f t="shared" si="41"/>
        <v>3</v>
      </c>
      <c r="AB49">
        <f t="shared" si="41"/>
        <v>1</v>
      </c>
      <c r="AC49">
        <f t="shared" si="41"/>
        <v>3</v>
      </c>
      <c r="AD49">
        <f t="shared" si="41"/>
        <v>2</v>
      </c>
      <c r="AE49">
        <f t="shared" si="41"/>
        <v>3</v>
      </c>
      <c r="AF49">
        <f t="shared" si="41"/>
        <v>2</v>
      </c>
      <c r="AG49">
        <f t="shared" si="40"/>
        <v>1000000</v>
      </c>
    </row>
    <row r="52" spans="19:33" x14ac:dyDescent="0.3">
      <c r="S52" t="s">
        <v>185</v>
      </c>
    </row>
    <row r="53" spans="19:33" x14ac:dyDescent="0.3">
      <c r="S53" t="str">
        <f>S36</f>
        <v>Sum of összeg</v>
      </c>
      <c r="T53" t="str">
        <f t="shared" ref="T53:AG53" si="42">T36</f>
        <v>x</v>
      </c>
      <c r="U53" t="str">
        <f t="shared" si="42"/>
        <v>x</v>
      </c>
      <c r="V53" t="str">
        <f t="shared" si="42"/>
        <v>x</v>
      </c>
      <c r="W53" t="str">
        <f t="shared" si="42"/>
        <v>x</v>
      </c>
      <c r="X53" t="str">
        <f t="shared" si="42"/>
        <v>x</v>
      </c>
      <c r="Y53" t="str">
        <f t="shared" si="42"/>
        <v>x</v>
      </c>
      <c r="Z53" t="str">
        <f t="shared" si="42"/>
        <v>x</v>
      </c>
      <c r="AA53" t="str">
        <f t="shared" si="42"/>
        <v>x</v>
      </c>
      <c r="AB53" t="str">
        <f t="shared" si="42"/>
        <v>x</v>
      </c>
      <c r="AC53" t="str">
        <f t="shared" si="42"/>
        <v>x</v>
      </c>
      <c r="AD53" t="str">
        <f t="shared" si="42"/>
        <v>x</v>
      </c>
      <c r="AE53" t="str">
        <f t="shared" si="42"/>
        <v>x</v>
      </c>
      <c r="AF53" t="str">
        <f t="shared" si="42"/>
        <v>x</v>
      </c>
      <c r="AG53" t="str">
        <f t="shared" si="42"/>
        <v>Y</v>
      </c>
    </row>
    <row r="54" spans="19:33" x14ac:dyDescent="0.3">
      <c r="S54" t="str">
        <f t="shared" ref="S54:AG54" si="43">S37</f>
        <v>Row Labels</v>
      </c>
      <c r="T54" t="str">
        <f t="shared" si="43"/>
        <v>Bírság</v>
      </c>
      <c r="U54" t="str">
        <f t="shared" si="43"/>
        <v>Eb befogás díja</v>
      </c>
      <c r="V54" t="str">
        <f t="shared" si="43"/>
        <v>Földhaszonbér</v>
      </c>
      <c r="W54" t="str">
        <f t="shared" si="43"/>
        <v>Ingatlan eladás részletfizetésre</v>
      </c>
      <c r="X54" t="str">
        <f t="shared" si="43"/>
        <v>Köztemetés megtérítése</v>
      </c>
      <c r="Y54" t="str">
        <f t="shared" si="43"/>
        <v>Közterület foglalás díja/ Rendezvény</v>
      </c>
      <c r="Z54" t="str">
        <f t="shared" si="43"/>
        <v>Közterület foglalás díja/Rendezvény</v>
      </c>
      <c r="AA54" t="str">
        <f t="shared" si="43"/>
        <v>Munkakölcsön</v>
      </c>
      <c r="AB54" t="str">
        <f t="shared" si="43"/>
        <v>Szociális kölcsön</v>
      </c>
      <c r="AC54" t="str">
        <f t="shared" si="43"/>
        <v>Terembérlet</v>
      </c>
      <c r="AD54" t="str">
        <f t="shared" si="43"/>
        <v>Továbbszámlázott szolgáltatás</v>
      </c>
      <c r="AE54" t="str">
        <f t="shared" si="43"/>
        <v>Továbbszámlázott szolgáltatás/áramdíj</v>
      </c>
      <c r="AF54" t="str">
        <f t="shared" si="43"/>
        <v>Továbbszámlázott szolgáltatás/gázdíj</v>
      </c>
      <c r="AG54" t="str">
        <f t="shared" si="43"/>
        <v>Közterület foglalás díja</v>
      </c>
    </row>
    <row r="55" spans="19:33" x14ac:dyDescent="0.3">
      <c r="S55">
        <f t="shared" ref="S55:AG55" si="44">S38</f>
        <v>1</v>
      </c>
      <c r="T55">
        <f>MAX(T$38:T$49)+1-T38</f>
        <v>1</v>
      </c>
      <c r="U55">
        <f t="shared" ref="U55:AF55" si="45">MAX(U$38:U$49)+1-U38</f>
        <v>4</v>
      </c>
      <c r="V55">
        <f t="shared" si="45"/>
        <v>1</v>
      </c>
      <c r="W55">
        <f t="shared" si="45"/>
        <v>1</v>
      </c>
      <c r="X55">
        <f t="shared" si="45"/>
        <v>1</v>
      </c>
      <c r="Y55">
        <f t="shared" si="45"/>
        <v>1</v>
      </c>
      <c r="Z55">
        <f t="shared" si="45"/>
        <v>1</v>
      </c>
      <c r="AA55">
        <f t="shared" si="45"/>
        <v>1</v>
      </c>
      <c r="AB55">
        <f t="shared" si="45"/>
        <v>1</v>
      </c>
      <c r="AC55">
        <f t="shared" si="45"/>
        <v>1</v>
      </c>
      <c r="AD55">
        <f t="shared" si="45"/>
        <v>1</v>
      </c>
      <c r="AE55">
        <f t="shared" si="45"/>
        <v>1</v>
      </c>
      <c r="AF55">
        <f t="shared" si="45"/>
        <v>1</v>
      </c>
      <c r="AG55">
        <f t="shared" si="44"/>
        <v>1000000</v>
      </c>
    </row>
    <row r="56" spans="19:33" x14ac:dyDescent="0.3">
      <c r="S56">
        <f t="shared" ref="S56:AG56" si="46">S39</f>
        <v>2</v>
      </c>
      <c r="T56">
        <f t="shared" ref="T56:AF56" si="47">MAX(T$38:T$49)+1-T39</f>
        <v>1</v>
      </c>
      <c r="U56">
        <f t="shared" si="47"/>
        <v>3</v>
      </c>
      <c r="V56">
        <f t="shared" si="47"/>
        <v>5</v>
      </c>
      <c r="W56">
        <f t="shared" si="47"/>
        <v>1</v>
      </c>
      <c r="X56">
        <f t="shared" si="47"/>
        <v>1</v>
      </c>
      <c r="Y56">
        <f t="shared" si="47"/>
        <v>1</v>
      </c>
      <c r="Z56">
        <f t="shared" si="47"/>
        <v>1</v>
      </c>
      <c r="AA56">
        <f t="shared" si="47"/>
        <v>1</v>
      </c>
      <c r="AB56">
        <f t="shared" si="47"/>
        <v>1</v>
      </c>
      <c r="AC56">
        <f t="shared" si="47"/>
        <v>1</v>
      </c>
      <c r="AD56">
        <f t="shared" si="47"/>
        <v>1</v>
      </c>
      <c r="AE56">
        <f t="shared" si="47"/>
        <v>2</v>
      </c>
      <c r="AF56">
        <f t="shared" si="47"/>
        <v>1</v>
      </c>
      <c r="AG56">
        <f t="shared" si="46"/>
        <v>1000000</v>
      </c>
    </row>
    <row r="57" spans="19:33" x14ac:dyDescent="0.3">
      <c r="S57">
        <f t="shared" ref="S57:AG57" si="48">S40</f>
        <v>3</v>
      </c>
      <c r="T57">
        <f t="shared" ref="T57:AF57" si="49">MAX(T$38:T$49)+1-T40</f>
        <v>1</v>
      </c>
      <c r="U57">
        <f t="shared" si="49"/>
        <v>1</v>
      </c>
      <c r="V57">
        <f t="shared" si="49"/>
        <v>1</v>
      </c>
      <c r="W57">
        <f t="shared" si="49"/>
        <v>1</v>
      </c>
      <c r="X57">
        <f t="shared" si="49"/>
        <v>1</v>
      </c>
      <c r="Y57">
        <f t="shared" si="49"/>
        <v>1</v>
      </c>
      <c r="Z57">
        <f t="shared" si="49"/>
        <v>1</v>
      </c>
      <c r="AA57">
        <f t="shared" si="49"/>
        <v>1</v>
      </c>
      <c r="AB57">
        <f t="shared" si="49"/>
        <v>1</v>
      </c>
      <c r="AC57">
        <f t="shared" si="49"/>
        <v>3</v>
      </c>
      <c r="AD57">
        <f t="shared" si="49"/>
        <v>1</v>
      </c>
      <c r="AE57">
        <f t="shared" si="49"/>
        <v>3</v>
      </c>
      <c r="AF57">
        <f t="shared" si="49"/>
        <v>1</v>
      </c>
      <c r="AG57">
        <f t="shared" si="48"/>
        <v>1030972</v>
      </c>
    </row>
    <row r="58" spans="19:33" x14ac:dyDescent="0.3">
      <c r="S58">
        <f t="shared" ref="S58:AG58" si="50">S41</f>
        <v>4</v>
      </c>
      <c r="T58">
        <f t="shared" ref="T58:AF58" si="51">MAX(T$38:T$49)+1-T41</f>
        <v>1</v>
      </c>
      <c r="U58">
        <f t="shared" si="51"/>
        <v>1</v>
      </c>
      <c r="V58">
        <f t="shared" si="51"/>
        <v>1</v>
      </c>
      <c r="W58">
        <f t="shared" si="51"/>
        <v>1</v>
      </c>
      <c r="X58">
        <f t="shared" si="51"/>
        <v>1</v>
      </c>
      <c r="Y58">
        <f t="shared" si="51"/>
        <v>1</v>
      </c>
      <c r="Z58">
        <f t="shared" si="51"/>
        <v>1</v>
      </c>
      <c r="AA58">
        <f t="shared" si="51"/>
        <v>1</v>
      </c>
      <c r="AB58">
        <f t="shared" si="51"/>
        <v>1</v>
      </c>
      <c r="AC58">
        <f t="shared" si="51"/>
        <v>1</v>
      </c>
      <c r="AD58">
        <f t="shared" si="51"/>
        <v>2</v>
      </c>
      <c r="AE58">
        <f t="shared" si="51"/>
        <v>1</v>
      </c>
      <c r="AF58">
        <f t="shared" si="51"/>
        <v>1</v>
      </c>
      <c r="AG58">
        <f t="shared" si="50"/>
        <v>1696282</v>
      </c>
    </row>
    <row r="59" spans="19:33" x14ac:dyDescent="0.3">
      <c r="S59">
        <f t="shared" ref="S59:AG59" si="52">S42</f>
        <v>5</v>
      </c>
      <c r="T59">
        <f t="shared" ref="T59:AF59" si="53">MAX(T$38:T$49)+1-T42</f>
        <v>1</v>
      </c>
      <c r="U59">
        <f t="shared" si="53"/>
        <v>1</v>
      </c>
      <c r="V59">
        <f t="shared" si="53"/>
        <v>1</v>
      </c>
      <c r="W59">
        <f t="shared" si="53"/>
        <v>1</v>
      </c>
      <c r="X59">
        <f t="shared" si="53"/>
        <v>2</v>
      </c>
      <c r="Y59">
        <f t="shared" si="53"/>
        <v>1</v>
      </c>
      <c r="Z59">
        <f t="shared" si="53"/>
        <v>2</v>
      </c>
      <c r="AA59">
        <f t="shared" si="53"/>
        <v>1</v>
      </c>
      <c r="AB59">
        <f t="shared" si="53"/>
        <v>1</v>
      </c>
      <c r="AC59">
        <f t="shared" si="53"/>
        <v>1</v>
      </c>
      <c r="AD59">
        <f t="shared" si="53"/>
        <v>1</v>
      </c>
      <c r="AE59">
        <f t="shared" si="53"/>
        <v>1</v>
      </c>
      <c r="AF59">
        <f t="shared" si="53"/>
        <v>1</v>
      </c>
      <c r="AG59">
        <f t="shared" si="52"/>
        <v>1023522</v>
      </c>
    </row>
    <row r="60" spans="19:33" x14ac:dyDescent="0.3">
      <c r="S60">
        <f t="shared" ref="S60:AG60" si="54">S43</f>
        <v>6</v>
      </c>
      <c r="T60">
        <f t="shared" ref="T60:AF60" si="55">MAX(T$38:T$49)+1-T43</f>
        <v>1</v>
      </c>
      <c r="U60">
        <f t="shared" si="55"/>
        <v>1</v>
      </c>
      <c r="V60">
        <f t="shared" si="55"/>
        <v>6</v>
      </c>
      <c r="W60">
        <f t="shared" si="55"/>
        <v>1</v>
      </c>
      <c r="X60">
        <f t="shared" si="55"/>
        <v>1</v>
      </c>
      <c r="Y60">
        <f t="shared" si="55"/>
        <v>1</v>
      </c>
      <c r="Z60">
        <f t="shared" si="55"/>
        <v>1</v>
      </c>
      <c r="AA60">
        <f t="shared" si="55"/>
        <v>1</v>
      </c>
      <c r="AB60">
        <f t="shared" si="55"/>
        <v>1</v>
      </c>
      <c r="AC60">
        <f t="shared" si="55"/>
        <v>1</v>
      </c>
      <c r="AD60">
        <f t="shared" si="55"/>
        <v>1</v>
      </c>
      <c r="AE60">
        <f t="shared" si="55"/>
        <v>1</v>
      </c>
      <c r="AF60">
        <f t="shared" si="55"/>
        <v>1</v>
      </c>
      <c r="AG60">
        <f t="shared" si="54"/>
        <v>1462108</v>
      </c>
    </row>
    <row r="61" spans="19:33" x14ac:dyDescent="0.3">
      <c r="S61">
        <f t="shared" ref="S61:AG61" si="56">S44</f>
        <v>7</v>
      </c>
      <c r="T61">
        <f t="shared" ref="T61:AF61" si="57">MAX(T$38:T$49)+1-T44</f>
        <v>3</v>
      </c>
      <c r="U61">
        <f t="shared" si="57"/>
        <v>1</v>
      </c>
      <c r="V61">
        <f t="shared" si="57"/>
        <v>2</v>
      </c>
      <c r="W61">
        <f t="shared" si="57"/>
        <v>1</v>
      </c>
      <c r="X61">
        <f t="shared" si="57"/>
        <v>1</v>
      </c>
      <c r="Y61">
        <f t="shared" si="57"/>
        <v>1</v>
      </c>
      <c r="Z61">
        <f t="shared" si="57"/>
        <v>1</v>
      </c>
      <c r="AA61">
        <f t="shared" si="57"/>
        <v>1</v>
      </c>
      <c r="AB61">
        <f t="shared" si="57"/>
        <v>1</v>
      </c>
      <c r="AC61">
        <f t="shared" si="57"/>
        <v>1</v>
      </c>
      <c r="AD61">
        <f t="shared" si="57"/>
        <v>1</v>
      </c>
      <c r="AE61">
        <f t="shared" si="57"/>
        <v>1</v>
      </c>
      <c r="AF61">
        <f t="shared" si="57"/>
        <v>2</v>
      </c>
      <c r="AG61">
        <f t="shared" si="56"/>
        <v>1037203</v>
      </c>
    </row>
    <row r="62" spans="19:33" x14ac:dyDescent="0.3">
      <c r="S62">
        <f t="shared" ref="S62:AG62" si="58">S45</f>
        <v>8</v>
      </c>
      <c r="T62">
        <f t="shared" ref="T62:AF62" si="59">MAX(T$38:T$49)+1-T45</f>
        <v>1</v>
      </c>
      <c r="U62">
        <f t="shared" si="59"/>
        <v>1</v>
      </c>
      <c r="V62">
        <f t="shared" si="59"/>
        <v>1</v>
      </c>
      <c r="W62">
        <f t="shared" si="59"/>
        <v>1</v>
      </c>
      <c r="X62">
        <f t="shared" si="59"/>
        <v>1</v>
      </c>
      <c r="Y62">
        <f t="shared" si="59"/>
        <v>1</v>
      </c>
      <c r="Z62">
        <f t="shared" si="59"/>
        <v>1</v>
      </c>
      <c r="AA62">
        <f t="shared" si="59"/>
        <v>3</v>
      </c>
      <c r="AB62">
        <f t="shared" si="59"/>
        <v>2</v>
      </c>
      <c r="AC62">
        <f t="shared" si="59"/>
        <v>1</v>
      </c>
      <c r="AD62">
        <f t="shared" si="59"/>
        <v>1</v>
      </c>
      <c r="AE62">
        <f t="shared" si="59"/>
        <v>1</v>
      </c>
      <c r="AF62">
        <f t="shared" si="59"/>
        <v>1</v>
      </c>
      <c r="AG62">
        <f t="shared" si="58"/>
        <v>1061682</v>
      </c>
    </row>
    <row r="63" spans="19:33" x14ac:dyDescent="0.3">
      <c r="S63">
        <f t="shared" ref="S63:AG63" si="60">S46</f>
        <v>9</v>
      </c>
      <c r="T63">
        <f t="shared" ref="T63:AF63" si="61">MAX(T$38:T$49)+1-T46</f>
        <v>2</v>
      </c>
      <c r="U63">
        <f t="shared" si="61"/>
        <v>1</v>
      </c>
      <c r="V63">
        <f t="shared" si="61"/>
        <v>4</v>
      </c>
      <c r="W63">
        <f t="shared" si="61"/>
        <v>2</v>
      </c>
      <c r="X63">
        <f t="shared" si="61"/>
        <v>3</v>
      </c>
      <c r="Y63">
        <f t="shared" si="61"/>
        <v>1</v>
      </c>
      <c r="Z63">
        <f t="shared" si="61"/>
        <v>1</v>
      </c>
      <c r="AA63">
        <f t="shared" si="61"/>
        <v>1</v>
      </c>
      <c r="AB63">
        <f t="shared" si="61"/>
        <v>3</v>
      </c>
      <c r="AC63">
        <f t="shared" si="61"/>
        <v>1</v>
      </c>
      <c r="AD63">
        <f t="shared" si="61"/>
        <v>1</v>
      </c>
      <c r="AE63">
        <f t="shared" si="61"/>
        <v>1</v>
      </c>
      <c r="AF63">
        <f t="shared" si="61"/>
        <v>1</v>
      </c>
      <c r="AG63">
        <f t="shared" si="60"/>
        <v>1000000</v>
      </c>
    </row>
    <row r="64" spans="19:33" x14ac:dyDescent="0.3">
      <c r="S64">
        <f t="shared" ref="S64:AG64" si="62">S47</f>
        <v>10</v>
      </c>
      <c r="T64">
        <f t="shared" ref="T64:AF64" si="63">MAX(T$38:T$49)+1-T47</f>
        <v>1</v>
      </c>
      <c r="U64">
        <f t="shared" si="63"/>
        <v>1</v>
      </c>
      <c r="V64">
        <f t="shared" si="63"/>
        <v>3</v>
      </c>
      <c r="W64">
        <f t="shared" si="63"/>
        <v>1</v>
      </c>
      <c r="X64">
        <f t="shared" si="63"/>
        <v>1</v>
      </c>
      <c r="Y64">
        <f t="shared" si="63"/>
        <v>2</v>
      </c>
      <c r="Z64">
        <f t="shared" si="63"/>
        <v>1</v>
      </c>
      <c r="AA64">
        <f t="shared" si="63"/>
        <v>2</v>
      </c>
      <c r="AB64">
        <f t="shared" si="63"/>
        <v>1</v>
      </c>
      <c r="AC64">
        <f t="shared" si="63"/>
        <v>2</v>
      </c>
      <c r="AD64">
        <f t="shared" si="63"/>
        <v>1</v>
      </c>
      <c r="AE64">
        <f t="shared" si="63"/>
        <v>1</v>
      </c>
      <c r="AF64">
        <f t="shared" si="63"/>
        <v>1</v>
      </c>
      <c r="AG64">
        <f t="shared" si="62"/>
        <v>1000000</v>
      </c>
    </row>
    <row r="65" spans="19:33" x14ac:dyDescent="0.3">
      <c r="S65">
        <f t="shared" ref="S65:AG65" si="64">S48</f>
        <v>11</v>
      </c>
      <c r="T65">
        <f t="shared" ref="T65:AF65" si="65">MAX(T$38:T$49)+1-T48</f>
        <v>1</v>
      </c>
      <c r="U65">
        <f t="shared" si="65"/>
        <v>2</v>
      </c>
      <c r="V65">
        <f t="shared" si="65"/>
        <v>1</v>
      </c>
      <c r="W65">
        <f t="shared" si="65"/>
        <v>3</v>
      </c>
      <c r="X65">
        <f t="shared" si="65"/>
        <v>1</v>
      </c>
      <c r="Y65">
        <f t="shared" si="65"/>
        <v>1</v>
      </c>
      <c r="Z65">
        <f t="shared" si="65"/>
        <v>1</v>
      </c>
      <c r="AA65">
        <f t="shared" si="65"/>
        <v>1</v>
      </c>
      <c r="AB65">
        <f t="shared" si="65"/>
        <v>1</v>
      </c>
      <c r="AC65">
        <f t="shared" si="65"/>
        <v>1</v>
      </c>
      <c r="AD65">
        <f t="shared" si="65"/>
        <v>1</v>
      </c>
      <c r="AE65">
        <f t="shared" si="65"/>
        <v>1</v>
      </c>
      <c r="AF65">
        <f t="shared" si="65"/>
        <v>1</v>
      </c>
      <c r="AG65">
        <f t="shared" si="64"/>
        <v>1152494</v>
      </c>
    </row>
    <row r="66" spans="19:33" x14ac:dyDescent="0.3">
      <c r="S66">
        <f t="shared" ref="S66:AG66" si="66">S49</f>
        <v>12</v>
      </c>
      <c r="T66">
        <f t="shared" ref="T66:AF66" si="67">MAX(T$38:T$49)+1-T49</f>
        <v>1</v>
      </c>
      <c r="U66">
        <f t="shared" si="67"/>
        <v>1</v>
      </c>
      <c r="V66">
        <f t="shared" si="67"/>
        <v>1</v>
      </c>
      <c r="W66">
        <f t="shared" si="67"/>
        <v>1</v>
      </c>
      <c r="X66">
        <f t="shared" si="67"/>
        <v>1</v>
      </c>
      <c r="Y66">
        <f t="shared" si="67"/>
        <v>1</v>
      </c>
      <c r="Z66">
        <f t="shared" si="67"/>
        <v>1</v>
      </c>
      <c r="AA66">
        <f t="shared" si="67"/>
        <v>1</v>
      </c>
      <c r="AB66">
        <f t="shared" si="67"/>
        <v>4</v>
      </c>
      <c r="AC66">
        <f t="shared" si="67"/>
        <v>1</v>
      </c>
      <c r="AD66">
        <f t="shared" si="67"/>
        <v>1</v>
      </c>
      <c r="AE66">
        <f t="shared" si="67"/>
        <v>1</v>
      </c>
      <c r="AF66">
        <f t="shared" si="67"/>
        <v>1</v>
      </c>
      <c r="AG66">
        <f t="shared" si="66"/>
        <v>1000000</v>
      </c>
    </row>
  </sheetData>
  <conditionalFormatting pivot="1" sqref="B5:O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8:AD1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T6:AG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60604-3B94-43FB-A6E0-166435D910D3}">
  <dimension ref="A1:S75"/>
  <sheetViews>
    <sheetView zoomScale="97" workbookViewId="0"/>
  </sheetViews>
  <sheetFormatPr defaultRowHeight="14.4" x14ac:dyDescent="0.3"/>
  <cols>
    <col min="7" max="7" width="8.88671875" style="41"/>
    <col min="14" max="14" width="8.88671875" style="41"/>
  </cols>
  <sheetData>
    <row r="1" spans="1:19" ht="18" x14ac:dyDescent="0.3">
      <c r="A1" s="31"/>
    </row>
    <row r="2" spans="1:19" x14ac:dyDescent="0.3">
      <c r="A2" s="32"/>
    </row>
    <row r="5" spans="1:19" ht="18" x14ac:dyDescent="0.3">
      <c r="A5" s="33" t="s">
        <v>111</v>
      </c>
      <c r="B5" s="34">
        <v>5139821</v>
      </c>
      <c r="C5" s="33" t="s">
        <v>112</v>
      </c>
      <c r="D5" s="34">
        <v>12</v>
      </c>
      <c r="E5" s="33" t="s">
        <v>113</v>
      </c>
      <c r="F5" s="34">
        <v>13</v>
      </c>
      <c r="G5" s="46" t="s">
        <v>114</v>
      </c>
      <c r="H5" s="34">
        <v>12</v>
      </c>
      <c r="I5" s="33" t="s">
        <v>115</v>
      </c>
      <c r="J5" s="34">
        <v>0</v>
      </c>
      <c r="K5" s="33" t="s">
        <v>116</v>
      </c>
      <c r="L5" s="34" t="s">
        <v>199</v>
      </c>
    </row>
    <row r="6" spans="1:19" ht="18.600000000000001" thickBot="1" x14ac:dyDescent="0.35">
      <c r="A6" s="31"/>
      <c r="Q6" t="s">
        <v>188</v>
      </c>
    </row>
    <row r="7" spans="1:19" ht="15" thickBot="1" x14ac:dyDescent="0.35">
      <c r="A7" s="35" t="s">
        <v>118</v>
      </c>
      <c r="B7" s="35" t="s">
        <v>119</v>
      </c>
      <c r="C7" s="35" t="s">
        <v>120</v>
      </c>
      <c r="D7" s="35" t="s">
        <v>121</v>
      </c>
      <c r="E7" s="35" t="s">
        <v>122</v>
      </c>
      <c r="F7" s="35" t="s">
        <v>123</v>
      </c>
      <c r="G7" s="43" t="s">
        <v>124</v>
      </c>
      <c r="H7" s="35" t="s">
        <v>125</v>
      </c>
      <c r="I7" s="35" t="s">
        <v>126</v>
      </c>
      <c r="J7" s="35" t="s">
        <v>127</v>
      </c>
      <c r="K7" s="35" t="s">
        <v>128</v>
      </c>
      <c r="L7" s="35" t="s">
        <v>129</v>
      </c>
      <c r="M7" s="35" t="s">
        <v>130</v>
      </c>
      <c r="N7" s="43" t="s">
        <v>131</v>
      </c>
      <c r="O7" s="35" t="s">
        <v>132</v>
      </c>
      <c r="Q7" t="str">
        <f>G7</f>
        <v>X(A6)</v>
      </c>
      <c r="R7" t="str">
        <f>N7</f>
        <v>X(A13)</v>
      </c>
      <c r="S7" t="str">
        <f>O7</f>
        <v>Y(A14)</v>
      </c>
    </row>
    <row r="8" spans="1:19" ht="15" thickBot="1" x14ac:dyDescent="0.35">
      <c r="A8" s="35" t="s">
        <v>133</v>
      </c>
      <c r="B8" s="36">
        <v>3</v>
      </c>
      <c r="C8" s="36">
        <v>1</v>
      </c>
      <c r="D8" s="36">
        <v>6</v>
      </c>
      <c r="E8" s="36">
        <v>3</v>
      </c>
      <c r="F8" s="36">
        <v>3</v>
      </c>
      <c r="G8" s="44">
        <v>2</v>
      </c>
      <c r="H8" s="36">
        <v>2</v>
      </c>
      <c r="I8" s="36">
        <v>3</v>
      </c>
      <c r="J8" s="36">
        <v>4</v>
      </c>
      <c r="K8" s="36">
        <v>3</v>
      </c>
      <c r="L8" s="36">
        <v>2</v>
      </c>
      <c r="M8" s="36">
        <v>3</v>
      </c>
      <c r="N8" s="44">
        <v>2</v>
      </c>
      <c r="O8" s="36">
        <v>1000000</v>
      </c>
      <c r="Q8">
        <f t="shared" ref="Q8:Q19" si="0">G8</f>
        <v>2</v>
      </c>
      <c r="R8">
        <f t="shared" ref="R8:R19" si="1">N8</f>
        <v>2</v>
      </c>
      <c r="S8">
        <f t="shared" ref="S8:S19" si="2">O8</f>
        <v>1000000</v>
      </c>
    </row>
    <row r="9" spans="1:19" ht="15" thickBot="1" x14ac:dyDescent="0.35">
      <c r="A9" s="35" t="s">
        <v>134</v>
      </c>
      <c r="B9" s="36">
        <v>3</v>
      </c>
      <c r="C9" s="36">
        <v>2</v>
      </c>
      <c r="D9" s="36">
        <v>2</v>
      </c>
      <c r="E9" s="36">
        <v>3</v>
      </c>
      <c r="F9" s="36">
        <v>3</v>
      </c>
      <c r="G9" s="44">
        <v>2</v>
      </c>
      <c r="H9" s="36">
        <v>2</v>
      </c>
      <c r="I9" s="36">
        <v>3</v>
      </c>
      <c r="J9" s="36">
        <v>4</v>
      </c>
      <c r="K9" s="36">
        <v>3</v>
      </c>
      <c r="L9" s="36">
        <v>2</v>
      </c>
      <c r="M9" s="36">
        <v>2</v>
      </c>
      <c r="N9" s="44">
        <v>2</v>
      </c>
      <c r="O9" s="36">
        <v>1000000</v>
      </c>
      <c r="Q9">
        <f t="shared" si="0"/>
        <v>2</v>
      </c>
      <c r="R9">
        <f t="shared" si="1"/>
        <v>2</v>
      </c>
      <c r="S9">
        <f t="shared" si="2"/>
        <v>1000000</v>
      </c>
    </row>
    <row r="10" spans="1:19" ht="15" thickBot="1" x14ac:dyDescent="0.35">
      <c r="A10" s="35" t="s">
        <v>135</v>
      </c>
      <c r="B10" s="36">
        <v>3</v>
      </c>
      <c r="C10" s="36">
        <v>4</v>
      </c>
      <c r="D10" s="36">
        <v>6</v>
      </c>
      <c r="E10" s="36">
        <v>3</v>
      </c>
      <c r="F10" s="36">
        <v>3</v>
      </c>
      <c r="G10" s="44">
        <v>2</v>
      </c>
      <c r="H10" s="36">
        <v>2</v>
      </c>
      <c r="I10" s="36">
        <v>3</v>
      </c>
      <c r="J10" s="36">
        <v>4</v>
      </c>
      <c r="K10" s="36">
        <v>1</v>
      </c>
      <c r="L10" s="36">
        <v>2</v>
      </c>
      <c r="M10" s="36">
        <v>1</v>
      </c>
      <c r="N10" s="44">
        <v>2</v>
      </c>
      <c r="O10" s="36">
        <v>1030972</v>
      </c>
      <c r="Q10">
        <f t="shared" si="0"/>
        <v>2</v>
      </c>
      <c r="R10">
        <f t="shared" si="1"/>
        <v>2</v>
      </c>
      <c r="S10">
        <f t="shared" si="2"/>
        <v>1030972</v>
      </c>
    </row>
    <row r="11" spans="1:19" ht="15" thickBot="1" x14ac:dyDescent="0.35">
      <c r="A11" s="35" t="s">
        <v>136</v>
      </c>
      <c r="B11" s="36">
        <v>3</v>
      </c>
      <c r="C11" s="36">
        <v>4</v>
      </c>
      <c r="D11" s="36">
        <v>6</v>
      </c>
      <c r="E11" s="36">
        <v>3</v>
      </c>
      <c r="F11" s="36">
        <v>3</v>
      </c>
      <c r="G11" s="44">
        <v>2</v>
      </c>
      <c r="H11" s="36">
        <v>2</v>
      </c>
      <c r="I11" s="36">
        <v>3</v>
      </c>
      <c r="J11" s="36">
        <v>4</v>
      </c>
      <c r="K11" s="36">
        <v>3</v>
      </c>
      <c r="L11" s="36">
        <v>1</v>
      </c>
      <c r="M11" s="36">
        <v>3</v>
      </c>
      <c r="N11" s="44">
        <v>2</v>
      </c>
      <c r="O11" s="36">
        <v>1696282</v>
      </c>
      <c r="Q11">
        <f t="shared" si="0"/>
        <v>2</v>
      </c>
      <c r="R11">
        <f t="shared" si="1"/>
        <v>2</v>
      </c>
      <c r="S11">
        <f t="shared" si="2"/>
        <v>1696282</v>
      </c>
    </row>
    <row r="12" spans="1:19" ht="15" thickBot="1" x14ac:dyDescent="0.35">
      <c r="A12" s="35" t="s">
        <v>137</v>
      </c>
      <c r="B12" s="36">
        <v>3</v>
      </c>
      <c r="C12" s="36">
        <v>4</v>
      </c>
      <c r="D12" s="36">
        <v>6</v>
      </c>
      <c r="E12" s="36">
        <v>3</v>
      </c>
      <c r="F12" s="36">
        <v>2</v>
      </c>
      <c r="G12" s="44">
        <v>2</v>
      </c>
      <c r="H12" s="36">
        <v>1</v>
      </c>
      <c r="I12" s="36">
        <v>3</v>
      </c>
      <c r="J12" s="36">
        <v>4</v>
      </c>
      <c r="K12" s="36">
        <v>3</v>
      </c>
      <c r="L12" s="36">
        <v>2</v>
      </c>
      <c r="M12" s="36">
        <v>3</v>
      </c>
      <c r="N12" s="44">
        <v>2</v>
      </c>
      <c r="O12" s="36">
        <v>1023522</v>
      </c>
      <c r="Q12">
        <f t="shared" si="0"/>
        <v>2</v>
      </c>
      <c r="R12">
        <f t="shared" si="1"/>
        <v>2</v>
      </c>
      <c r="S12">
        <f t="shared" si="2"/>
        <v>1023522</v>
      </c>
    </row>
    <row r="13" spans="1:19" ht="15" thickBot="1" x14ac:dyDescent="0.35">
      <c r="A13" s="35" t="s">
        <v>138</v>
      </c>
      <c r="B13" s="36">
        <v>3</v>
      </c>
      <c r="C13" s="36">
        <v>4</v>
      </c>
      <c r="D13" s="36">
        <v>1</v>
      </c>
      <c r="E13" s="36">
        <v>3</v>
      </c>
      <c r="F13" s="36">
        <v>3</v>
      </c>
      <c r="G13" s="44">
        <v>2</v>
      </c>
      <c r="H13" s="36">
        <v>2</v>
      </c>
      <c r="I13" s="36">
        <v>3</v>
      </c>
      <c r="J13" s="36">
        <v>4</v>
      </c>
      <c r="K13" s="36">
        <v>3</v>
      </c>
      <c r="L13" s="36">
        <v>2</v>
      </c>
      <c r="M13" s="36">
        <v>3</v>
      </c>
      <c r="N13" s="44">
        <v>2</v>
      </c>
      <c r="O13" s="36">
        <v>1462108</v>
      </c>
      <c r="Q13">
        <f t="shared" si="0"/>
        <v>2</v>
      </c>
      <c r="R13">
        <f t="shared" si="1"/>
        <v>2</v>
      </c>
      <c r="S13">
        <f t="shared" si="2"/>
        <v>1462108</v>
      </c>
    </row>
    <row r="14" spans="1:19" ht="15" thickBot="1" x14ac:dyDescent="0.35">
      <c r="A14" s="35" t="s">
        <v>200</v>
      </c>
      <c r="B14" s="36">
        <v>1</v>
      </c>
      <c r="C14" s="36">
        <v>4</v>
      </c>
      <c r="D14" s="36">
        <v>5</v>
      </c>
      <c r="E14" s="36">
        <v>3</v>
      </c>
      <c r="F14" s="36">
        <v>3</v>
      </c>
      <c r="G14" s="44">
        <v>2</v>
      </c>
      <c r="H14" s="36">
        <v>2</v>
      </c>
      <c r="I14" s="36">
        <v>3</v>
      </c>
      <c r="J14" s="36">
        <v>4</v>
      </c>
      <c r="K14" s="36">
        <v>3</v>
      </c>
      <c r="L14" s="36">
        <v>2</v>
      </c>
      <c r="M14" s="36">
        <v>3</v>
      </c>
      <c r="N14" s="44">
        <v>1</v>
      </c>
      <c r="O14" s="36">
        <v>1037203</v>
      </c>
      <c r="Q14">
        <f t="shared" si="0"/>
        <v>2</v>
      </c>
      <c r="R14">
        <f t="shared" si="1"/>
        <v>1</v>
      </c>
      <c r="S14">
        <f t="shared" si="2"/>
        <v>1037203</v>
      </c>
    </row>
    <row r="15" spans="1:19" ht="15" thickBot="1" x14ac:dyDescent="0.35">
      <c r="A15" s="35" t="s">
        <v>201</v>
      </c>
      <c r="B15" s="36">
        <v>3</v>
      </c>
      <c r="C15" s="36">
        <v>4</v>
      </c>
      <c r="D15" s="36">
        <v>6</v>
      </c>
      <c r="E15" s="36">
        <v>3</v>
      </c>
      <c r="F15" s="36">
        <v>3</v>
      </c>
      <c r="G15" s="44">
        <v>2</v>
      </c>
      <c r="H15" s="36">
        <v>2</v>
      </c>
      <c r="I15" s="36">
        <v>1</v>
      </c>
      <c r="J15" s="36">
        <v>3</v>
      </c>
      <c r="K15" s="36">
        <v>3</v>
      </c>
      <c r="L15" s="36">
        <v>2</v>
      </c>
      <c r="M15" s="36">
        <v>3</v>
      </c>
      <c r="N15" s="44">
        <v>2</v>
      </c>
      <c r="O15" s="36">
        <v>1061682</v>
      </c>
      <c r="Q15">
        <f t="shared" si="0"/>
        <v>2</v>
      </c>
      <c r="R15">
        <f t="shared" si="1"/>
        <v>2</v>
      </c>
      <c r="S15">
        <f t="shared" si="2"/>
        <v>1061682</v>
      </c>
    </row>
    <row r="16" spans="1:19" ht="15" thickBot="1" x14ac:dyDescent="0.35">
      <c r="A16" s="35" t="s">
        <v>202</v>
      </c>
      <c r="B16" s="36">
        <v>2</v>
      </c>
      <c r="C16" s="36">
        <v>4</v>
      </c>
      <c r="D16" s="36">
        <v>3</v>
      </c>
      <c r="E16" s="36">
        <v>2</v>
      </c>
      <c r="F16" s="36">
        <v>1</v>
      </c>
      <c r="G16" s="44">
        <v>2</v>
      </c>
      <c r="H16" s="36">
        <v>2</v>
      </c>
      <c r="I16" s="36">
        <v>3</v>
      </c>
      <c r="J16" s="36">
        <v>2</v>
      </c>
      <c r="K16" s="36">
        <v>3</v>
      </c>
      <c r="L16" s="36">
        <v>2</v>
      </c>
      <c r="M16" s="36">
        <v>3</v>
      </c>
      <c r="N16" s="44">
        <v>2</v>
      </c>
      <c r="O16" s="36">
        <v>1000000</v>
      </c>
      <c r="Q16">
        <f t="shared" si="0"/>
        <v>2</v>
      </c>
      <c r="R16">
        <f t="shared" si="1"/>
        <v>2</v>
      </c>
      <c r="S16">
        <f t="shared" si="2"/>
        <v>1000000</v>
      </c>
    </row>
    <row r="17" spans="1:19" ht="15" thickBot="1" x14ac:dyDescent="0.35">
      <c r="A17" s="35" t="s">
        <v>203</v>
      </c>
      <c r="B17" s="36">
        <v>3</v>
      </c>
      <c r="C17" s="36">
        <v>4</v>
      </c>
      <c r="D17" s="36">
        <v>4</v>
      </c>
      <c r="E17" s="36">
        <v>3</v>
      </c>
      <c r="F17" s="36">
        <v>3</v>
      </c>
      <c r="G17" s="44">
        <v>1</v>
      </c>
      <c r="H17" s="36">
        <v>2</v>
      </c>
      <c r="I17" s="36">
        <v>2</v>
      </c>
      <c r="J17" s="36">
        <v>4</v>
      </c>
      <c r="K17" s="36">
        <v>2</v>
      </c>
      <c r="L17" s="36">
        <v>2</v>
      </c>
      <c r="M17" s="36">
        <v>3</v>
      </c>
      <c r="N17" s="44">
        <v>2</v>
      </c>
      <c r="O17" s="36">
        <v>1000000</v>
      </c>
      <c r="Q17">
        <f t="shared" si="0"/>
        <v>1</v>
      </c>
      <c r="R17">
        <f t="shared" si="1"/>
        <v>2</v>
      </c>
      <c r="S17">
        <f t="shared" si="2"/>
        <v>1000000</v>
      </c>
    </row>
    <row r="18" spans="1:19" ht="15" thickBot="1" x14ac:dyDescent="0.35">
      <c r="A18" s="35" t="s">
        <v>204</v>
      </c>
      <c r="B18" s="36">
        <v>3</v>
      </c>
      <c r="C18" s="36">
        <v>3</v>
      </c>
      <c r="D18" s="36">
        <v>6</v>
      </c>
      <c r="E18" s="36">
        <v>1</v>
      </c>
      <c r="F18" s="36">
        <v>3</v>
      </c>
      <c r="G18" s="44">
        <v>2</v>
      </c>
      <c r="H18" s="36">
        <v>2</v>
      </c>
      <c r="I18" s="36">
        <v>3</v>
      </c>
      <c r="J18" s="36">
        <v>4</v>
      </c>
      <c r="K18" s="36">
        <v>3</v>
      </c>
      <c r="L18" s="36">
        <v>2</v>
      </c>
      <c r="M18" s="36">
        <v>3</v>
      </c>
      <c r="N18" s="44">
        <v>2</v>
      </c>
      <c r="O18" s="36">
        <v>1152494</v>
      </c>
      <c r="Q18">
        <f t="shared" si="0"/>
        <v>2</v>
      </c>
      <c r="R18">
        <f t="shared" si="1"/>
        <v>2</v>
      </c>
      <c r="S18">
        <f t="shared" si="2"/>
        <v>1152494</v>
      </c>
    </row>
    <row r="19" spans="1:19" ht="15" thickBot="1" x14ac:dyDescent="0.35">
      <c r="A19" s="35" t="s">
        <v>205</v>
      </c>
      <c r="B19" s="36">
        <v>3</v>
      </c>
      <c r="C19" s="36">
        <v>4</v>
      </c>
      <c r="D19" s="36">
        <v>6</v>
      </c>
      <c r="E19" s="36">
        <v>3</v>
      </c>
      <c r="F19" s="36">
        <v>3</v>
      </c>
      <c r="G19" s="44">
        <v>2</v>
      </c>
      <c r="H19" s="36">
        <v>2</v>
      </c>
      <c r="I19" s="36">
        <v>3</v>
      </c>
      <c r="J19" s="36">
        <v>1</v>
      </c>
      <c r="K19" s="36">
        <v>3</v>
      </c>
      <c r="L19" s="36">
        <v>2</v>
      </c>
      <c r="M19" s="36">
        <v>3</v>
      </c>
      <c r="N19" s="44">
        <v>2</v>
      </c>
      <c r="O19" s="36">
        <v>1000000</v>
      </c>
      <c r="Q19">
        <f t="shared" si="0"/>
        <v>2</v>
      </c>
      <c r="R19">
        <f t="shared" si="1"/>
        <v>2</v>
      </c>
      <c r="S19">
        <f t="shared" si="2"/>
        <v>1000000</v>
      </c>
    </row>
    <row r="20" spans="1:19" ht="18.600000000000001" thickBot="1" x14ac:dyDescent="0.35">
      <c r="A20" s="31"/>
    </row>
    <row r="21" spans="1:19" ht="15" thickBot="1" x14ac:dyDescent="0.35">
      <c r="A21" s="35" t="s">
        <v>139</v>
      </c>
      <c r="B21" s="35" t="s">
        <v>119</v>
      </c>
      <c r="C21" s="35" t="s">
        <v>120</v>
      </c>
      <c r="D21" s="35" t="s">
        <v>121</v>
      </c>
      <c r="E21" s="35" t="s">
        <v>122</v>
      </c>
      <c r="F21" s="35" t="s">
        <v>123</v>
      </c>
      <c r="G21" s="43" t="s">
        <v>124</v>
      </c>
      <c r="H21" s="35" t="s">
        <v>125</v>
      </c>
      <c r="I21" s="35" t="s">
        <v>126</v>
      </c>
      <c r="J21" s="35" t="s">
        <v>127</v>
      </c>
      <c r="K21" s="35" t="s">
        <v>128</v>
      </c>
      <c r="L21" s="35" t="s">
        <v>129</v>
      </c>
      <c r="M21" s="35" t="s">
        <v>130</v>
      </c>
      <c r="N21" s="43" t="s">
        <v>131</v>
      </c>
    </row>
    <row r="22" spans="1:19" ht="20.399999999999999" thickBot="1" x14ac:dyDescent="0.35">
      <c r="A22" s="35" t="s">
        <v>140</v>
      </c>
      <c r="B22" s="36" t="s">
        <v>206</v>
      </c>
      <c r="C22" s="36" t="s">
        <v>207</v>
      </c>
      <c r="D22" s="36" t="s">
        <v>208</v>
      </c>
      <c r="E22" s="36" t="s">
        <v>209</v>
      </c>
      <c r="F22" s="36" t="s">
        <v>210</v>
      </c>
      <c r="G22" s="44" t="s">
        <v>175</v>
      </c>
      <c r="H22" s="36" t="s">
        <v>211</v>
      </c>
      <c r="I22" s="36" t="s">
        <v>212</v>
      </c>
      <c r="J22" s="36" t="s">
        <v>210</v>
      </c>
      <c r="K22" s="36" t="s">
        <v>213</v>
      </c>
      <c r="L22" s="36" t="s">
        <v>214</v>
      </c>
      <c r="M22" s="36" t="s">
        <v>210</v>
      </c>
      <c r="N22" s="44" t="s">
        <v>175</v>
      </c>
    </row>
    <row r="23" spans="1:19" ht="15" thickBot="1" x14ac:dyDescent="0.35">
      <c r="A23" s="35" t="s">
        <v>148</v>
      </c>
      <c r="B23" s="36" t="s">
        <v>175</v>
      </c>
      <c r="C23" s="36" t="s">
        <v>215</v>
      </c>
      <c r="D23" s="36" t="s">
        <v>175</v>
      </c>
      <c r="E23" s="36" t="s">
        <v>175</v>
      </c>
      <c r="F23" s="36" t="s">
        <v>210</v>
      </c>
      <c r="G23" s="44" t="s">
        <v>175</v>
      </c>
      <c r="H23" s="36" t="s">
        <v>175</v>
      </c>
      <c r="I23" s="36" t="s">
        <v>210</v>
      </c>
      <c r="J23" s="36" t="s">
        <v>175</v>
      </c>
      <c r="K23" s="36" t="s">
        <v>175</v>
      </c>
      <c r="L23" s="36" t="s">
        <v>175</v>
      </c>
      <c r="M23" s="36" t="s">
        <v>210</v>
      </c>
      <c r="N23" s="44" t="s">
        <v>175</v>
      </c>
    </row>
    <row r="24" spans="1:19" ht="15" thickBot="1" x14ac:dyDescent="0.35">
      <c r="A24" s="35" t="s">
        <v>149</v>
      </c>
      <c r="B24" s="36" t="s">
        <v>175</v>
      </c>
      <c r="C24" s="36" t="s">
        <v>215</v>
      </c>
      <c r="D24" s="36" t="s">
        <v>175</v>
      </c>
      <c r="E24" s="36" t="s">
        <v>175</v>
      </c>
      <c r="F24" s="36" t="s">
        <v>175</v>
      </c>
      <c r="G24" s="44" t="s">
        <v>175</v>
      </c>
      <c r="H24" s="36" t="s">
        <v>175</v>
      </c>
      <c r="I24" s="36" t="s">
        <v>175</v>
      </c>
      <c r="J24" s="36" t="s">
        <v>175</v>
      </c>
      <c r="K24" s="36" t="s">
        <v>175</v>
      </c>
      <c r="L24" s="36" t="s">
        <v>175</v>
      </c>
      <c r="M24" s="36" t="s">
        <v>175</v>
      </c>
      <c r="N24" s="44" t="s">
        <v>175</v>
      </c>
    </row>
    <row r="25" spans="1:19" ht="15" thickBot="1" x14ac:dyDescent="0.35">
      <c r="A25" s="35" t="s">
        <v>150</v>
      </c>
      <c r="B25" s="36" t="s">
        <v>175</v>
      </c>
      <c r="C25" s="36" t="s">
        <v>215</v>
      </c>
      <c r="D25" s="36" t="s">
        <v>175</v>
      </c>
      <c r="E25" s="36" t="s">
        <v>175</v>
      </c>
      <c r="F25" s="36" t="s">
        <v>175</v>
      </c>
      <c r="G25" s="44" t="s">
        <v>175</v>
      </c>
      <c r="H25" s="36" t="s">
        <v>175</v>
      </c>
      <c r="I25" s="36" t="s">
        <v>175</v>
      </c>
      <c r="J25" s="36" t="s">
        <v>175</v>
      </c>
      <c r="K25" s="36" t="s">
        <v>175</v>
      </c>
      <c r="L25" s="36" t="s">
        <v>175</v>
      </c>
      <c r="M25" s="36" t="s">
        <v>175</v>
      </c>
      <c r="N25" s="44" t="s">
        <v>175</v>
      </c>
    </row>
    <row r="26" spans="1:19" ht="15" thickBot="1" x14ac:dyDescent="0.35">
      <c r="A26" s="35" t="s">
        <v>151</v>
      </c>
      <c r="B26" s="36" t="s">
        <v>175</v>
      </c>
      <c r="C26" s="36" t="s">
        <v>175</v>
      </c>
      <c r="D26" s="36" t="s">
        <v>175</v>
      </c>
      <c r="E26" s="36" t="s">
        <v>175</v>
      </c>
      <c r="F26" s="36" t="s">
        <v>175</v>
      </c>
      <c r="G26" s="44" t="s">
        <v>175</v>
      </c>
      <c r="H26" s="36" t="s">
        <v>175</v>
      </c>
      <c r="I26" s="36" t="s">
        <v>175</v>
      </c>
      <c r="J26" s="36" t="s">
        <v>175</v>
      </c>
      <c r="K26" s="36" t="s">
        <v>175</v>
      </c>
      <c r="L26" s="36" t="s">
        <v>175</v>
      </c>
      <c r="M26" s="36" t="s">
        <v>175</v>
      </c>
      <c r="N26" s="44" t="s">
        <v>175</v>
      </c>
    </row>
    <row r="27" spans="1:19" ht="15" thickBot="1" x14ac:dyDescent="0.35">
      <c r="A27" s="35" t="s">
        <v>152</v>
      </c>
      <c r="B27" s="36" t="s">
        <v>175</v>
      </c>
      <c r="C27" s="36" t="s">
        <v>175</v>
      </c>
      <c r="D27" s="36" t="s">
        <v>175</v>
      </c>
      <c r="E27" s="36" t="s">
        <v>175</v>
      </c>
      <c r="F27" s="36" t="s">
        <v>175</v>
      </c>
      <c r="G27" s="44" t="s">
        <v>175</v>
      </c>
      <c r="H27" s="36" t="s">
        <v>175</v>
      </c>
      <c r="I27" s="36" t="s">
        <v>175</v>
      </c>
      <c r="J27" s="36" t="s">
        <v>175</v>
      </c>
      <c r="K27" s="36" t="s">
        <v>175</v>
      </c>
      <c r="L27" s="36" t="s">
        <v>175</v>
      </c>
      <c r="M27" s="36" t="s">
        <v>175</v>
      </c>
      <c r="N27" s="44" t="s">
        <v>175</v>
      </c>
    </row>
    <row r="28" spans="1:19" ht="15" thickBot="1" x14ac:dyDescent="0.35">
      <c r="A28" s="35" t="s">
        <v>216</v>
      </c>
      <c r="B28" s="36" t="s">
        <v>175</v>
      </c>
      <c r="C28" s="36" t="s">
        <v>175</v>
      </c>
      <c r="D28" s="36" t="s">
        <v>175</v>
      </c>
      <c r="E28" s="36" t="s">
        <v>175</v>
      </c>
      <c r="F28" s="36" t="s">
        <v>175</v>
      </c>
      <c r="G28" s="44" t="s">
        <v>175</v>
      </c>
      <c r="H28" s="36" t="s">
        <v>175</v>
      </c>
      <c r="I28" s="36" t="s">
        <v>175</v>
      </c>
      <c r="J28" s="36" t="s">
        <v>175</v>
      </c>
      <c r="K28" s="36" t="s">
        <v>175</v>
      </c>
      <c r="L28" s="36" t="s">
        <v>175</v>
      </c>
      <c r="M28" s="36" t="s">
        <v>175</v>
      </c>
      <c r="N28" s="44" t="s">
        <v>175</v>
      </c>
    </row>
    <row r="29" spans="1:19" ht="15" thickBot="1" x14ac:dyDescent="0.35">
      <c r="A29" s="35" t="s">
        <v>217</v>
      </c>
      <c r="B29" s="36" t="s">
        <v>175</v>
      </c>
      <c r="C29" s="36" t="s">
        <v>175</v>
      </c>
      <c r="D29" s="36" t="s">
        <v>175</v>
      </c>
      <c r="E29" s="36" t="s">
        <v>175</v>
      </c>
      <c r="F29" s="36" t="s">
        <v>175</v>
      </c>
      <c r="G29" s="44" t="s">
        <v>175</v>
      </c>
      <c r="H29" s="36" t="s">
        <v>175</v>
      </c>
      <c r="I29" s="36" t="s">
        <v>175</v>
      </c>
      <c r="J29" s="36" t="s">
        <v>175</v>
      </c>
      <c r="K29" s="36" t="s">
        <v>175</v>
      </c>
      <c r="L29" s="36" t="s">
        <v>175</v>
      </c>
      <c r="M29" s="36" t="s">
        <v>175</v>
      </c>
      <c r="N29" s="44" t="s">
        <v>175</v>
      </c>
    </row>
    <row r="30" spans="1:19" ht="15" thickBot="1" x14ac:dyDescent="0.35">
      <c r="A30" s="35" t="s">
        <v>218</v>
      </c>
      <c r="B30" s="36" t="s">
        <v>175</v>
      </c>
      <c r="C30" s="36" t="s">
        <v>175</v>
      </c>
      <c r="D30" s="36" t="s">
        <v>175</v>
      </c>
      <c r="E30" s="36" t="s">
        <v>175</v>
      </c>
      <c r="F30" s="36" t="s">
        <v>175</v>
      </c>
      <c r="G30" s="44" t="s">
        <v>175</v>
      </c>
      <c r="H30" s="36" t="s">
        <v>175</v>
      </c>
      <c r="I30" s="36" t="s">
        <v>175</v>
      </c>
      <c r="J30" s="36" t="s">
        <v>175</v>
      </c>
      <c r="K30" s="36" t="s">
        <v>175</v>
      </c>
      <c r="L30" s="36" t="s">
        <v>175</v>
      </c>
      <c r="M30" s="36" t="s">
        <v>175</v>
      </c>
      <c r="N30" s="44" t="s">
        <v>175</v>
      </c>
    </row>
    <row r="31" spans="1:19" ht="15" thickBot="1" x14ac:dyDescent="0.35">
      <c r="A31" s="35" t="s">
        <v>219</v>
      </c>
      <c r="B31" s="36" t="s">
        <v>175</v>
      </c>
      <c r="C31" s="36" t="s">
        <v>175</v>
      </c>
      <c r="D31" s="36" t="s">
        <v>175</v>
      </c>
      <c r="E31" s="36" t="s">
        <v>175</v>
      </c>
      <c r="F31" s="36" t="s">
        <v>175</v>
      </c>
      <c r="G31" s="44" t="s">
        <v>175</v>
      </c>
      <c r="H31" s="36" t="s">
        <v>175</v>
      </c>
      <c r="I31" s="36" t="s">
        <v>175</v>
      </c>
      <c r="J31" s="36" t="s">
        <v>175</v>
      </c>
      <c r="K31" s="36" t="s">
        <v>175</v>
      </c>
      <c r="L31" s="36" t="s">
        <v>175</v>
      </c>
      <c r="M31" s="36" t="s">
        <v>175</v>
      </c>
      <c r="N31" s="44" t="s">
        <v>175</v>
      </c>
    </row>
    <row r="32" spans="1:19" ht="15" thickBot="1" x14ac:dyDescent="0.35">
      <c r="A32" s="35" t="s">
        <v>220</v>
      </c>
      <c r="B32" s="36" t="s">
        <v>175</v>
      </c>
      <c r="C32" s="36" t="s">
        <v>175</v>
      </c>
      <c r="D32" s="36" t="s">
        <v>175</v>
      </c>
      <c r="E32" s="36" t="s">
        <v>175</v>
      </c>
      <c r="F32" s="36" t="s">
        <v>175</v>
      </c>
      <c r="G32" s="44" t="s">
        <v>175</v>
      </c>
      <c r="H32" s="36" t="s">
        <v>175</v>
      </c>
      <c r="I32" s="36" t="s">
        <v>175</v>
      </c>
      <c r="J32" s="36" t="s">
        <v>175</v>
      </c>
      <c r="K32" s="36" t="s">
        <v>175</v>
      </c>
      <c r="L32" s="36" t="s">
        <v>175</v>
      </c>
      <c r="M32" s="36" t="s">
        <v>175</v>
      </c>
      <c r="N32" s="44" t="s">
        <v>175</v>
      </c>
    </row>
    <row r="33" spans="1:14" ht="15" thickBot="1" x14ac:dyDescent="0.35">
      <c r="A33" s="35" t="s">
        <v>221</v>
      </c>
      <c r="B33" s="36" t="s">
        <v>175</v>
      </c>
      <c r="C33" s="36" t="s">
        <v>175</v>
      </c>
      <c r="D33" s="36" t="s">
        <v>175</v>
      </c>
      <c r="E33" s="36" t="s">
        <v>175</v>
      </c>
      <c r="F33" s="36" t="s">
        <v>175</v>
      </c>
      <c r="G33" s="44" t="s">
        <v>175</v>
      </c>
      <c r="H33" s="36" t="s">
        <v>175</v>
      </c>
      <c r="I33" s="36" t="s">
        <v>175</v>
      </c>
      <c r="J33" s="36" t="s">
        <v>175</v>
      </c>
      <c r="K33" s="36" t="s">
        <v>175</v>
      </c>
      <c r="L33" s="36" t="s">
        <v>175</v>
      </c>
      <c r="M33" s="36" t="s">
        <v>175</v>
      </c>
      <c r="N33" s="44" t="s">
        <v>175</v>
      </c>
    </row>
    <row r="34" spans="1:14" ht="18.600000000000001" thickBot="1" x14ac:dyDescent="0.35">
      <c r="A34" s="31"/>
    </row>
    <row r="35" spans="1:14" ht="15" thickBot="1" x14ac:dyDescent="0.35">
      <c r="A35" s="35" t="s">
        <v>153</v>
      </c>
      <c r="B35" s="35" t="s">
        <v>119</v>
      </c>
      <c r="C35" s="35" t="s">
        <v>120</v>
      </c>
      <c r="D35" s="35" t="s">
        <v>121</v>
      </c>
      <c r="E35" s="35" t="s">
        <v>122</v>
      </c>
      <c r="F35" s="35" t="s">
        <v>123</v>
      </c>
      <c r="G35" s="43" t="s">
        <v>124</v>
      </c>
      <c r="H35" s="35" t="s">
        <v>125</v>
      </c>
      <c r="I35" s="35" t="s">
        <v>126</v>
      </c>
      <c r="J35" s="35" t="s">
        <v>127</v>
      </c>
      <c r="K35" s="35" t="s">
        <v>128</v>
      </c>
      <c r="L35" s="35" t="s">
        <v>129</v>
      </c>
      <c r="M35" s="35" t="s">
        <v>130</v>
      </c>
      <c r="N35" s="43" t="s">
        <v>131</v>
      </c>
    </row>
    <row r="36" spans="1:14" ht="15" thickBot="1" x14ac:dyDescent="0.35">
      <c r="A36" s="35" t="s">
        <v>140</v>
      </c>
      <c r="B36" s="36">
        <v>537201.69999999995</v>
      </c>
      <c r="C36" s="36">
        <v>1000000.3</v>
      </c>
      <c r="D36" s="36">
        <v>962109.3</v>
      </c>
      <c r="E36" s="36">
        <v>652492.19999999995</v>
      </c>
      <c r="F36" s="36">
        <v>500000.2</v>
      </c>
      <c r="G36" s="44">
        <v>0</v>
      </c>
      <c r="H36" s="36">
        <v>23522</v>
      </c>
      <c r="I36" s="36">
        <v>561681.19999999995</v>
      </c>
      <c r="J36" s="36">
        <v>500000.2</v>
      </c>
      <c r="K36" s="36">
        <v>30972</v>
      </c>
      <c r="L36" s="36">
        <v>1196281.3999999999</v>
      </c>
      <c r="M36" s="36">
        <v>500000.2</v>
      </c>
      <c r="N36" s="44">
        <v>0</v>
      </c>
    </row>
    <row r="37" spans="1:14" ht="15" thickBot="1" x14ac:dyDescent="0.35">
      <c r="A37" s="35" t="s">
        <v>148</v>
      </c>
      <c r="B37" s="36">
        <v>0</v>
      </c>
      <c r="C37" s="36">
        <v>500000.2</v>
      </c>
      <c r="D37" s="36">
        <v>0</v>
      </c>
      <c r="E37" s="36">
        <v>0</v>
      </c>
      <c r="F37" s="36">
        <v>500000.2</v>
      </c>
      <c r="G37" s="44">
        <v>0</v>
      </c>
      <c r="H37" s="36">
        <v>0</v>
      </c>
      <c r="I37" s="36">
        <v>500000.2</v>
      </c>
      <c r="J37" s="36">
        <v>0</v>
      </c>
      <c r="K37" s="36">
        <v>0</v>
      </c>
      <c r="L37" s="36">
        <v>0</v>
      </c>
      <c r="M37" s="36">
        <v>500000.2</v>
      </c>
      <c r="N37" s="44">
        <v>0</v>
      </c>
    </row>
    <row r="38" spans="1:14" ht="15" thickBot="1" x14ac:dyDescent="0.35">
      <c r="A38" s="35" t="s">
        <v>149</v>
      </c>
      <c r="B38" s="36">
        <v>0</v>
      </c>
      <c r="C38" s="36">
        <v>500000.2</v>
      </c>
      <c r="D38" s="36">
        <v>0</v>
      </c>
      <c r="E38" s="36">
        <v>0</v>
      </c>
      <c r="F38" s="36">
        <v>0</v>
      </c>
      <c r="G38" s="44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44">
        <v>0</v>
      </c>
    </row>
    <row r="39" spans="1:14" ht="15" thickBot="1" x14ac:dyDescent="0.35">
      <c r="A39" s="35" t="s">
        <v>150</v>
      </c>
      <c r="B39" s="36">
        <v>0</v>
      </c>
      <c r="C39" s="36">
        <v>500000.2</v>
      </c>
      <c r="D39" s="36">
        <v>0</v>
      </c>
      <c r="E39" s="36">
        <v>0</v>
      </c>
      <c r="F39" s="36">
        <v>0</v>
      </c>
      <c r="G39" s="44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44">
        <v>0</v>
      </c>
    </row>
    <row r="40" spans="1:14" ht="15" thickBot="1" x14ac:dyDescent="0.35">
      <c r="A40" s="35" t="s">
        <v>151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44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44">
        <v>0</v>
      </c>
    </row>
    <row r="41" spans="1:14" ht="15" thickBot="1" x14ac:dyDescent="0.35">
      <c r="A41" s="35" t="s">
        <v>152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44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44">
        <v>0</v>
      </c>
    </row>
    <row r="42" spans="1:14" ht="15" thickBot="1" x14ac:dyDescent="0.35">
      <c r="A42" s="35" t="s">
        <v>216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44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44">
        <v>0</v>
      </c>
    </row>
    <row r="43" spans="1:14" ht="15" thickBot="1" x14ac:dyDescent="0.35">
      <c r="A43" s="35" t="s">
        <v>217</v>
      </c>
      <c r="B43" s="36">
        <v>0</v>
      </c>
      <c r="C43" s="36">
        <v>0</v>
      </c>
      <c r="D43" s="36">
        <v>0</v>
      </c>
      <c r="E43" s="36">
        <v>0</v>
      </c>
      <c r="F43" s="36">
        <v>0</v>
      </c>
      <c r="G43" s="44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44">
        <v>0</v>
      </c>
    </row>
    <row r="44" spans="1:14" ht="15" thickBot="1" x14ac:dyDescent="0.35">
      <c r="A44" s="35" t="s">
        <v>218</v>
      </c>
      <c r="B44" s="36">
        <v>0</v>
      </c>
      <c r="C44" s="36">
        <v>0</v>
      </c>
      <c r="D44" s="36">
        <v>0</v>
      </c>
      <c r="E44" s="36">
        <v>0</v>
      </c>
      <c r="F44" s="36">
        <v>0</v>
      </c>
      <c r="G44" s="44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44">
        <v>0</v>
      </c>
    </row>
    <row r="45" spans="1:14" ht="15" thickBot="1" x14ac:dyDescent="0.35">
      <c r="A45" s="35" t="s">
        <v>219</v>
      </c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44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44">
        <v>0</v>
      </c>
    </row>
    <row r="46" spans="1:14" ht="15" thickBot="1" x14ac:dyDescent="0.35">
      <c r="A46" s="35" t="s">
        <v>220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44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44">
        <v>0</v>
      </c>
    </row>
    <row r="47" spans="1:14" ht="15" thickBot="1" x14ac:dyDescent="0.35">
      <c r="A47" s="35" t="s">
        <v>221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44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44">
        <v>0</v>
      </c>
    </row>
    <row r="48" spans="1:14" ht="18.600000000000001" thickBot="1" x14ac:dyDescent="0.35">
      <c r="A48" s="31"/>
    </row>
    <row r="49" spans="1:18" ht="15" thickBot="1" x14ac:dyDescent="0.35">
      <c r="A49" s="35" t="s">
        <v>154</v>
      </c>
      <c r="B49" s="35" t="s">
        <v>119</v>
      </c>
      <c r="C49" s="35" t="s">
        <v>120</v>
      </c>
      <c r="D49" s="35" t="s">
        <v>121</v>
      </c>
      <c r="E49" s="35" t="s">
        <v>122</v>
      </c>
      <c r="F49" s="35" t="s">
        <v>123</v>
      </c>
      <c r="G49" s="43" t="s">
        <v>124</v>
      </c>
      <c r="H49" s="35" t="s">
        <v>125</v>
      </c>
      <c r="I49" s="35" t="s">
        <v>126</v>
      </c>
      <c r="J49" s="35" t="s">
        <v>127</v>
      </c>
      <c r="K49" s="35" t="s">
        <v>128</v>
      </c>
      <c r="L49" s="35" t="s">
        <v>129</v>
      </c>
      <c r="M49" s="35" t="s">
        <v>130</v>
      </c>
      <c r="N49" s="43" t="s">
        <v>131</v>
      </c>
      <c r="O49" s="35" t="s">
        <v>155</v>
      </c>
      <c r="P49" s="35" t="s">
        <v>156</v>
      </c>
      <c r="Q49" s="35" t="s">
        <v>157</v>
      </c>
      <c r="R49" s="35" t="s">
        <v>158</v>
      </c>
    </row>
    <row r="50" spans="1:18" ht="15" thickBot="1" x14ac:dyDescent="0.35">
      <c r="A50" s="35" t="s">
        <v>133</v>
      </c>
      <c r="B50" s="36">
        <v>0</v>
      </c>
      <c r="C50" s="36">
        <v>1000000.3</v>
      </c>
      <c r="D50" s="36">
        <v>0</v>
      </c>
      <c r="E50" s="36">
        <v>0</v>
      </c>
      <c r="F50" s="36">
        <v>0</v>
      </c>
      <c r="G50" s="44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44">
        <v>0</v>
      </c>
      <c r="O50" s="36">
        <v>1000000.3</v>
      </c>
      <c r="P50" s="36">
        <v>1000000</v>
      </c>
      <c r="Q50" s="36">
        <v>-0.3</v>
      </c>
      <c r="R50" s="36">
        <v>0</v>
      </c>
    </row>
    <row r="51" spans="1:18" ht="15" thickBot="1" x14ac:dyDescent="0.35">
      <c r="A51" s="35" t="s">
        <v>134</v>
      </c>
      <c r="B51" s="36">
        <v>0</v>
      </c>
      <c r="C51" s="36">
        <v>500000.2</v>
      </c>
      <c r="D51" s="36">
        <v>0</v>
      </c>
      <c r="E51" s="36">
        <v>0</v>
      </c>
      <c r="F51" s="36">
        <v>0</v>
      </c>
      <c r="G51" s="44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500000.2</v>
      </c>
      <c r="N51" s="44">
        <v>0</v>
      </c>
      <c r="O51" s="36">
        <v>1000000.3</v>
      </c>
      <c r="P51" s="36">
        <v>1000000</v>
      </c>
      <c r="Q51" s="36">
        <v>-0.3</v>
      </c>
      <c r="R51" s="36">
        <v>0</v>
      </c>
    </row>
    <row r="52" spans="1:18" ht="15" thickBot="1" x14ac:dyDescent="0.35">
      <c r="A52" s="35" t="s">
        <v>135</v>
      </c>
      <c r="B52" s="36">
        <v>0</v>
      </c>
      <c r="C52" s="36">
        <v>500000.2</v>
      </c>
      <c r="D52" s="36">
        <v>0</v>
      </c>
      <c r="E52" s="36">
        <v>0</v>
      </c>
      <c r="F52" s="36">
        <v>0</v>
      </c>
      <c r="G52" s="44">
        <v>0</v>
      </c>
      <c r="H52" s="36">
        <v>0</v>
      </c>
      <c r="I52" s="36">
        <v>0</v>
      </c>
      <c r="J52" s="36">
        <v>0</v>
      </c>
      <c r="K52" s="36">
        <v>30972</v>
      </c>
      <c r="L52" s="36">
        <v>0</v>
      </c>
      <c r="M52" s="36">
        <v>500000.2</v>
      </c>
      <c r="N52" s="44">
        <v>0</v>
      </c>
      <c r="O52" s="36">
        <v>1030972.3</v>
      </c>
      <c r="P52" s="36">
        <v>1030972</v>
      </c>
      <c r="Q52" s="36">
        <v>-0.3</v>
      </c>
      <c r="R52" s="36">
        <v>0</v>
      </c>
    </row>
    <row r="53" spans="1:18" ht="15" thickBot="1" x14ac:dyDescent="0.35">
      <c r="A53" s="35" t="s">
        <v>136</v>
      </c>
      <c r="B53" s="36">
        <v>0</v>
      </c>
      <c r="C53" s="36">
        <v>500000.2</v>
      </c>
      <c r="D53" s="36">
        <v>0</v>
      </c>
      <c r="E53" s="36">
        <v>0</v>
      </c>
      <c r="F53" s="36">
        <v>0</v>
      </c>
      <c r="G53" s="44">
        <v>0</v>
      </c>
      <c r="H53" s="36">
        <v>0</v>
      </c>
      <c r="I53" s="36">
        <v>0</v>
      </c>
      <c r="J53" s="36">
        <v>0</v>
      </c>
      <c r="K53" s="36">
        <v>0</v>
      </c>
      <c r="L53" s="36">
        <v>1196281.3999999999</v>
      </c>
      <c r="M53" s="36">
        <v>0</v>
      </c>
      <c r="N53" s="44">
        <v>0</v>
      </c>
      <c r="O53" s="36">
        <v>1696281.6000000001</v>
      </c>
      <c r="P53" s="36">
        <v>1696282</v>
      </c>
      <c r="Q53" s="36">
        <v>0.4</v>
      </c>
      <c r="R53" s="36">
        <v>0</v>
      </c>
    </row>
    <row r="54" spans="1:18" ht="15" thickBot="1" x14ac:dyDescent="0.35">
      <c r="A54" s="35" t="s">
        <v>137</v>
      </c>
      <c r="B54" s="36">
        <v>0</v>
      </c>
      <c r="C54" s="36">
        <v>500000.2</v>
      </c>
      <c r="D54" s="36">
        <v>0</v>
      </c>
      <c r="E54" s="36">
        <v>0</v>
      </c>
      <c r="F54" s="36">
        <v>500000.2</v>
      </c>
      <c r="G54" s="44">
        <v>0</v>
      </c>
      <c r="H54" s="36">
        <v>23522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44">
        <v>0</v>
      </c>
      <c r="O54" s="36">
        <v>1023522.3</v>
      </c>
      <c r="P54" s="36">
        <v>1023522</v>
      </c>
      <c r="Q54" s="36">
        <v>-0.3</v>
      </c>
      <c r="R54" s="36">
        <v>0</v>
      </c>
    </row>
    <row r="55" spans="1:18" ht="15" thickBot="1" x14ac:dyDescent="0.35">
      <c r="A55" s="35" t="s">
        <v>138</v>
      </c>
      <c r="B55" s="36">
        <v>0</v>
      </c>
      <c r="C55" s="36">
        <v>500000.2</v>
      </c>
      <c r="D55" s="36">
        <v>962109.3</v>
      </c>
      <c r="E55" s="36">
        <v>0</v>
      </c>
      <c r="F55" s="36">
        <v>0</v>
      </c>
      <c r="G55" s="44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44">
        <v>0</v>
      </c>
      <c r="O55" s="36">
        <v>1462109.5</v>
      </c>
      <c r="P55" s="36">
        <v>1462108</v>
      </c>
      <c r="Q55" s="36">
        <v>-1.5</v>
      </c>
      <c r="R55" s="36">
        <v>0</v>
      </c>
    </row>
    <row r="56" spans="1:18" ht="15" thickBot="1" x14ac:dyDescent="0.35">
      <c r="A56" s="35" t="s">
        <v>200</v>
      </c>
      <c r="B56" s="36">
        <v>537201.69999999995</v>
      </c>
      <c r="C56" s="36">
        <v>500000.2</v>
      </c>
      <c r="D56" s="36">
        <v>0</v>
      </c>
      <c r="E56" s="36">
        <v>0</v>
      </c>
      <c r="F56" s="36">
        <v>0</v>
      </c>
      <c r="G56" s="44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44">
        <v>0</v>
      </c>
      <c r="O56" s="36">
        <v>1037201.8</v>
      </c>
      <c r="P56" s="36">
        <v>1037203</v>
      </c>
      <c r="Q56" s="36">
        <v>1.2</v>
      </c>
      <c r="R56" s="36">
        <v>0</v>
      </c>
    </row>
    <row r="57" spans="1:18" ht="15" thickBot="1" x14ac:dyDescent="0.35">
      <c r="A57" s="35" t="s">
        <v>201</v>
      </c>
      <c r="B57" s="36">
        <v>0</v>
      </c>
      <c r="C57" s="36">
        <v>500000.2</v>
      </c>
      <c r="D57" s="36">
        <v>0</v>
      </c>
      <c r="E57" s="36">
        <v>0</v>
      </c>
      <c r="F57" s="36">
        <v>0</v>
      </c>
      <c r="G57" s="44">
        <v>0</v>
      </c>
      <c r="H57" s="36">
        <v>0</v>
      </c>
      <c r="I57" s="36">
        <v>561681.19999999995</v>
      </c>
      <c r="J57" s="36">
        <v>0</v>
      </c>
      <c r="K57" s="36">
        <v>0</v>
      </c>
      <c r="L57" s="36">
        <v>0</v>
      </c>
      <c r="M57" s="36">
        <v>0</v>
      </c>
      <c r="N57" s="44">
        <v>0</v>
      </c>
      <c r="O57" s="36">
        <v>1061681.3999999999</v>
      </c>
      <c r="P57" s="36">
        <v>1061682</v>
      </c>
      <c r="Q57" s="36">
        <v>0.6</v>
      </c>
      <c r="R57" s="36">
        <v>0</v>
      </c>
    </row>
    <row r="58" spans="1:18" ht="15" thickBot="1" x14ac:dyDescent="0.35">
      <c r="A58" s="35" t="s">
        <v>202</v>
      </c>
      <c r="B58" s="36">
        <v>0</v>
      </c>
      <c r="C58" s="36">
        <v>500000.2</v>
      </c>
      <c r="D58" s="36">
        <v>0</v>
      </c>
      <c r="E58" s="36">
        <v>0</v>
      </c>
      <c r="F58" s="36">
        <v>500000.2</v>
      </c>
      <c r="G58" s="44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44">
        <v>0</v>
      </c>
      <c r="O58" s="36">
        <v>1000000.3</v>
      </c>
      <c r="P58" s="36">
        <v>1000000</v>
      </c>
      <c r="Q58" s="36">
        <v>-0.3</v>
      </c>
      <c r="R58" s="36">
        <v>0</v>
      </c>
    </row>
    <row r="59" spans="1:18" ht="15" thickBot="1" x14ac:dyDescent="0.35">
      <c r="A59" s="35" t="s">
        <v>203</v>
      </c>
      <c r="B59" s="36">
        <v>0</v>
      </c>
      <c r="C59" s="36">
        <v>500000.2</v>
      </c>
      <c r="D59" s="36">
        <v>0</v>
      </c>
      <c r="E59" s="36">
        <v>0</v>
      </c>
      <c r="F59" s="36">
        <v>0</v>
      </c>
      <c r="G59" s="44">
        <v>0</v>
      </c>
      <c r="H59" s="36">
        <v>0</v>
      </c>
      <c r="I59" s="36">
        <v>500000.2</v>
      </c>
      <c r="J59" s="36">
        <v>0</v>
      </c>
      <c r="K59" s="36">
        <v>0</v>
      </c>
      <c r="L59" s="36">
        <v>0</v>
      </c>
      <c r="M59" s="36">
        <v>0</v>
      </c>
      <c r="N59" s="44">
        <v>0</v>
      </c>
      <c r="O59" s="36">
        <v>1000000.3</v>
      </c>
      <c r="P59" s="36">
        <v>1000000</v>
      </c>
      <c r="Q59" s="36">
        <v>-0.3</v>
      </c>
      <c r="R59" s="36">
        <v>0</v>
      </c>
    </row>
    <row r="60" spans="1:18" ht="15" thickBot="1" x14ac:dyDescent="0.35">
      <c r="A60" s="35" t="s">
        <v>204</v>
      </c>
      <c r="B60" s="36">
        <v>0</v>
      </c>
      <c r="C60" s="36">
        <v>500000.2</v>
      </c>
      <c r="D60" s="36">
        <v>0</v>
      </c>
      <c r="E60" s="36">
        <v>652492.19999999995</v>
      </c>
      <c r="F60" s="36">
        <v>0</v>
      </c>
      <c r="G60" s="44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44">
        <v>0</v>
      </c>
      <c r="O60" s="36">
        <v>1152492.3999999999</v>
      </c>
      <c r="P60" s="36">
        <v>1152494</v>
      </c>
      <c r="Q60" s="36">
        <v>1.6</v>
      </c>
      <c r="R60" s="36">
        <v>0</v>
      </c>
    </row>
    <row r="61" spans="1:18" ht="15" thickBot="1" x14ac:dyDescent="0.35">
      <c r="A61" s="35" t="s">
        <v>205</v>
      </c>
      <c r="B61" s="36">
        <v>0</v>
      </c>
      <c r="C61" s="36">
        <v>500000.2</v>
      </c>
      <c r="D61" s="36">
        <v>0</v>
      </c>
      <c r="E61" s="36">
        <v>0</v>
      </c>
      <c r="F61" s="36">
        <v>0</v>
      </c>
      <c r="G61" s="44">
        <v>0</v>
      </c>
      <c r="H61" s="36">
        <v>0</v>
      </c>
      <c r="I61" s="36">
        <v>0</v>
      </c>
      <c r="J61" s="36">
        <v>500000.2</v>
      </c>
      <c r="K61" s="36">
        <v>0</v>
      </c>
      <c r="L61" s="36">
        <v>0</v>
      </c>
      <c r="M61" s="36">
        <v>0</v>
      </c>
      <c r="N61" s="44">
        <v>0</v>
      </c>
      <c r="O61" s="36">
        <v>1000000.3</v>
      </c>
      <c r="P61" s="36">
        <v>1000000</v>
      </c>
      <c r="Q61" s="36">
        <v>-0.3</v>
      </c>
      <c r="R61" s="36">
        <v>0</v>
      </c>
    </row>
    <row r="62" spans="1:18" ht="15" thickBot="1" x14ac:dyDescent="0.35"/>
    <row r="63" spans="1:18" ht="15" thickBot="1" x14ac:dyDescent="0.35">
      <c r="A63" s="37" t="s">
        <v>159</v>
      </c>
      <c r="B63" s="38">
        <v>6464260.7000000002</v>
      </c>
    </row>
    <row r="64" spans="1:18" ht="15" thickBot="1" x14ac:dyDescent="0.35">
      <c r="A64" s="37" t="s">
        <v>222</v>
      </c>
      <c r="B64" s="38">
        <v>0</v>
      </c>
    </row>
    <row r="65" spans="1:2" ht="15" thickBot="1" x14ac:dyDescent="0.35">
      <c r="A65" s="37" t="s">
        <v>161</v>
      </c>
      <c r="B65" s="38">
        <v>13464262.800000001</v>
      </c>
    </row>
    <row r="66" spans="1:2" ht="15" thickBot="1" x14ac:dyDescent="0.35">
      <c r="A66" s="37" t="s">
        <v>162</v>
      </c>
      <c r="B66" s="38">
        <v>13464263</v>
      </c>
    </row>
    <row r="67" spans="1:2" ht="15" thickBot="1" x14ac:dyDescent="0.35">
      <c r="A67" s="37" t="s">
        <v>163</v>
      </c>
      <c r="B67" s="38">
        <v>-0.2</v>
      </c>
    </row>
    <row r="68" spans="1:2" ht="15" thickBot="1" x14ac:dyDescent="0.35">
      <c r="A68" s="37" t="s">
        <v>164</v>
      </c>
      <c r="B68" s="38"/>
    </row>
    <row r="69" spans="1:2" ht="15" thickBot="1" x14ac:dyDescent="0.35">
      <c r="A69" s="37" t="s">
        <v>165</v>
      </c>
      <c r="B69" s="38"/>
    </row>
    <row r="70" spans="1:2" ht="15" thickBot="1" x14ac:dyDescent="0.35">
      <c r="A70" s="37" t="s">
        <v>166</v>
      </c>
      <c r="B70" s="38">
        <v>0</v>
      </c>
    </row>
    <row r="72" spans="1:2" x14ac:dyDescent="0.3">
      <c r="A72" s="39" t="s">
        <v>167</v>
      </c>
    </row>
    <row r="74" spans="1:2" x14ac:dyDescent="0.3">
      <c r="A74" s="40" t="s">
        <v>223</v>
      </c>
    </row>
    <row r="75" spans="1:2" x14ac:dyDescent="0.3">
      <c r="A75" s="40" t="s">
        <v>224</v>
      </c>
    </row>
  </sheetData>
  <hyperlinks>
    <hyperlink ref="A72" r:id="rId1" display="https://miau.my-x.hu/myx-free/coco/test/513982120231127095310.html" xr:uid="{68AE63B7-DA0D-46EE-99B3-3042CFAD619E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A8057-6289-4459-BA77-A47DD7C4E643}">
  <dimension ref="A1:L75"/>
  <sheetViews>
    <sheetView zoomScale="62" workbookViewId="0"/>
  </sheetViews>
  <sheetFormatPr defaultRowHeight="14.4" x14ac:dyDescent="0.3"/>
  <sheetData>
    <row r="1" spans="1:12" ht="18" x14ac:dyDescent="0.3">
      <c r="A1" s="31"/>
    </row>
    <row r="2" spans="1:12" x14ac:dyDescent="0.3">
      <c r="A2" s="32"/>
    </row>
    <row r="5" spans="1:12" ht="18" x14ac:dyDescent="0.3">
      <c r="A5" s="33" t="s">
        <v>111</v>
      </c>
      <c r="B5" s="34">
        <v>2340177</v>
      </c>
      <c r="C5" s="33" t="s">
        <v>112</v>
      </c>
      <c r="D5" s="34">
        <v>12</v>
      </c>
      <c r="E5" s="33" t="s">
        <v>113</v>
      </c>
      <c r="F5" s="34">
        <v>2</v>
      </c>
      <c r="G5" s="33" t="s">
        <v>114</v>
      </c>
      <c r="H5" s="34">
        <v>12</v>
      </c>
      <c r="I5" s="33" t="s">
        <v>115</v>
      </c>
      <c r="J5" s="34">
        <v>0</v>
      </c>
      <c r="K5" s="33" t="s">
        <v>116</v>
      </c>
      <c r="L5" s="34" t="s">
        <v>238</v>
      </c>
    </row>
    <row r="6" spans="1:12" ht="18.600000000000001" thickBot="1" x14ac:dyDescent="0.35">
      <c r="A6" s="31"/>
    </row>
    <row r="7" spans="1:12" ht="15" thickBot="1" x14ac:dyDescent="0.35">
      <c r="A7" s="35" t="s">
        <v>118</v>
      </c>
      <c r="B7" s="35" t="s">
        <v>119</v>
      </c>
      <c r="C7" s="35" t="s">
        <v>120</v>
      </c>
      <c r="D7" s="35" t="s">
        <v>239</v>
      </c>
    </row>
    <row r="8" spans="1:12" ht="15" thickBot="1" x14ac:dyDescent="0.35">
      <c r="A8" s="35" t="s">
        <v>133</v>
      </c>
      <c r="B8" s="36">
        <v>2</v>
      </c>
      <c r="C8" s="36">
        <v>2</v>
      </c>
      <c r="D8" s="36">
        <v>1000000</v>
      </c>
    </row>
    <row r="9" spans="1:12" ht="15" thickBot="1" x14ac:dyDescent="0.35">
      <c r="A9" s="35" t="s">
        <v>134</v>
      </c>
      <c r="B9" s="36">
        <v>2</v>
      </c>
      <c r="C9" s="36">
        <v>2</v>
      </c>
      <c r="D9" s="36">
        <v>1000000</v>
      </c>
    </row>
    <row r="10" spans="1:12" ht="15" thickBot="1" x14ac:dyDescent="0.35">
      <c r="A10" s="35" t="s">
        <v>135</v>
      </c>
      <c r="B10" s="36">
        <v>2</v>
      </c>
      <c r="C10" s="36">
        <v>2</v>
      </c>
      <c r="D10" s="36">
        <v>1030972</v>
      </c>
    </row>
    <row r="11" spans="1:12" ht="15" thickBot="1" x14ac:dyDescent="0.35">
      <c r="A11" s="35" t="s">
        <v>136</v>
      </c>
      <c r="B11" s="36">
        <v>2</v>
      </c>
      <c r="C11" s="36">
        <v>2</v>
      </c>
      <c r="D11" s="36">
        <v>1696282</v>
      </c>
    </row>
    <row r="12" spans="1:12" ht="15" thickBot="1" x14ac:dyDescent="0.35">
      <c r="A12" s="35" t="s">
        <v>137</v>
      </c>
      <c r="B12" s="36">
        <v>2</v>
      </c>
      <c r="C12" s="36">
        <v>2</v>
      </c>
      <c r="D12" s="36">
        <v>1023522</v>
      </c>
    </row>
    <row r="13" spans="1:12" ht="15" thickBot="1" x14ac:dyDescent="0.35">
      <c r="A13" s="35" t="s">
        <v>138</v>
      </c>
      <c r="B13" s="36">
        <v>2</v>
      </c>
      <c r="C13" s="36">
        <v>2</v>
      </c>
      <c r="D13" s="36">
        <v>1462108</v>
      </c>
    </row>
    <row r="14" spans="1:12" ht="15" thickBot="1" x14ac:dyDescent="0.35">
      <c r="A14" s="35" t="s">
        <v>200</v>
      </c>
      <c r="B14" s="36">
        <v>2</v>
      </c>
      <c r="C14" s="36">
        <v>1</v>
      </c>
      <c r="D14" s="36">
        <v>1037203</v>
      </c>
    </row>
    <row r="15" spans="1:12" ht="15" thickBot="1" x14ac:dyDescent="0.35">
      <c r="A15" s="35" t="s">
        <v>201</v>
      </c>
      <c r="B15" s="36">
        <v>2</v>
      </c>
      <c r="C15" s="36">
        <v>2</v>
      </c>
      <c r="D15" s="36">
        <v>1061682</v>
      </c>
    </row>
    <row r="16" spans="1:12" ht="15" thickBot="1" x14ac:dyDescent="0.35">
      <c r="A16" s="35" t="s">
        <v>202</v>
      </c>
      <c r="B16" s="36">
        <v>2</v>
      </c>
      <c r="C16" s="36">
        <v>2</v>
      </c>
      <c r="D16" s="36">
        <v>1000000</v>
      </c>
    </row>
    <row r="17" spans="1:4" ht="15" thickBot="1" x14ac:dyDescent="0.35">
      <c r="A17" s="35" t="s">
        <v>203</v>
      </c>
      <c r="B17" s="36">
        <v>1</v>
      </c>
      <c r="C17" s="36">
        <v>2</v>
      </c>
      <c r="D17" s="36">
        <v>1000000</v>
      </c>
    </row>
    <row r="18" spans="1:4" ht="15" thickBot="1" x14ac:dyDescent="0.35">
      <c r="A18" s="35" t="s">
        <v>204</v>
      </c>
      <c r="B18" s="36">
        <v>2</v>
      </c>
      <c r="C18" s="36">
        <v>2</v>
      </c>
      <c r="D18" s="36">
        <v>1152494</v>
      </c>
    </row>
    <row r="19" spans="1:4" ht="15" thickBot="1" x14ac:dyDescent="0.35">
      <c r="A19" s="35" t="s">
        <v>205</v>
      </c>
      <c r="B19" s="36">
        <v>2</v>
      </c>
      <c r="C19" s="36">
        <v>2</v>
      </c>
      <c r="D19" s="36">
        <v>1000000</v>
      </c>
    </row>
    <row r="20" spans="1:4" ht="18.600000000000001" thickBot="1" x14ac:dyDescent="0.35">
      <c r="A20" s="31"/>
    </row>
    <row r="21" spans="1:4" ht="15" thickBot="1" x14ac:dyDescent="0.35">
      <c r="A21" s="35" t="s">
        <v>139</v>
      </c>
      <c r="B21" s="35" t="s">
        <v>119</v>
      </c>
      <c r="C21" s="35" t="s">
        <v>120</v>
      </c>
    </row>
    <row r="22" spans="1:4" ht="20.399999999999999" thickBot="1" x14ac:dyDescent="0.35">
      <c r="A22" s="35" t="s">
        <v>140</v>
      </c>
      <c r="B22" s="36" t="s">
        <v>240</v>
      </c>
      <c r="C22" s="36" t="s">
        <v>241</v>
      </c>
    </row>
    <row r="23" spans="1:4" ht="20.399999999999999" thickBot="1" x14ac:dyDescent="0.35">
      <c r="A23" s="35" t="s">
        <v>148</v>
      </c>
      <c r="B23" s="36" t="s">
        <v>240</v>
      </c>
      <c r="C23" s="36" t="s">
        <v>175</v>
      </c>
    </row>
    <row r="24" spans="1:4" ht="15" thickBot="1" x14ac:dyDescent="0.35">
      <c r="A24" s="35" t="s">
        <v>149</v>
      </c>
      <c r="B24" s="36" t="s">
        <v>175</v>
      </c>
      <c r="C24" s="36" t="s">
        <v>175</v>
      </c>
    </row>
    <row r="25" spans="1:4" ht="15" thickBot="1" x14ac:dyDescent="0.35">
      <c r="A25" s="35" t="s">
        <v>150</v>
      </c>
      <c r="B25" s="36" t="s">
        <v>175</v>
      </c>
      <c r="C25" s="36" t="s">
        <v>175</v>
      </c>
    </row>
    <row r="26" spans="1:4" ht="15" thickBot="1" x14ac:dyDescent="0.35">
      <c r="A26" s="35" t="s">
        <v>151</v>
      </c>
      <c r="B26" s="36" t="s">
        <v>175</v>
      </c>
      <c r="C26" s="36" t="s">
        <v>175</v>
      </c>
    </row>
    <row r="27" spans="1:4" ht="15" thickBot="1" x14ac:dyDescent="0.35">
      <c r="A27" s="35" t="s">
        <v>152</v>
      </c>
      <c r="B27" s="36" t="s">
        <v>175</v>
      </c>
      <c r="C27" s="36" t="s">
        <v>175</v>
      </c>
    </row>
    <row r="28" spans="1:4" ht="15" thickBot="1" x14ac:dyDescent="0.35">
      <c r="A28" s="35" t="s">
        <v>216</v>
      </c>
      <c r="B28" s="36" t="s">
        <v>175</v>
      </c>
      <c r="C28" s="36" t="s">
        <v>175</v>
      </c>
    </row>
    <row r="29" spans="1:4" ht="15" thickBot="1" x14ac:dyDescent="0.35">
      <c r="A29" s="35" t="s">
        <v>217</v>
      </c>
      <c r="B29" s="36" t="s">
        <v>175</v>
      </c>
      <c r="C29" s="36" t="s">
        <v>175</v>
      </c>
    </row>
    <row r="30" spans="1:4" ht="15" thickBot="1" x14ac:dyDescent="0.35">
      <c r="A30" s="35" t="s">
        <v>218</v>
      </c>
      <c r="B30" s="36" t="s">
        <v>175</v>
      </c>
      <c r="C30" s="36" t="s">
        <v>175</v>
      </c>
    </row>
    <row r="31" spans="1:4" ht="15" thickBot="1" x14ac:dyDescent="0.35">
      <c r="A31" s="35" t="s">
        <v>219</v>
      </c>
      <c r="B31" s="36" t="s">
        <v>175</v>
      </c>
      <c r="C31" s="36" t="s">
        <v>175</v>
      </c>
    </row>
    <row r="32" spans="1:4" ht="15" thickBot="1" x14ac:dyDescent="0.35">
      <c r="A32" s="35" t="s">
        <v>220</v>
      </c>
      <c r="B32" s="36" t="s">
        <v>175</v>
      </c>
      <c r="C32" s="36" t="s">
        <v>175</v>
      </c>
    </row>
    <row r="33" spans="1:3" ht="15" thickBot="1" x14ac:dyDescent="0.35">
      <c r="A33" s="35" t="s">
        <v>221</v>
      </c>
      <c r="B33" s="36" t="s">
        <v>175</v>
      </c>
      <c r="C33" s="36" t="s">
        <v>175</v>
      </c>
    </row>
    <row r="34" spans="1:3" ht="18.600000000000001" thickBot="1" x14ac:dyDescent="0.35">
      <c r="A34" s="31"/>
    </row>
    <row r="35" spans="1:3" ht="15" thickBot="1" x14ac:dyDescent="0.35">
      <c r="A35" s="35" t="s">
        <v>153</v>
      </c>
      <c r="B35" s="35" t="s">
        <v>119</v>
      </c>
      <c r="C35" s="35" t="s">
        <v>120</v>
      </c>
    </row>
    <row r="36" spans="1:3" ht="15" thickBot="1" x14ac:dyDescent="0.35">
      <c r="A36" s="35" t="s">
        <v>140</v>
      </c>
      <c r="B36" s="36">
        <v>1153556</v>
      </c>
      <c r="C36" s="36">
        <v>15916.7</v>
      </c>
    </row>
    <row r="37" spans="1:3" ht="15" thickBot="1" x14ac:dyDescent="0.35">
      <c r="A37" s="35" t="s">
        <v>148</v>
      </c>
      <c r="B37" s="36">
        <v>1153556</v>
      </c>
      <c r="C37" s="36">
        <v>0</v>
      </c>
    </row>
    <row r="38" spans="1:3" ht="15" thickBot="1" x14ac:dyDescent="0.35">
      <c r="A38" s="35" t="s">
        <v>149</v>
      </c>
      <c r="B38" s="36">
        <v>0</v>
      </c>
      <c r="C38" s="36">
        <v>0</v>
      </c>
    </row>
    <row r="39" spans="1:3" ht="15" thickBot="1" x14ac:dyDescent="0.35">
      <c r="A39" s="35" t="s">
        <v>150</v>
      </c>
      <c r="B39" s="36">
        <v>0</v>
      </c>
      <c r="C39" s="36">
        <v>0</v>
      </c>
    </row>
    <row r="40" spans="1:3" ht="15" thickBot="1" x14ac:dyDescent="0.35">
      <c r="A40" s="35" t="s">
        <v>151</v>
      </c>
      <c r="B40" s="36">
        <v>0</v>
      </c>
      <c r="C40" s="36">
        <v>0</v>
      </c>
    </row>
    <row r="41" spans="1:3" ht="15" thickBot="1" x14ac:dyDescent="0.35">
      <c r="A41" s="35" t="s">
        <v>152</v>
      </c>
      <c r="B41" s="36">
        <v>0</v>
      </c>
      <c r="C41" s="36">
        <v>0</v>
      </c>
    </row>
    <row r="42" spans="1:3" ht="15" thickBot="1" x14ac:dyDescent="0.35">
      <c r="A42" s="35" t="s">
        <v>216</v>
      </c>
      <c r="B42" s="36">
        <v>0</v>
      </c>
      <c r="C42" s="36">
        <v>0</v>
      </c>
    </row>
    <row r="43" spans="1:3" ht="15" thickBot="1" x14ac:dyDescent="0.35">
      <c r="A43" s="35" t="s">
        <v>217</v>
      </c>
      <c r="B43" s="36">
        <v>0</v>
      </c>
      <c r="C43" s="36">
        <v>0</v>
      </c>
    </row>
    <row r="44" spans="1:3" ht="15" thickBot="1" x14ac:dyDescent="0.35">
      <c r="A44" s="35" t="s">
        <v>218</v>
      </c>
      <c r="B44" s="36">
        <v>0</v>
      </c>
      <c r="C44" s="36">
        <v>0</v>
      </c>
    </row>
    <row r="45" spans="1:3" ht="15" thickBot="1" x14ac:dyDescent="0.35">
      <c r="A45" s="35" t="s">
        <v>219</v>
      </c>
      <c r="B45" s="36">
        <v>0</v>
      </c>
      <c r="C45" s="36">
        <v>0</v>
      </c>
    </row>
    <row r="46" spans="1:3" ht="15" thickBot="1" x14ac:dyDescent="0.35">
      <c r="A46" s="35" t="s">
        <v>220</v>
      </c>
      <c r="B46" s="36">
        <v>0</v>
      </c>
      <c r="C46" s="36">
        <v>0</v>
      </c>
    </row>
    <row r="47" spans="1:3" ht="15" thickBot="1" x14ac:dyDescent="0.35">
      <c r="A47" s="35" t="s">
        <v>221</v>
      </c>
      <c r="B47" s="36">
        <v>0</v>
      </c>
      <c r="C47" s="36">
        <v>0</v>
      </c>
    </row>
    <row r="48" spans="1:3" ht="18.600000000000001" thickBot="1" x14ac:dyDescent="0.35">
      <c r="A48" s="31"/>
    </row>
    <row r="49" spans="1:7" ht="15" thickBot="1" x14ac:dyDescent="0.35">
      <c r="A49" s="35" t="s">
        <v>154</v>
      </c>
      <c r="B49" s="35" t="s">
        <v>119</v>
      </c>
      <c r="C49" s="35" t="s">
        <v>120</v>
      </c>
      <c r="D49" s="35" t="s">
        <v>155</v>
      </c>
      <c r="E49" s="35" t="s">
        <v>156</v>
      </c>
      <c r="F49" s="35" t="s">
        <v>157</v>
      </c>
      <c r="G49" s="35" t="s">
        <v>158</v>
      </c>
    </row>
    <row r="50" spans="1:7" ht="15" thickBot="1" x14ac:dyDescent="0.35">
      <c r="A50" s="35" t="s">
        <v>133</v>
      </c>
      <c r="B50" s="36">
        <v>1153556</v>
      </c>
      <c r="C50" s="36">
        <v>0</v>
      </c>
      <c r="D50" s="36">
        <v>1153556</v>
      </c>
      <c r="E50" s="36">
        <v>1000000</v>
      </c>
      <c r="F50" s="36">
        <v>-153556</v>
      </c>
      <c r="G50" s="36">
        <v>-15.36</v>
      </c>
    </row>
    <row r="51" spans="1:7" ht="15" thickBot="1" x14ac:dyDescent="0.35">
      <c r="A51" s="35" t="s">
        <v>134</v>
      </c>
      <c r="B51" s="36">
        <v>1153556</v>
      </c>
      <c r="C51" s="36">
        <v>0</v>
      </c>
      <c r="D51" s="36">
        <v>1153556</v>
      </c>
      <c r="E51" s="36">
        <v>1000000</v>
      </c>
      <c r="F51" s="36">
        <v>-153556</v>
      </c>
      <c r="G51" s="36">
        <v>-15.36</v>
      </c>
    </row>
    <row r="52" spans="1:7" ht="15" thickBot="1" x14ac:dyDescent="0.35">
      <c r="A52" s="35" t="s">
        <v>135</v>
      </c>
      <c r="B52" s="36">
        <v>1153556</v>
      </c>
      <c r="C52" s="36">
        <v>0</v>
      </c>
      <c r="D52" s="36">
        <v>1153556</v>
      </c>
      <c r="E52" s="36">
        <v>1030972</v>
      </c>
      <c r="F52" s="36">
        <v>-122584</v>
      </c>
      <c r="G52" s="36">
        <v>-11.89</v>
      </c>
    </row>
    <row r="53" spans="1:7" ht="15" thickBot="1" x14ac:dyDescent="0.35">
      <c r="A53" s="35" t="s">
        <v>136</v>
      </c>
      <c r="B53" s="36">
        <v>1153556</v>
      </c>
      <c r="C53" s="36">
        <v>0</v>
      </c>
      <c r="D53" s="36">
        <v>1153556</v>
      </c>
      <c r="E53" s="36">
        <v>1696282</v>
      </c>
      <c r="F53" s="36">
        <v>542726</v>
      </c>
      <c r="G53" s="36">
        <v>32</v>
      </c>
    </row>
    <row r="54" spans="1:7" ht="15" thickBot="1" x14ac:dyDescent="0.35">
      <c r="A54" s="35" t="s">
        <v>137</v>
      </c>
      <c r="B54" s="36">
        <v>1153556</v>
      </c>
      <c r="C54" s="36">
        <v>0</v>
      </c>
      <c r="D54" s="36">
        <v>1153556</v>
      </c>
      <c r="E54" s="36">
        <v>1023522</v>
      </c>
      <c r="F54" s="36">
        <v>-130034</v>
      </c>
      <c r="G54" s="36">
        <v>-12.7</v>
      </c>
    </row>
    <row r="55" spans="1:7" ht="15" thickBot="1" x14ac:dyDescent="0.35">
      <c r="A55" s="35" t="s">
        <v>138</v>
      </c>
      <c r="B55" s="36">
        <v>1153556</v>
      </c>
      <c r="C55" s="36">
        <v>0</v>
      </c>
      <c r="D55" s="36">
        <v>1153556</v>
      </c>
      <c r="E55" s="36">
        <v>1462108</v>
      </c>
      <c r="F55" s="36">
        <v>308552</v>
      </c>
      <c r="G55" s="36">
        <v>21.1</v>
      </c>
    </row>
    <row r="56" spans="1:7" ht="15" thickBot="1" x14ac:dyDescent="0.35">
      <c r="A56" s="35" t="s">
        <v>200</v>
      </c>
      <c r="B56" s="36">
        <v>1153556</v>
      </c>
      <c r="C56" s="36">
        <v>15916.7</v>
      </c>
      <c r="D56" s="36">
        <v>1169472.7</v>
      </c>
      <c r="E56" s="36">
        <v>1037203</v>
      </c>
      <c r="F56" s="36">
        <v>-132269.70000000001</v>
      </c>
      <c r="G56" s="36">
        <v>-12.75</v>
      </c>
    </row>
    <row r="57" spans="1:7" ht="15" thickBot="1" x14ac:dyDescent="0.35">
      <c r="A57" s="35" t="s">
        <v>201</v>
      </c>
      <c r="B57" s="36">
        <v>1153556</v>
      </c>
      <c r="C57" s="36">
        <v>0</v>
      </c>
      <c r="D57" s="36">
        <v>1153556</v>
      </c>
      <c r="E57" s="36">
        <v>1061682</v>
      </c>
      <c r="F57" s="36">
        <v>-91874</v>
      </c>
      <c r="G57" s="36">
        <v>-8.65</v>
      </c>
    </row>
    <row r="58" spans="1:7" ht="15" thickBot="1" x14ac:dyDescent="0.35">
      <c r="A58" s="35" t="s">
        <v>202</v>
      </c>
      <c r="B58" s="36">
        <v>1153556</v>
      </c>
      <c r="C58" s="36">
        <v>0</v>
      </c>
      <c r="D58" s="36">
        <v>1153556</v>
      </c>
      <c r="E58" s="36">
        <v>1000000</v>
      </c>
      <c r="F58" s="36">
        <v>-153556</v>
      </c>
      <c r="G58" s="36">
        <v>-15.36</v>
      </c>
    </row>
    <row r="59" spans="1:7" ht="15" thickBot="1" x14ac:dyDescent="0.35">
      <c r="A59" s="35" t="s">
        <v>203</v>
      </c>
      <c r="B59" s="36">
        <v>1153556</v>
      </c>
      <c r="C59" s="36">
        <v>0</v>
      </c>
      <c r="D59" s="36">
        <v>1153556</v>
      </c>
      <c r="E59" s="36">
        <v>1000000</v>
      </c>
      <c r="F59" s="36">
        <v>-153556</v>
      </c>
      <c r="G59" s="36">
        <v>-15.36</v>
      </c>
    </row>
    <row r="60" spans="1:7" ht="15" thickBot="1" x14ac:dyDescent="0.35">
      <c r="A60" s="35" t="s">
        <v>204</v>
      </c>
      <c r="B60" s="36">
        <v>1153556</v>
      </c>
      <c r="C60" s="36">
        <v>0</v>
      </c>
      <c r="D60" s="36">
        <v>1153556</v>
      </c>
      <c r="E60" s="36">
        <v>1152494</v>
      </c>
      <c r="F60" s="36">
        <v>-1062</v>
      </c>
      <c r="G60" s="36">
        <v>-0.09</v>
      </c>
    </row>
    <row r="61" spans="1:7" ht="15" thickBot="1" x14ac:dyDescent="0.35">
      <c r="A61" s="35" t="s">
        <v>205</v>
      </c>
      <c r="B61" s="36">
        <v>1153556</v>
      </c>
      <c r="C61" s="36">
        <v>0</v>
      </c>
      <c r="D61" s="36">
        <v>1153556</v>
      </c>
      <c r="E61" s="36">
        <v>1000000</v>
      </c>
      <c r="F61" s="36">
        <v>-153556</v>
      </c>
      <c r="G61" s="36">
        <v>-15.36</v>
      </c>
    </row>
    <row r="62" spans="1:7" ht="15" thickBot="1" x14ac:dyDescent="0.35"/>
    <row r="63" spans="1:7" ht="15" thickBot="1" x14ac:dyDescent="0.35">
      <c r="A63" s="37" t="s">
        <v>159</v>
      </c>
      <c r="B63" s="38">
        <v>1169472.7</v>
      </c>
    </row>
    <row r="64" spans="1:7" ht="15" thickBot="1" x14ac:dyDescent="0.35">
      <c r="A64" s="37" t="s">
        <v>222</v>
      </c>
      <c r="B64" s="38">
        <v>0</v>
      </c>
    </row>
    <row r="65" spans="1:2" ht="15" thickBot="1" x14ac:dyDescent="0.35">
      <c r="A65" s="37" t="s">
        <v>161</v>
      </c>
      <c r="B65" s="38">
        <v>13858588.699999999</v>
      </c>
    </row>
    <row r="66" spans="1:2" ht="15" thickBot="1" x14ac:dyDescent="0.35">
      <c r="A66" s="37" t="s">
        <v>162</v>
      </c>
      <c r="B66" s="38">
        <v>13464263</v>
      </c>
    </row>
    <row r="67" spans="1:2" ht="15" thickBot="1" x14ac:dyDescent="0.35">
      <c r="A67" s="37" t="s">
        <v>163</v>
      </c>
      <c r="B67" s="38">
        <v>394325.7</v>
      </c>
    </row>
    <row r="68" spans="1:2" ht="15" thickBot="1" x14ac:dyDescent="0.35">
      <c r="A68" s="37" t="s">
        <v>164</v>
      </c>
      <c r="B68" s="38"/>
    </row>
    <row r="69" spans="1:2" ht="15" thickBot="1" x14ac:dyDescent="0.35">
      <c r="A69" s="37" t="s">
        <v>165</v>
      </c>
      <c r="B69" s="38"/>
    </row>
    <row r="70" spans="1:2" ht="15" thickBot="1" x14ac:dyDescent="0.35">
      <c r="A70" s="37" t="s">
        <v>166</v>
      </c>
      <c r="B70" s="38">
        <v>0</v>
      </c>
    </row>
    <row r="72" spans="1:2" x14ac:dyDescent="0.3">
      <c r="A72" s="39" t="s">
        <v>167</v>
      </c>
    </row>
    <row r="74" spans="1:2" x14ac:dyDescent="0.3">
      <c r="A74" s="40" t="s">
        <v>177</v>
      </c>
    </row>
    <row r="75" spans="1:2" x14ac:dyDescent="0.3">
      <c r="A75" s="40" t="s">
        <v>178</v>
      </c>
    </row>
  </sheetData>
  <hyperlinks>
    <hyperlink ref="A72" r:id="rId1" display="https://miau.my-x.hu/myx-free/coco/test/234017720231127095629.html" xr:uid="{7ABB6FE0-D183-47DC-A717-0C8BF6DFEE7A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0995C-1A43-4873-8928-D6020F1739CC}">
  <dimension ref="A1:V75"/>
  <sheetViews>
    <sheetView workbookViewId="0"/>
  </sheetViews>
  <sheetFormatPr defaultRowHeight="14.4" x14ac:dyDescent="0.3"/>
  <cols>
    <col min="18" max="18" width="16.88671875" bestFit="1" customWidth="1"/>
  </cols>
  <sheetData>
    <row r="1" spans="1:18" ht="18" x14ac:dyDescent="0.3">
      <c r="A1" s="31"/>
    </row>
    <row r="2" spans="1:18" x14ac:dyDescent="0.3">
      <c r="A2" s="32"/>
    </row>
    <row r="5" spans="1:18" ht="18" x14ac:dyDescent="0.3">
      <c r="A5" s="33" t="s">
        <v>111</v>
      </c>
      <c r="B5" s="34">
        <v>8019760</v>
      </c>
      <c r="C5" s="33" t="s">
        <v>112</v>
      </c>
      <c r="D5" s="34">
        <v>12</v>
      </c>
      <c r="E5" s="33" t="s">
        <v>113</v>
      </c>
      <c r="F5" s="34">
        <v>13</v>
      </c>
      <c r="G5" s="33" t="s">
        <v>114</v>
      </c>
      <c r="H5" s="34">
        <v>12</v>
      </c>
      <c r="I5" s="33" t="s">
        <v>115</v>
      </c>
      <c r="J5" s="34">
        <v>0</v>
      </c>
      <c r="K5" s="33" t="s">
        <v>116</v>
      </c>
      <c r="L5" s="34" t="s">
        <v>227</v>
      </c>
    </row>
    <row r="6" spans="1:18" ht="18.600000000000001" thickBot="1" x14ac:dyDescent="0.35">
      <c r="A6" s="31"/>
    </row>
    <row r="7" spans="1:18" ht="27" thickBot="1" x14ac:dyDescent="0.35">
      <c r="A7" s="35" t="s">
        <v>118</v>
      </c>
      <c r="B7" s="35" t="str">
        <f>'oam2'!T37</f>
        <v>Bírság</v>
      </c>
      <c r="C7" s="35" t="str">
        <f>'oam2'!U37</f>
        <v>Eb befogás díja</v>
      </c>
      <c r="D7" s="35" t="str">
        <f>'oam2'!V37</f>
        <v>Földhaszonbér</v>
      </c>
      <c r="E7" s="35" t="str">
        <f>'oam2'!W37</f>
        <v>Ingatlan eladás részletfizetésre</v>
      </c>
      <c r="F7" s="35" t="str">
        <f>'oam2'!X37</f>
        <v>Köztemetés megtérítése</v>
      </c>
      <c r="G7" s="35" t="str">
        <f>'oam2'!Y37</f>
        <v>Közterület foglalás díja/ Rendezvény</v>
      </c>
      <c r="H7" s="35" t="str">
        <f>'oam2'!Z37</f>
        <v>Közterület foglalás díja/Rendezvény</v>
      </c>
      <c r="I7" s="35" t="str">
        <f>'oam2'!AA37</f>
        <v>Munkakölcsön</v>
      </c>
      <c r="J7" s="35" t="str">
        <f>'oam2'!AB37</f>
        <v>Szociális kölcsön</v>
      </c>
      <c r="K7" s="35" t="str">
        <f>'oam2'!AC37</f>
        <v>Terembérlet</v>
      </c>
      <c r="L7" s="60" t="str">
        <f>'oam2'!AD37</f>
        <v>Továbbszámlázott szolgáltatás</v>
      </c>
      <c r="M7" s="35" t="str">
        <f>'oam2'!AE37</f>
        <v>Továbbszámlázott szolgáltatás/áramdíj</v>
      </c>
      <c r="N7" s="35" t="str">
        <f>'oam2'!AF37</f>
        <v>Továbbszámlázott szolgáltatás/gázdíj</v>
      </c>
      <c r="O7" s="35" t="s">
        <v>132</v>
      </c>
      <c r="P7" s="54" t="s">
        <v>244</v>
      </c>
    </row>
    <row r="8" spans="1:18" ht="15" thickBot="1" x14ac:dyDescent="0.35">
      <c r="A8" s="35">
        <f>'oam2'!S22</f>
        <v>1</v>
      </c>
      <c r="B8" s="36">
        <v>1</v>
      </c>
      <c r="C8" s="36">
        <v>4</v>
      </c>
      <c r="D8" s="36">
        <v>1</v>
      </c>
      <c r="E8" s="36">
        <v>1</v>
      </c>
      <c r="F8" s="36">
        <v>1</v>
      </c>
      <c r="G8" s="36">
        <v>1</v>
      </c>
      <c r="H8" s="36">
        <v>1</v>
      </c>
      <c r="I8" s="36">
        <v>1</v>
      </c>
      <c r="J8" s="36">
        <v>1</v>
      </c>
      <c r="K8" s="36">
        <v>1</v>
      </c>
      <c r="L8" s="36">
        <v>1</v>
      </c>
      <c r="M8" s="36">
        <v>1</v>
      </c>
      <c r="N8" s="36">
        <v>1</v>
      </c>
      <c r="O8" s="36">
        <v>1000000</v>
      </c>
    </row>
    <row r="9" spans="1:18" ht="15" thickBot="1" x14ac:dyDescent="0.35">
      <c r="A9" s="35">
        <f>'oam2'!S23</f>
        <v>2</v>
      </c>
      <c r="B9" s="36">
        <v>1</v>
      </c>
      <c r="C9" s="36">
        <v>3</v>
      </c>
      <c r="D9" s="36">
        <v>5</v>
      </c>
      <c r="E9" s="36">
        <v>1</v>
      </c>
      <c r="F9" s="36">
        <v>1</v>
      </c>
      <c r="G9" s="36">
        <v>1</v>
      </c>
      <c r="H9" s="36">
        <v>1</v>
      </c>
      <c r="I9" s="36">
        <v>1</v>
      </c>
      <c r="J9" s="36">
        <v>1</v>
      </c>
      <c r="K9" s="36">
        <v>1</v>
      </c>
      <c r="L9" s="36">
        <v>1</v>
      </c>
      <c r="M9" s="36">
        <v>2</v>
      </c>
      <c r="N9" s="36">
        <v>1</v>
      </c>
      <c r="O9" s="36">
        <v>1000000</v>
      </c>
    </row>
    <row r="10" spans="1:18" ht="15" thickBot="1" x14ac:dyDescent="0.35">
      <c r="A10" s="35">
        <f>'oam2'!S24</f>
        <v>3</v>
      </c>
      <c r="B10" s="36">
        <v>1</v>
      </c>
      <c r="C10" s="36">
        <v>1</v>
      </c>
      <c r="D10" s="36">
        <v>1</v>
      </c>
      <c r="E10" s="36">
        <v>1</v>
      </c>
      <c r="F10" s="36">
        <v>1</v>
      </c>
      <c r="G10" s="36">
        <v>1</v>
      </c>
      <c r="H10" s="36">
        <v>1</v>
      </c>
      <c r="I10" s="36">
        <v>1</v>
      </c>
      <c r="J10" s="36">
        <v>1</v>
      </c>
      <c r="K10" s="36">
        <v>3</v>
      </c>
      <c r="L10" s="36">
        <v>1</v>
      </c>
      <c r="M10" s="36">
        <v>3</v>
      </c>
      <c r="N10" s="36">
        <v>1</v>
      </c>
      <c r="O10" s="36">
        <v>1030972</v>
      </c>
    </row>
    <row r="11" spans="1:18" ht="25.2" thickBot="1" x14ac:dyDescent="0.35">
      <c r="A11" s="61">
        <f>'oam2'!S25</f>
        <v>4</v>
      </c>
      <c r="B11" s="56">
        <v>1</v>
      </c>
      <c r="C11" s="56">
        <v>1</v>
      </c>
      <c r="D11" s="56">
        <v>1</v>
      </c>
      <c r="E11" s="56">
        <v>1</v>
      </c>
      <c r="F11" s="56">
        <v>1</v>
      </c>
      <c r="G11" s="56">
        <v>1</v>
      </c>
      <c r="H11" s="56">
        <v>1</v>
      </c>
      <c r="I11" s="56">
        <v>1</v>
      </c>
      <c r="J11" s="56">
        <v>1</v>
      </c>
      <c r="K11" s="56">
        <v>1</v>
      </c>
      <c r="L11" s="59">
        <v>2</v>
      </c>
      <c r="M11" s="56">
        <v>1</v>
      </c>
      <c r="N11" s="56">
        <v>1</v>
      </c>
      <c r="O11" s="56">
        <v>1696282</v>
      </c>
      <c r="P11">
        <f>MAX(O8:O19)</f>
        <v>1696282</v>
      </c>
      <c r="Q11" s="62" t="s">
        <v>245</v>
      </c>
      <c r="R11" t="s">
        <v>247</v>
      </c>
    </row>
    <row r="12" spans="1:18" ht="15" thickBot="1" x14ac:dyDescent="0.35">
      <c r="A12" s="35">
        <f>'oam2'!S26</f>
        <v>5</v>
      </c>
      <c r="B12" s="36">
        <v>1</v>
      </c>
      <c r="C12" s="36">
        <v>1</v>
      </c>
      <c r="D12" s="36">
        <v>1</v>
      </c>
      <c r="E12" s="36">
        <v>1</v>
      </c>
      <c r="F12" s="36">
        <v>2</v>
      </c>
      <c r="G12" s="36">
        <v>1</v>
      </c>
      <c r="H12" s="36">
        <v>2</v>
      </c>
      <c r="I12" s="36">
        <v>1</v>
      </c>
      <c r="J12" s="36">
        <v>1</v>
      </c>
      <c r="K12" s="36">
        <v>1</v>
      </c>
      <c r="L12" s="36">
        <v>1</v>
      </c>
      <c r="M12" s="36">
        <v>1</v>
      </c>
      <c r="N12" s="36">
        <v>1</v>
      </c>
      <c r="O12" s="36">
        <v>1023522</v>
      </c>
    </row>
    <row r="13" spans="1:18" ht="15" thickBot="1" x14ac:dyDescent="0.35">
      <c r="A13" s="35">
        <f>'oam2'!S27</f>
        <v>6</v>
      </c>
      <c r="B13" s="36">
        <v>1</v>
      </c>
      <c r="C13" s="36">
        <v>1</v>
      </c>
      <c r="D13" s="36">
        <v>6</v>
      </c>
      <c r="E13" s="36">
        <v>1</v>
      </c>
      <c r="F13" s="36">
        <v>1</v>
      </c>
      <c r="G13" s="36">
        <v>1</v>
      </c>
      <c r="H13" s="36">
        <v>1</v>
      </c>
      <c r="I13" s="36">
        <v>1</v>
      </c>
      <c r="J13" s="36">
        <v>1</v>
      </c>
      <c r="K13" s="36">
        <v>1</v>
      </c>
      <c r="L13" s="36">
        <v>1</v>
      </c>
      <c r="M13" s="36">
        <v>1</v>
      </c>
      <c r="N13" s="36">
        <v>1</v>
      </c>
      <c r="O13" s="36">
        <v>1462108</v>
      </c>
    </row>
    <row r="14" spans="1:18" ht="15" thickBot="1" x14ac:dyDescent="0.35">
      <c r="A14" s="35">
        <f>'oam2'!S28</f>
        <v>7</v>
      </c>
      <c r="B14" s="36">
        <v>3</v>
      </c>
      <c r="C14" s="36">
        <v>1</v>
      </c>
      <c r="D14" s="36">
        <v>2</v>
      </c>
      <c r="E14" s="36">
        <v>1</v>
      </c>
      <c r="F14" s="36">
        <v>1</v>
      </c>
      <c r="G14" s="36">
        <v>1</v>
      </c>
      <c r="H14" s="36">
        <v>1</v>
      </c>
      <c r="I14" s="36">
        <v>1</v>
      </c>
      <c r="J14" s="36">
        <v>1</v>
      </c>
      <c r="K14" s="36">
        <v>1</v>
      </c>
      <c r="L14" s="36">
        <v>1</v>
      </c>
      <c r="M14" s="36">
        <v>1</v>
      </c>
      <c r="N14" s="36">
        <v>2</v>
      </c>
      <c r="O14" s="36">
        <v>1037203</v>
      </c>
    </row>
    <row r="15" spans="1:18" ht="15" thickBot="1" x14ac:dyDescent="0.35">
      <c r="A15" s="35">
        <f>'oam2'!S29</f>
        <v>8</v>
      </c>
      <c r="B15" s="36">
        <v>1</v>
      </c>
      <c r="C15" s="36">
        <v>1</v>
      </c>
      <c r="D15" s="36">
        <v>1</v>
      </c>
      <c r="E15" s="36">
        <v>1</v>
      </c>
      <c r="F15" s="36">
        <v>1</v>
      </c>
      <c r="G15" s="36">
        <v>1</v>
      </c>
      <c r="H15" s="36">
        <v>1</v>
      </c>
      <c r="I15" s="36">
        <v>3</v>
      </c>
      <c r="J15" s="36">
        <v>2</v>
      </c>
      <c r="K15" s="36">
        <v>1</v>
      </c>
      <c r="L15" s="36">
        <v>1</v>
      </c>
      <c r="M15" s="36">
        <v>1</v>
      </c>
      <c r="N15" s="36">
        <v>1</v>
      </c>
      <c r="O15" s="36">
        <v>1061682</v>
      </c>
    </row>
    <row r="16" spans="1:18" ht="15" thickBot="1" x14ac:dyDescent="0.35">
      <c r="A16" s="35">
        <f>'oam2'!S30</f>
        <v>9</v>
      </c>
      <c r="B16" s="36">
        <v>2</v>
      </c>
      <c r="C16" s="36">
        <v>1</v>
      </c>
      <c r="D16" s="36">
        <v>4</v>
      </c>
      <c r="E16" s="36">
        <v>2</v>
      </c>
      <c r="F16" s="36">
        <v>3</v>
      </c>
      <c r="G16" s="36">
        <v>1</v>
      </c>
      <c r="H16" s="36">
        <v>1</v>
      </c>
      <c r="I16" s="36">
        <v>1</v>
      </c>
      <c r="J16" s="36">
        <v>3</v>
      </c>
      <c r="K16" s="36">
        <v>1</v>
      </c>
      <c r="L16" s="36">
        <v>1</v>
      </c>
      <c r="M16" s="36">
        <v>1</v>
      </c>
      <c r="N16" s="36">
        <v>1</v>
      </c>
      <c r="O16" s="36">
        <v>1000000</v>
      </c>
    </row>
    <row r="17" spans="1:15" ht="15" thickBot="1" x14ac:dyDescent="0.35">
      <c r="A17" s="35">
        <f>'oam2'!S31</f>
        <v>10</v>
      </c>
      <c r="B17" s="36">
        <v>1</v>
      </c>
      <c r="C17" s="36">
        <v>1</v>
      </c>
      <c r="D17" s="36">
        <v>3</v>
      </c>
      <c r="E17" s="36">
        <v>1</v>
      </c>
      <c r="F17" s="36">
        <v>1</v>
      </c>
      <c r="G17" s="36">
        <v>2</v>
      </c>
      <c r="H17" s="36">
        <v>1</v>
      </c>
      <c r="I17" s="36">
        <v>2</v>
      </c>
      <c r="J17" s="36">
        <v>1</v>
      </c>
      <c r="K17" s="36">
        <v>2</v>
      </c>
      <c r="L17" s="36">
        <v>1</v>
      </c>
      <c r="M17" s="36">
        <v>1</v>
      </c>
      <c r="N17" s="36">
        <v>1</v>
      </c>
      <c r="O17" s="36">
        <v>1000000</v>
      </c>
    </row>
    <row r="18" spans="1:15" ht="15" thickBot="1" x14ac:dyDescent="0.35">
      <c r="A18" s="35">
        <f>'oam2'!S32</f>
        <v>11</v>
      </c>
      <c r="B18" s="36">
        <v>1</v>
      </c>
      <c r="C18" s="36">
        <v>2</v>
      </c>
      <c r="D18" s="36">
        <v>1</v>
      </c>
      <c r="E18" s="36">
        <v>3</v>
      </c>
      <c r="F18" s="36">
        <v>1</v>
      </c>
      <c r="G18" s="36">
        <v>1</v>
      </c>
      <c r="H18" s="36">
        <v>1</v>
      </c>
      <c r="I18" s="36">
        <v>1</v>
      </c>
      <c r="J18" s="36">
        <v>1</v>
      </c>
      <c r="K18" s="36">
        <v>1</v>
      </c>
      <c r="L18" s="36">
        <v>1</v>
      </c>
      <c r="M18" s="36">
        <v>1</v>
      </c>
      <c r="N18" s="36">
        <v>1</v>
      </c>
      <c r="O18" s="36">
        <v>1152494</v>
      </c>
    </row>
    <row r="19" spans="1:15" ht="15" thickBot="1" x14ac:dyDescent="0.35">
      <c r="A19" s="35">
        <f>'oam2'!S33</f>
        <v>12</v>
      </c>
      <c r="B19" s="36">
        <v>1</v>
      </c>
      <c r="C19" s="36">
        <v>1</v>
      </c>
      <c r="D19" s="36">
        <v>1</v>
      </c>
      <c r="E19" s="36">
        <v>1</v>
      </c>
      <c r="F19" s="36">
        <v>1</v>
      </c>
      <c r="G19" s="36">
        <v>1</v>
      </c>
      <c r="H19" s="36">
        <v>1</v>
      </c>
      <c r="I19" s="36">
        <v>1</v>
      </c>
      <c r="J19" s="36">
        <v>4</v>
      </c>
      <c r="K19" s="36">
        <v>1</v>
      </c>
      <c r="L19" s="36">
        <v>1</v>
      </c>
      <c r="M19" s="36">
        <v>1</v>
      </c>
      <c r="N19" s="36">
        <v>1</v>
      </c>
      <c r="O19" s="36">
        <v>1000000</v>
      </c>
    </row>
    <row r="20" spans="1:15" ht="18.600000000000001" thickBot="1" x14ac:dyDescent="0.35">
      <c r="A20" s="31"/>
    </row>
    <row r="21" spans="1:15" ht="15" thickBot="1" x14ac:dyDescent="0.35">
      <c r="A21" s="35" t="s">
        <v>139</v>
      </c>
      <c r="B21" s="35" t="s">
        <v>119</v>
      </c>
      <c r="C21" s="35" t="s">
        <v>120</v>
      </c>
      <c r="D21" s="35" t="s">
        <v>121</v>
      </c>
      <c r="E21" s="35" t="s">
        <v>122</v>
      </c>
      <c r="F21" s="35" t="s">
        <v>123</v>
      </c>
      <c r="G21" s="35" t="s">
        <v>124</v>
      </c>
      <c r="H21" s="35" t="s">
        <v>125</v>
      </c>
      <c r="I21" s="35" t="s">
        <v>126</v>
      </c>
      <c r="J21" s="35" t="s">
        <v>127</v>
      </c>
      <c r="K21" s="35" t="s">
        <v>128</v>
      </c>
      <c r="L21" s="35" t="s">
        <v>129</v>
      </c>
      <c r="M21" s="35" t="s">
        <v>130</v>
      </c>
      <c r="N21" s="35" t="s">
        <v>131</v>
      </c>
    </row>
    <row r="22" spans="1:15" ht="20.399999999999999" thickBot="1" x14ac:dyDescent="0.35">
      <c r="A22" s="35" t="s">
        <v>140</v>
      </c>
      <c r="B22" s="36" t="s">
        <v>175</v>
      </c>
      <c r="C22" s="36" t="s">
        <v>228</v>
      </c>
      <c r="D22" s="36" t="s">
        <v>229</v>
      </c>
      <c r="E22" s="36" t="s">
        <v>175</v>
      </c>
      <c r="F22" s="36" t="s">
        <v>175</v>
      </c>
      <c r="G22" s="36" t="s">
        <v>230</v>
      </c>
      <c r="H22" s="36" t="s">
        <v>231</v>
      </c>
      <c r="I22" s="36" t="s">
        <v>232</v>
      </c>
      <c r="J22" s="36" t="s">
        <v>228</v>
      </c>
      <c r="K22" s="36" t="s">
        <v>233</v>
      </c>
      <c r="L22" s="36" t="s">
        <v>175</v>
      </c>
      <c r="M22" s="36" t="s">
        <v>175</v>
      </c>
      <c r="N22" s="36" t="s">
        <v>234</v>
      </c>
    </row>
    <row r="23" spans="1:15" ht="15" thickBot="1" x14ac:dyDescent="0.35">
      <c r="A23" s="35" t="s">
        <v>148</v>
      </c>
      <c r="B23" s="36" t="s">
        <v>175</v>
      </c>
      <c r="C23" s="36" t="s">
        <v>235</v>
      </c>
      <c r="D23" s="36" t="s">
        <v>175</v>
      </c>
      <c r="E23" s="36" t="s">
        <v>175</v>
      </c>
      <c r="F23" s="36" t="s">
        <v>175</v>
      </c>
      <c r="G23" s="36" t="s">
        <v>175</v>
      </c>
      <c r="H23" s="36" t="s">
        <v>175</v>
      </c>
      <c r="I23" s="36" t="s">
        <v>175</v>
      </c>
      <c r="J23" s="36" t="s">
        <v>236</v>
      </c>
      <c r="K23" s="36" t="s">
        <v>175</v>
      </c>
      <c r="L23" s="36" t="s">
        <v>175</v>
      </c>
      <c r="M23" s="36" t="s">
        <v>175</v>
      </c>
      <c r="N23" s="36" t="s">
        <v>175</v>
      </c>
    </row>
    <row r="24" spans="1:15" ht="15" thickBot="1" x14ac:dyDescent="0.35">
      <c r="A24" s="35" t="s">
        <v>149</v>
      </c>
      <c r="B24" s="36" t="s">
        <v>175</v>
      </c>
      <c r="C24" s="36" t="s">
        <v>175</v>
      </c>
      <c r="D24" s="36" t="s">
        <v>175</v>
      </c>
      <c r="E24" s="36" t="s">
        <v>175</v>
      </c>
      <c r="F24" s="36" t="s">
        <v>175</v>
      </c>
      <c r="G24" s="36" t="s">
        <v>175</v>
      </c>
      <c r="H24" s="36" t="s">
        <v>175</v>
      </c>
      <c r="I24" s="36" t="s">
        <v>175</v>
      </c>
      <c r="J24" s="36" t="s">
        <v>175</v>
      </c>
      <c r="K24" s="36" t="s">
        <v>175</v>
      </c>
      <c r="L24" s="36" t="s">
        <v>175</v>
      </c>
      <c r="M24" s="36" t="s">
        <v>175</v>
      </c>
      <c r="N24" s="36" t="s">
        <v>175</v>
      </c>
    </row>
    <row r="25" spans="1:15" ht="15" thickBot="1" x14ac:dyDescent="0.35">
      <c r="A25" s="35" t="s">
        <v>150</v>
      </c>
      <c r="B25" s="36" t="s">
        <v>175</v>
      </c>
      <c r="C25" s="36" t="s">
        <v>175</v>
      </c>
      <c r="D25" s="36" t="s">
        <v>175</v>
      </c>
      <c r="E25" s="36" t="s">
        <v>175</v>
      </c>
      <c r="F25" s="36" t="s">
        <v>175</v>
      </c>
      <c r="G25" s="36" t="s">
        <v>175</v>
      </c>
      <c r="H25" s="36" t="s">
        <v>175</v>
      </c>
      <c r="I25" s="36" t="s">
        <v>175</v>
      </c>
      <c r="J25" s="36" t="s">
        <v>175</v>
      </c>
      <c r="K25" s="36" t="s">
        <v>175</v>
      </c>
      <c r="L25" s="36" t="s">
        <v>175</v>
      </c>
      <c r="M25" s="36" t="s">
        <v>175</v>
      </c>
      <c r="N25" s="36" t="s">
        <v>175</v>
      </c>
    </row>
    <row r="26" spans="1:15" ht="15" thickBot="1" x14ac:dyDescent="0.35">
      <c r="A26" s="35" t="s">
        <v>151</v>
      </c>
      <c r="B26" s="36" t="s">
        <v>175</v>
      </c>
      <c r="C26" s="36" t="s">
        <v>175</v>
      </c>
      <c r="D26" s="36" t="s">
        <v>175</v>
      </c>
      <c r="E26" s="36" t="s">
        <v>175</v>
      </c>
      <c r="F26" s="36" t="s">
        <v>175</v>
      </c>
      <c r="G26" s="36" t="s">
        <v>175</v>
      </c>
      <c r="H26" s="36" t="s">
        <v>175</v>
      </c>
      <c r="I26" s="36" t="s">
        <v>175</v>
      </c>
      <c r="J26" s="36" t="s">
        <v>175</v>
      </c>
      <c r="K26" s="36" t="s">
        <v>175</v>
      </c>
      <c r="L26" s="36" t="s">
        <v>175</v>
      </c>
      <c r="M26" s="36" t="s">
        <v>175</v>
      </c>
      <c r="N26" s="36" t="s">
        <v>175</v>
      </c>
    </row>
    <row r="27" spans="1:15" ht="15" thickBot="1" x14ac:dyDescent="0.35">
      <c r="A27" s="35" t="s">
        <v>152</v>
      </c>
      <c r="B27" s="36" t="s">
        <v>175</v>
      </c>
      <c r="C27" s="36" t="s">
        <v>175</v>
      </c>
      <c r="D27" s="36" t="s">
        <v>175</v>
      </c>
      <c r="E27" s="36" t="s">
        <v>175</v>
      </c>
      <c r="F27" s="36" t="s">
        <v>175</v>
      </c>
      <c r="G27" s="36" t="s">
        <v>175</v>
      </c>
      <c r="H27" s="36" t="s">
        <v>175</v>
      </c>
      <c r="I27" s="36" t="s">
        <v>175</v>
      </c>
      <c r="J27" s="36" t="s">
        <v>175</v>
      </c>
      <c r="K27" s="36" t="s">
        <v>175</v>
      </c>
      <c r="L27" s="36" t="s">
        <v>175</v>
      </c>
      <c r="M27" s="36" t="s">
        <v>175</v>
      </c>
      <c r="N27" s="36" t="s">
        <v>175</v>
      </c>
    </row>
    <row r="28" spans="1:15" ht="15" thickBot="1" x14ac:dyDescent="0.35">
      <c r="A28" s="35" t="s">
        <v>216</v>
      </c>
      <c r="B28" s="36" t="s">
        <v>175</v>
      </c>
      <c r="C28" s="36" t="s">
        <v>175</v>
      </c>
      <c r="D28" s="36" t="s">
        <v>175</v>
      </c>
      <c r="E28" s="36" t="s">
        <v>175</v>
      </c>
      <c r="F28" s="36" t="s">
        <v>175</v>
      </c>
      <c r="G28" s="36" t="s">
        <v>175</v>
      </c>
      <c r="H28" s="36" t="s">
        <v>175</v>
      </c>
      <c r="I28" s="36" t="s">
        <v>175</v>
      </c>
      <c r="J28" s="36" t="s">
        <v>175</v>
      </c>
      <c r="K28" s="36" t="s">
        <v>175</v>
      </c>
      <c r="L28" s="36" t="s">
        <v>175</v>
      </c>
      <c r="M28" s="36" t="s">
        <v>175</v>
      </c>
      <c r="N28" s="36" t="s">
        <v>175</v>
      </c>
    </row>
    <row r="29" spans="1:15" ht="15" thickBot="1" x14ac:dyDescent="0.35">
      <c r="A29" s="35" t="s">
        <v>217</v>
      </c>
      <c r="B29" s="36" t="s">
        <v>175</v>
      </c>
      <c r="C29" s="36" t="s">
        <v>175</v>
      </c>
      <c r="D29" s="36" t="s">
        <v>175</v>
      </c>
      <c r="E29" s="36" t="s">
        <v>175</v>
      </c>
      <c r="F29" s="36" t="s">
        <v>175</v>
      </c>
      <c r="G29" s="36" t="s">
        <v>175</v>
      </c>
      <c r="H29" s="36" t="s">
        <v>175</v>
      </c>
      <c r="I29" s="36" t="s">
        <v>175</v>
      </c>
      <c r="J29" s="36" t="s">
        <v>175</v>
      </c>
      <c r="K29" s="36" t="s">
        <v>175</v>
      </c>
      <c r="L29" s="36" t="s">
        <v>175</v>
      </c>
      <c r="M29" s="36" t="s">
        <v>175</v>
      </c>
      <c r="N29" s="36" t="s">
        <v>175</v>
      </c>
    </row>
    <row r="30" spans="1:15" ht="15" thickBot="1" x14ac:dyDescent="0.35">
      <c r="A30" s="35" t="s">
        <v>218</v>
      </c>
      <c r="B30" s="36" t="s">
        <v>175</v>
      </c>
      <c r="C30" s="36" t="s">
        <v>175</v>
      </c>
      <c r="D30" s="36" t="s">
        <v>175</v>
      </c>
      <c r="E30" s="36" t="s">
        <v>175</v>
      </c>
      <c r="F30" s="36" t="s">
        <v>175</v>
      </c>
      <c r="G30" s="36" t="s">
        <v>175</v>
      </c>
      <c r="H30" s="36" t="s">
        <v>175</v>
      </c>
      <c r="I30" s="36" t="s">
        <v>175</v>
      </c>
      <c r="J30" s="36" t="s">
        <v>175</v>
      </c>
      <c r="K30" s="36" t="s">
        <v>175</v>
      </c>
      <c r="L30" s="36" t="s">
        <v>175</v>
      </c>
      <c r="M30" s="36" t="s">
        <v>175</v>
      </c>
      <c r="N30" s="36" t="s">
        <v>175</v>
      </c>
    </row>
    <row r="31" spans="1:15" ht="15" thickBot="1" x14ac:dyDescent="0.35">
      <c r="A31" s="35" t="s">
        <v>219</v>
      </c>
      <c r="B31" s="36" t="s">
        <v>175</v>
      </c>
      <c r="C31" s="36" t="s">
        <v>175</v>
      </c>
      <c r="D31" s="36" t="s">
        <v>175</v>
      </c>
      <c r="E31" s="36" t="s">
        <v>175</v>
      </c>
      <c r="F31" s="36" t="s">
        <v>175</v>
      </c>
      <c r="G31" s="36" t="s">
        <v>175</v>
      </c>
      <c r="H31" s="36" t="s">
        <v>175</v>
      </c>
      <c r="I31" s="36" t="s">
        <v>175</v>
      </c>
      <c r="J31" s="36" t="s">
        <v>175</v>
      </c>
      <c r="K31" s="36" t="s">
        <v>175</v>
      </c>
      <c r="L31" s="36" t="s">
        <v>175</v>
      </c>
      <c r="M31" s="36" t="s">
        <v>175</v>
      </c>
      <c r="N31" s="36" t="s">
        <v>175</v>
      </c>
    </row>
    <row r="32" spans="1:15" ht="15" thickBot="1" x14ac:dyDescent="0.35">
      <c r="A32" s="35" t="s">
        <v>220</v>
      </c>
      <c r="B32" s="36" t="s">
        <v>175</v>
      </c>
      <c r="C32" s="36" t="s">
        <v>175</v>
      </c>
      <c r="D32" s="36" t="s">
        <v>175</v>
      </c>
      <c r="E32" s="36" t="s">
        <v>175</v>
      </c>
      <c r="F32" s="36" t="s">
        <v>175</v>
      </c>
      <c r="G32" s="36" t="s">
        <v>175</v>
      </c>
      <c r="H32" s="36" t="s">
        <v>175</v>
      </c>
      <c r="I32" s="36" t="s">
        <v>175</v>
      </c>
      <c r="J32" s="36" t="s">
        <v>175</v>
      </c>
      <c r="K32" s="36" t="s">
        <v>175</v>
      </c>
      <c r="L32" s="36" t="s">
        <v>175</v>
      </c>
      <c r="M32" s="36" t="s">
        <v>175</v>
      </c>
      <c r="N32" s="36" t="s">
        <v>175</v>
      </c>
    </row>
    <row r="33" spans="1:20" ht="15" thickBot="1" x14ac:dyDescent="0.35">
      <c r="A33" s="35" t="s">
        <v>221</v>
      </c>
      <c r="B33" s="36" t="s">
        <v>175</v>
      </c>
      <c r="C33" s="36" t="s">
        <v>175</v>
      </c>
      <c r="D33" s="36" t="s">
        <v>175</v>
      </c>
      <c r="E33" s="36" t="s">
        <v>175</v>
      </c>
      <c r="F33" s="36" t="s">
        <v>175</v>
      </c>
      <c r="G33" s="36" t="s">
        <v>175</v>
      </c>
      <c r="H33" s="36" t="s">
        <v>175</v>
      </c>
      <c r="I33" s="36" t="s">
        <v>175</v>
      </c>
      <c r="J33" s="36" t="s">
        <v>175</v>
      </c>
      <c r="K33" s="36" t="s">
        <v>175</v>
      </c>
      <c r="L33" s="36" t="s">
        <v>175</v>
      </c>
      <c r="M33" s="36" t="s">
        <v>175</v>
      </c>
      <c r="N33" s="36" t="s">
        <v>175</v>
      </c>
    </row>
    <row r="34" spans="1:20" ht="18.600000000000001" thickBot="1" x14ac:dyDescent="0.35">
      <c r="A34" s="31"/>
    </row>
    <row r="35" spans="1:20" ht="15" thickBot="1" x14ac:dyDescent="0.35">
      <c r="A35" s="35" t="s">
        <v>153</v>
      </c>
      <c r="B35" s="35" t="s">
        <v>119</v>
      </c>
      <c r="C35" s="35" t="s">
        <v>120</v>
      </c>
      <c r="D35" s="35" t="s">
        <v>121</v>
      </c>
      <c r="E35" s="35" t="s">
        <v>122</v>
      </c>
      <c r="F35" s="35" t="s">
        <v>123</v>
      </c>
      <c r="G35" s="35" t="s">
        <v>124</v>
      </c>
      <c r="H35" s="35" t="s">
        <v>125</v>
      </c>
      <c r="I35" s="35" t="s">
        <v>126</v>
      </c>
      <c r="J35" s="35" t="s">
        <v>127</v>
      </c>
      <c r="K35" s="35" t="s">
        <v>128</v>
      </c>
      <c r="L35" s="35" t="s">
        <v>129</v>
      </c>
      <c r="M35" s="35" t="s">
        <v>130</v>
      </c>
      <c r="N35" s="35" t="s">
        <v>131</v>
      </c>
    </row>
    <row r="36" spans="1:20" ht="15" thickBot="1" x14ac:dyDescent="0.35">
      <c r="A36" s="35" t="s">
        <v>140</v>
      </c>
      <c r="B36" s="36">
        <v>0</v>
      </c>
      <c r="C36" s="36">
        <v>365963.7</v>
      </c>
      <c r="D36" s="36">
        <v>93875.9</v>
      </c>
      <c r="E36" s="36">
        <v>0</v>
      </c>
      <c r="F36" s="36">
        <v>0</v>
      </c>
      <c r="G36" s="36">
        <v>14813</v>
      </c>
      <c r="H36" s="36">
        <v>115578.4</v>
      </c>
      <c r="I36" s="36">
        <v>64375.199999999997</v>
      </c>
      <c r="J36" s="36">
        <v>365963.7</v>
      </c>
      <c r="K36" s="36">
        <v>286775.5</v>
      </c>
      <c r="L36" s="36">
        <v>0</v>
      </c>
      <c r="M36" s="36">
        <v>0</v>
      </c>
      <c r="N36" s="36">
        <v>109035.2</v>
      </c>
    </row>
    <row r="37" spans="1:20" ht="15" thickBot="1" x14ac:dyDescent="0.35">
      <c r="A37" s="35" t="s">
        <v>148</v>
      </c>
      <c r="B37" s="36">
        <v>0</v>
      </c>
      <c r="C37" s="36">
        <v>72933.399999999994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29500.7</v>
      </c>
      <c r="K37" s="36">
        <v>0</v>
      </c>
      <c r="L37" s="36">
        <v>0</v>
      </c>
      <c r="M37" s="36">
        <v>0</v>
      </c>
      <c r="N37" s="36">
        <v>0</v>
      </c>
    </row>
    <row r="38" spans="1:20" ht="15" thickBot="1" x14ac:dyDescent="0.35">
      <c r="A38" s="35" t="s">
        <v>149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</row>
    <row r="39" spans="1:20" ht="15" thickBot="1" x14ac:dyDescent="0.35">
      <c r="A39" s="35" t="s">
        <v>150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</row>
    <row r="40" spans="1:20" ht="15" thickBot="1" x14ac:dyDescent="0.35">
      <c r="A40" s="35" t="s">
        <v>151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</row>
    <row r="41" spans="1:20" ht="15" thickBot="1" x14ac:dyDescent="0.35">
      <c r="A41" s="35" t="s">
        <v>152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</row>
    <row r="42" spans="1:20" ht="15" thickBot="1" x14ac:dyDescent="0.35">
      <c r="A42" s="35" t="s">
        <v>216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</row>
    <row r="43" spans="1:20" ht="15" thickBot="1" x14ac:dyDescent="0.35">
      <c r="A43" s="35" t="s">
        <v>217</v>
      </c>
      <c r="B43" s="36">
        <v>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</row>
    <row r="44" spans="1:20" ht="15" thickBot="1" x14ac:dyDescent="0.35">
      <c r="A44" s="35" t="s">
        <v>218</v>
      </c>
      <c r="B44" s="36">
        <v>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</row>
    <row r="45" spans="1:20" ht="15" thickBot="1" x14ac:dyDescent="0.35">
      <c r="A45" s="35" t="s">
        <v>219</v>
      </c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</row>
    <row r="46" spans="1:20" ht="15" thickBot="1" x14ac:dyDescent="0.35">
      <c r="A46" s="35" t="s">
        <v>220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</row>
    <row r="47" spans="1:20" ht="15" thickBot="1" x14ac:dyDescent="0.35">
      <c r="A47" s="35" t="s">
        <v>221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</row>
    <row r="48" spans="1:20" ht="18.600000000000001" thickBot="1" x14ac:dyDescent="0.35">
      <c r="A48" s="31"/>
      <c r="S48" t="s">
        <v>225</v>
      </c>
      <c r="T48" t="s">
        <v>191</v>
      </c>
    </row>
    <row r="49" spans="1:22" ht="15" thickBot="1" x14ac:dyDescent="0.35">
      <c r="A49" s="35" t="s">
        <v>154</v>
      </c>
      <c r="B49" s="35" t="s">
        <v>119</v>
      </c>
      <c r="C49" s="35" t="s">
        <v>120</v>
      </c>
      <c r="D49" s="35" t="s">
        <v>121</v>
      </c>
      <c r="E49" s="35" t="s">
        <v>122</v>
      </c>
      <c r="F49" s="35" t="s">
        <v>123</v>
      </c>
      <c r="G49" s="35" t="s">
        <v>124</v>
      </c>
      <c r="H49" s="35" t="s">
        <v>125</v>
      </c>
      <c r="I49" s="35" t="s">
        <v>126</v>
      </c>
      <c r="J49" s="35" t="s">
        <v>127</v>
      </c>
      <c r="K49" s="35" t="s">
        <v>128</v>
      </c>
      <c r="L49" s="35" t="s">
        <v>129</v>
      </c>
      <c r="M49" s="35" t="s">
        <v>130</v>
      </c>
      <c r="N49" s="35" t="s">
        <v>131</v>
      </c>
      <c r="O49" s="35" t="s">
        <v>155</v>
      </c>
      <c r="P49" s="35" t="s">
        <v>156</v>
      </c>
      <c r="Q49" s="35" t="s">
        <v>157</v>
      </c>
      <c r="R49" s="35" t="s">
        <v>158</v>
      </c>
      <c r="S49" s="54" t="s">
        <v>185</v>
      </c>
      <c r="T49" s="54" t="s">
        <v>196</v>
      </c>
      <c r="U49" s="54" t="s">
        <v>242</v>
      </c>
    </row>
    <row r="50" spans="1:22" ht="15" thickBot="1" x14ac:dyDescent="0.35">
      <c r="A50" s="35" t="s">
        <v>133</v>
      </c>
      <c r="B50" s="36">
        <v>0</v>
      </c>
      <c r="C50" s="36">
        <v>0</v>
      </c>
      <c r="D50" s="36">
        <v>93875.9</v>
      </c>
      <c r="E50" s="36">
        <v>0</v>
      </c>
      <c r="F50" s="36">
        <v>0</v>
      </c>
      <c r="G50" s="36">
        <v>14813</v>
      </c>
      <c r="H50" s="36">
        <v>115578.4</v>
      </c>
      <c r="I50" s="36">
        <v>64375.199999999997</v>
      </c>
      <c r="J50" s="36">
        <v>365963.7</v>
      </c>
      <c r="K50" s="36">
        <v>286775.5</v>
      </c>
      <c r="L50" s="36">
        <v>0</v>
      </c>
      <c r="M50" s="36">
        <v>0</v>
      </c>
      <c r="N50" s="36">
        <v>109035.2</v>
      </c>
      <c r="O50" s="36">
        <v>1050417</v>
      </c>
      <c r="P50" s="36">
        <v>1000000</v>
      </c>
      <c r="Q50" s="36">
        <v>-50417</v>
      </c>
      <c r="R50" s="36">
        <v>-5.04</v>
      </c>
      <c r="S50">
        <f>oam2_step2!G50</f>
        <v>-15.36</v>
      </c>
      <c r="T50">
        <f>IF(R50*S50&lt;=0,1,0)</f>
        <v>0</v>
      </c>
      <c r="U50" s="48">
        <f>R50*S50</f>
        <v>77.414400000000001</v>
      </c>
    </row>
    <row r="51" spans="1:22" ht="15" thickBot="1" x14ac:dyDescent="0.35">
      <c r="A51" s="35" t="s">
        <v>134</v>
      </c>
      <c r="B51" s="36">
        <v>0</v>
      </c>
      <c r="C51" s="36">
        <v>0</v>
      </c>
      <c r="D51" s="36">
        <v>0</v>
      </c>
      <c r="E51" s="36">
        <v>0</v>
      </c>
      <c r="F51" s="36">
        <v>0</v>
      </c>
      <c r="G51" s="36">
        <v>14813</v>
      </c>
      <c r="H51" s="36">
        <v>115578.4</v>
      </c>
      <c r="I51" s="36">
        <v>64375.199999999997</v>
      </c>
      <c r="J51" s="36">
        <v>365963.7</v>
      </c>
      <c r="K51" s="36">
        <v>286775.5</v>
      </c>
      <c r="L51" s="36">
        <v>0</v>
      </c>
      <c r="M51" s="36">
        <v>0</v>
      </c>
      <c r="N51" s="36">
        <v>109035.2</v>
      </c>
      <c r="O51" s="36">
        <v>956541.1</v>
      </c>
      <c r="P51" s="36">
        <v>1000000</v>
      </c>
      <c r="Q51" s="36">
        <v>43458.9</v>
      </c>
      <c r="R51" s="36">
        <v>4.3499999999999996</v>
      </c>
      <c r="S51">
        <f>oam2_step2!G51</f>
        <v>-15.36</v>
      </c>
      <c r="T51">
        <f t="shared" ref="T51:T61" si="0">IF(R51*S51&lt;=0,1,0)</f>
        <v>1</v>
      </c>
      <c r="U51" s="48">
        <f t="shared" ref="U51:U61" si="1">R51*S51</f>
        <v>-66.815999999999988</v>
      </c>
    </row>
    <row r="52" spans="1:22" ht="15" thickBot="1" x14ac:dyDescent="0.35">
      <c r="A52" s="35" t="s">
        <v>135</v>
      </c>
      <c r="B52" s="36">
        <v>0</v>
      </c>
      <c r="C52" s="36">
        <v>365963.7</v>
      </c>
      <c r="D52" s="36">
        <v>93875.9</v>
      </c>
      <c r="E52" s="36">
        <v>0</v>
      </c>
      <c r="F52" s="36">
        <v>0</v>
      </c>
      <c r="G52" s="36">
        <v>14813</v>
      </c>
      <c r="H52" s="36">
        <v>115578.4</v>
      </c>
      <c r="I52" s="36">
        <v>64375.199999999997</v>
      </c>
      <c r="J52" s="36">
        <v>365963.7</v>
      </c>
      <c r="K52" s="36">
        <v>0</v>
      </c>
      <c r="L52" s="36">
        <v>0</v>
      </c>
      <c r="M52" s="36">
        <v>0</v>
      </c>
      <c r="N52" s="36">
        <v>109035.2</v>
      </c>
      <c r="O52" s="36">
        <v>1129605.3</v>
      </c>
      <c r="P52" s="36">
        <v>1030972</v>
      </c>
      <c r="Q52" s="36">
        <v>-98633.3</v>
      </c>
      <c r="R52" s="36">
        <v>-9.57</v>
      </c>
      <c r="S52">
        <f>oam2_step2!G52</f>
        <v>-11.89</v>
      </c>
      <c r="T52">
        <f t="shared" si="0"/>
        <v>0</v>
      </c>
      <c r="U52" s="48">
        <f t="shared" si="1"/>
        <v>113.7873</v>
      </c>
    </row>
    <row r="53" spans="1:22" ht="15" thickBot="1" x14ac:dyDescent="0.35">
      <c r="A53" s="55" t="s">
        <v>136</v>
      </c>
      <c r="B53" s="56">
        <v>0</v>
      </c>
      <c r="C53" s="56">
        <v>365963.7</v>
      </c>
      <c r="D53" s="56">
        <v>93875.9</v>
      </c>
      <c r="E53" s="56">
        <v>0</v>
      </c>
      <c r="F53" s="56">
        <v>0</v>
      </c>
      <c r="G53" s="56">
        <v>14813</v>
      </c>
      <c r="H53" s="56">
        <v>115578.4</v>
      </c>
      <c r="I53" s="56">
        <v>64375.199999999997</v>
      </c>
      <c r="J53" s="56">
        <v>365963.7</v>
      </c>
      <c r="K53" s="56">
        <v>286775.5</v>
      </c>
      <c r="L53" s="56">
        <v>0</v>
      </c>
      <c r="M53" s="56">
        <v>0</v>
      </c>
      <c r="N53" s="56">
        <v>109035.2</v>
      </c>
      <c r="O53" s="56">
        <v>1416380.7</v>
      </c>
      <c r="P53" s="56">
        <v>1696282</v>
      </c>
      <c r="Q53" s="56">
        <v>279901.3</v>
      </c>
      <c r="R53" s="56">
        <v>16.5</v>
      </c>
      <c r="S53" s="57">
        <f>oam2_step2!G53</f>
        <v>32</v>
      </c>
      <c r="T53" s="57">
        <f t="shared" si="0"/>
        <v>0</v>
      </c>
      <c r="U53" s="58">
        <f t="shared" si="1"/>
        <v>528</v>
      </c>
      <c r="V53" t="s">
        <v>243</v>
      </c>
    </row>
    <row r="54" spans="1:22" ht="15" thickBot="1" x14ac:dyDescent="0.35">
      <c r="A54" s="35" t="s">
        <v>137</v>
      </c>
      <c r="B54" s="36">
        <v>0</v>
      </c>
      <c r="C54" s="36">
        <v>365963.7</v>
      </c>
      <c r="D54" s="36">
        <v>93875.9</v>
      </c>
      <c r="E54" s="36">
        <v>0</v>
      </c>
      <c r="F54" s="36">
        <v>0</v>
      </c>
      <c r="G54" s="36">
        <v>14813</v>
      </c>
      <c r="H54" s="36">
        <v>0</v>
      </c>
      <c r="I54" s="36">
        <v>64375.199999999997</v>
      </c>
      <c r="J54" s="36">
        <v>365963.7</v>
      </c>
      <c r="K54" s="36">
        <v>286775.5</v>
      </c>
      <c r="L54" s="36">
        <v>0</v>
      </c>
      <c r="M54" s="36">
        <v>0</v>
      </c>
      <c r="N54" s="36">
        <v>109035.2</v>
      </c>
      <c r="O54" s="36">
        <v>1300802.3</v>
      </c>
      <c r="P54" s="36">
        <v>1023522</v>
      </c>
      <c r="Q54" s="36">
        <v>-277280.3</v>
      </c>
      <c r="R54" s="36">
        <v>-27.09</v>
      </c>
      <c r="S54">
        <f>oam2_step2!G54</f>
        <v>-12.7</v>
      </c>
      <c r="T54">
        <f t="shared" si="0"/>
        <v>0</v>
      </c>
      <c r="U54" s="48">
        <f t="shared" si="1"/>
        <v>344.04300000000001</v>
      </c>
    </row>
    <row r="55" spans="1:22" ht="15" thickBot="1" x14ac:dyDescent="0.35">
      <c r="A55" s="35" t="s">
        <v>138</v>
      </c>
      <c r="B55" s="36">
        <v>0</v>
      </c>
      <c r="C55" s="36">
        <v>365963.7</v>
      </c>
      <c r="D55" s="36">
        <v>0</v>
      </c>
      <c r="E55" s="36">
        <v>0</v>
      </c>
      <c r="F55" s="36">
        <v>0</v>
      </c>
      <c r="G55" s="36">
        <v>14813</v>
      </c>
      <c r="H55" s="36">
        <v>115578.4</v>
      </c>
      <c r="I55" s="36">
        <v>64375.199999999997</v>
      </c>
      <c r="J55" s="36">
        <v>365963.7</v>
      </c>
      <c r="K55" s="36">
        <v>286775.5</v>
      </c>
      <c r="L55" s="36">
        <v>0</v>
      </c>
      <c r="M55" s="36">
        <v>0</v>
      </c>
      <c r="N55" s="36">
        <v>109035.2</v>
      </c>
      <c r="O55" s="36">
        <v>1322504.8</v>
      </c>
      <c r="P55" s="36">
        <v>1462108</v>
      </c>
      <c r="Q55" s="36">
        <v>139603.20000000001</v>
      </c>
      <c r="R55" s="36">
        <v>9.5500000000000007</v>
      </c>
      <c r="S55">
        <f>oam2_step2!G55</f>
        <v>21.1</v>
      </c>
      <c r="T55">
        <f t="shared" si="0"/>
        <v>0</v>
      </c>
      <c r="U55" s="48">
        <f t="shared" si="1"/>
        <v>201.50500000000002</v>
      </c>
    </row>
    <row r="56" spans="1:22" ht="15" thickBot="1" x14ac:dyDescent="0.35">
      <c r="A56" s="35" t="s">
        <v>200</v>
      </c>
      <c r="B56" s="36">
        <v>0</v>
      </c>
      <c r="C56" s="36">
        <v>365963.7</v>
      </c>
      <c r="D56" s="36">
        <v>0</v>
      </c>
      <c r="E56" s="36">
        <v>0</v>
      </c>
      <c r="F56" s="36">
        <v>0</v>
      </c>
      <c r="G56" s="36">
        <v>14813</v>
      </c>
      <c r="H56" s="36">
        <v>115578.4</v>
      </c>
      <c r="I56" s="36">
        <v>64375.199999999997</v>
      </c>
      <c r="J56" s="36">
        <v>365963.7</v>
      </c>
      <c r="K56" s="36">
        <v>286775.5</v>
      </c>
      <c r="L56" s="36">
        <v>0</v>
      </c>
      <c r="M56" s="36">
        <v>0</v>
      </c>
      <c r="N56" s="36">
        <v>0</v>
      </c>
      <c r="O56" s="36">
        <v>1213469.6000000001</v>
      </c>
      <c r="P56" s="36">
        <v>1037203</v>
      </c>
      <c r="Q56" s="36">
        <v>-176266.6</v>
      </c>
      <c r="R56" s="36">
        <v>-16.989999999999998</v>
      </c>
      <c r="S56">
        <f>oam2_step2!G56</f>
        <v>-12.75</v>
      </c>
      <c r="T56">
        <f t="shared" si="0"/>
        <v>0</v>
      </c>
      <c r="U56" s="48">
        <f t="shared" si="1"/>
        <v>216.62249999999997</v>
      </c>
    </row>
    <row r="57" spans="1:22" ht="15" thickBot="1" x14ac:dyDescent="0.35">
      <c r="A57" s="35" t="s">
        <v>201</v>
      </c>
      <c r="B57" s="36">
        <v>0</v>
      </c>
      <c r="C57" s="36">
        <v>365963.7</v>
      </c>
      <c r="D57" s="36">
        <v>93875.9</v>
      </c>
      <c r="E57" s="36">
        <v>0</v>
      </c>
      <c r="F57" s="36">
        <v>0</v>
      </c>
      <c r="G57" s="36">
        <v>14813</v>
      </c>
      <c r="H57" s="36">
        <v>115578.4</v>
      </c>
      <c r="I57" s="36">
        <v>0</v>
      </c>
      <c r="J57" s="36">
        <v>29500.7</v>
      </c>
      <c r="K57" s="36">
        <v>286775.5</v>
      </c>
      <c r="L57" s="36">
        <v>0</v>
      </c>
      <c r="M57" s="36">
        <v>0</v>
      </c>
      <c r="N57" s="36">
        <v>109035.2</v>
      </c>
      <c r="O57" s="36">
        <v>1015542.5</v>
      </c>
      <c r="P57" s="36">
        <v>1061682</v>
      </c>
      <c r="Q57" s="36">
        <v>46139.5</v>
      </c>
      <c r="R57" s="36">
        <v>4.3499999999999996</v>
      </c>
      <c r="S57">
        <f>oam2_step2!G57</f>
        <v>-8.65</v>
      </c>
      <c r="T57">
        <f t="shared" si="0"/>
        <v>1</v>
      </c>
      <c r="U57" s="48">
        <f t="shared" si="1"/>
        <v>-37.627499999999998</v>
      </c>
    </row>
    <row r="58" spans="1:22" ht="15" thickBot="1" x14ac:dyDescent="0.35">
      <c r="A58" s="35" t="s">
        <v>202</v>
      </c>
      <c r="B58" s="36">
        <v>0</v>
      </c>
      <c r="C58" s="36">
        <v>365963.7</v>
      </c>
      <c r="D58" s="36">
        <v>0</v>
      </c>
      <c r="E58" s="36">
        <v>0</v>
      </c>
      <c r="F58" s="36">
        <v>0</v>
      </c>
      <c r="G58" s="36">
        <v>14813</v>
      </c>
      <c r="H58" s="36">
        <v>115578.4</v>
      </c>
      <c r="I58" s="36">
        <v>64375.199999999997</v>
      </c>
      <c r="J58" s="36">
        <v>0</v>
      </c>
      <c r="K58" s="36">
        <v>286775.5</v>
      </c>
      <c r="L58" s="36">
        <v>0</v>
      </c>
      <c r="M58" s="36">
        <v>0</v>
      </c>
      <c r="N58" s="36">
        <v>109035.2</v>
      </c>
      <c r="O58" s="36">
        <v>956541.1</v>
      </c>
      <c r="P58" s="36">
        <v>1000000</v>
      </c>
      <c r="Q58" s="36">
        <v>43458.9</v>
      </c>
      <c r="R58" s="36">
        <v>4.3499999999999996</v>
      </c>
      <c r="S58">
        <f>oam2_step2!G58</f>
        <v>-15.36</v>
      </c>
      <c r="T58">
        <f t="shared" si="0"/>
        <v>1</v>
      </c>
      <c r="U58" s="48">
        <f t="shared" si="1"/>
        <v>-66.815999999999988</v>
      </c>
    </row>
    <row r="59" spans="1:22" ht="15" thickBot="1" x14ac:dyDescent="0.35">
      <c r="A59" s="35" t="s">
        <v>203</v>
      </c>
      <c r="B59" s="36">
        <v>0</v>
      </c>
      <c r="C59" s="36">
        <v>365963.7</v>
      </c>
      <c r="D59" s="36">
        <v>0</v>
      </c>
      <c r="E59" s="36">
        <v>0</v>
      </c>
      <c r="F59" s="36">
        <v>0</v>
      </c>
      <c r="G59" s="36">
        <v>0</v>
      </c>
      <c r="H59" s="36">
        <v>115578.4</v>
      </c>
      <c r="I59" s="36">
        <v>0</v>
      </c>
      <c r="J59" s="36">
        <v>365963.7</v>
      </c>
      <c r="K59" s="36">
        <v>0</v>
      </c>
      <c r="L59" s="36">
        <v>0</v>
      </c>
      <c r="M59" s="36">
        <v>0</v>
      </c>
      <c r="N59" s="36">
        <v>109035.2</v>
      </c>
      <c r="O59" s="36">
        <v>956541.1</v>
      </c>
      <c r="P59" s="36">
        <v>1000000</v>
      </c>
      <c r="Q59" s="36">
        <v>43458.9</v>
      </c>
      <c r="R59" s="36">
        <v>4.3499999999999996</v>
      </c>
      <c r="S59">
        <f>oam2_step2!G59</f>
        <v>-15.36</v>
      </c>
      <c r="T59">
        <f t="shared" si="0"/>
        <v>1</v>
      </c>
      <c r="U59" s="48">
        <f t="shared" si="1"/>
        <v>-66.815999999999988</v>
      </c>
    </row>
    <row r="60" spans="1:22" ht="15" thickBot="1" x14ac:dyDescent="0.35">
      <c r="A60" s="35" t="s">
        <v>204</v>
      </c>
      <c r="B60" s="36">
        <v>0</v>
      </c>
      <c r="C60" s="36">
        <v>72933.399999999994</v>
      </c>
      <c r="D60" s="36">
        <v>93875.9</v>
      </c>
      <c r="E60" s="36">
        <v>0</v>
      </c>
      <c r="F60" s="36">
        <v>0</v>
      </c>
      <c r="G60" s="36">
        <v>14813</v>
      </c>
      <c r="H60" s="36">
        <v>115578.4</v>
      </c>
      <c r="I60" s="36">
        <v>64375.199999999997</v>
      </c>
      <c r="J60" s="36">
        <v>365963.7</v>
      </c>
      <c r="K60" s="36">
        <v>286775.5</v>
      </c>
      <c r="L60" s="36">
        <v>0</v>
      </c>
      <c r="M60" s="36">
        <v>0</v>
      </c>
      <c r="N60" s="36">
        <v>109035.2</v>
      </c>
      <c r="O60" s="36">
        <v>1123350.3999999999</v>
      </c>
      <c r="P60" s="36">
        <v>1152494</v>
      </c>
      <c r="Q60" s="36">
        <v>29143.599999999999</v>
      </c>
      <c r="R60" s="36">
        <v>2.5299999999999998</v>
      </c>
      <c r="S60">
        <f>oam2_step2!G60</f>
        <v>-0.09</v>
      </c>
      <c r="T60">
        <f t="shared" si="0"/>
        <v>1</v>
      </c>
      <c r="U60" s="48">
        <f t="shared" si="1"/>
        <v>-0.22769999999999999</v>
      </c>
    </row>
    <row r="61" spans="1:22" ht="15" thickBot="1" x14ac:dyDescent="0.35">
      <c r="A61" s="35" t="s">
        <v>205</v>
      </c>
      <c r="B61" s="36">
        <v>0</v>
      </c>
      <c r="C61" s="36">
        <v>365963.7</v>
      </c>
      <c r="D61" s="36">
        <v>93875.9</v>
      </c>
      <c r="E61" s="36">
        <v>0</v>
      </c>
      <c r="F61" s="36">
        <v>0</v>
      </c>
      <c r="G61" s="36">
        <v>14813</v>
      </c>
      <c r="H61" s="36">
        <v>115578.4</v>
      </c>
      <c r="I61" s="36">
        <v>64375.199999999997</v>
      </c>
      <c r="J61" s="36">
        <v>0</v>
      </c>
      <c r="K61" s="36">
        <v>286775.5</v>
      </c>
      <c r="L61" s="36">
        <v>0</v>
      </c>
      <c r="M61" s="36">
        <v>0</v>
      </c>
      <c r="N61" s="36">
        <v>109035.2</v>
      </c>
      <c r="O61" s="36">
        <v>1050417</v>
      </c>
      <c r="P61" s="36">
        <v>1000000</v>
      </c>
      <c r="Q61" s="36">
        <v>-50417</v>
      </c>
      <c r="R61" s="36">
        <v>-5.04</v>
      </c>
      <c r="S61">
        <f>oam2_step2!G61</f>
        <v>-15.36</v>
      </c>
      <c r="T61">
        <f t="shared" si="0"/>
        <v>0</v>
      </c>
      <c r="U61" s="48">
        <f t="shared" si="1"/>
        <v>77.414400000000001</v>
      </c>
    </row>
    <row r="62" spans="1:22" ht="15" thickBot="1" x14ac:dyDescent="0.35"/>
    <row r="63" spans="1:22" ht="15" thickBot="1" x14ac:dyDescent="0.35">
      <c r="A63" s="37" t="s">
        <v>159</v>
      </c>
      <c r="B63" s="38">
        <v>1416380.6</v>
      </c>
    </row>
    <row r="64" spans="1:22" ht="15" thickBot="1" x14ac:dyDescent="0.35">
      <c r="A64" s="37" t="s">
        <v>222</v>
      </c>
      <c r="B64" s="38">
        <v>0</v>
      </c>
    </row>
    <row r="65" spans="1:2" ht="15" thickBot="1" x14ac:dyDescent="0.35">
      <c r="A65" s="37" t="s">
        <v>161</v>
      </c>
      <c r="B65" s="38">
        <v>13492112.9</v>
      </c>
    </row>
    <row r="66" spans="1:2" ht="15" thickBot="1" x14ac:dyDescent="0.35">
      <c r="A66" s="37" t="s">
        <v>162</v>
      </c>
      <c r="B66" s="38">
        <v>13464263</v>
      </c>
    </row>
    <row r="67" spans="1:2" ht="15" thickBot="1" x14ac:dyDescent="0.35">
      <c r="A67" s="37" t="s">
        <v>163</v>
      </c>
      <c r="B67" s="38">
        <v>27849.9</v>
      </c>
    </row>
    <row r="68" spans="1:2" ht="15" thickBot="1" x14ac:dyDescent="0.35">
      <c r="A68" s="37" t="s">
        <v>164</v>
      </c>
      <c r="B68" s="38"/>
    </row>
    <row r="69" spans="1:2" ht="15" thickBot="1" x14ac:dyDescent="0.35">
      <c r="A69" s="37" t="s">
        <v>165</v>
      </c>
      <c r="B69" s="38"/>
    </row>
    <row r="70" spans="1:2" ht="15" thickBot="1" x14ac:dyDescent="0.35">
      <c r="A70" s="37" t="s">
        <v>166</v>
      </c>
      <c r="B70" s="38">
        <v>0</v>
      </c>
    </row>
    <row r="72" spans="1:2" x14ac:dyDescent="0.3">
      <c r="A72" s="39" t="s">
        <v>167</v>
      </c>
    </row>
    <row r="74" spans="1:2" x14ac:dyDescent="0.3">
      <c r="A74" s="40" t="s">
        <v>237</v>
      </c>
    </row>
    <row r="75" spans="1:2" x14ac:dyDescent="0.3">
      <c r="A75" s="40" t="s">
        <v>169</v>
      </c>
    </row>
  </sheetData>
  <hyperlinks>
    <hyperlink ref="A72" r:id="rId1" display="https://miau.my-x.hu/myx-free/coco/test/801976020231127095523.html" xr:uid="{5DEB44D6-12EA-4F5F-95EE-69B68555BF9C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799-8C49-4E80-963F-9D1B6DFB4DFC}">
  <dimension ref="A1:A11"/>
  <sheetViews>
    <sheetView tabSelected="1" workbookViewId="0"/>
  </sheetViews>
  <sheetFormatPr defaultRowHeight="14.4" x14ac:dyDescent="0.3"/>
  <cols>
    <col min="1" max="1" width="128.33203125" bestFit="1" customWidth="1"/>
  </cols>
  <sheetData>
    <row r="1" spans="1:1" x14ac:dyDescent="0.3">
      <c r="A1" t="s">
        <v>253</v>
      </c>
    </row>
    <row r="2" spans="1:1" ht="15.6" x14ac:dyDescent="0.3">
      <c r="A2" s="66" t="s">
        <v>252</v>
      </c>
    </row>
    <row r="3" spans="1:1" ht="15.6" x14ac:dyDescent="0.3">
      <c r="A3" s="66" t="s">
        <v>248</v>
      </c>
    </row>
    <row r="4" spans="1:1" ht="15.6" x14ac:dyDescent="0.3">
      <c r="A4" s="66" t="s">
        <v>249</v>
      </c>
    </row>
    <row r="5" spans="1:1" ht="15.6" x14ac:dyDescent="0.3">
      <c r="A5" s="66" t="s">
        <v>250</v>
      </c>
    </row>
    <row r="6" spans="1:1" ht="15.6" x14ac:dyDescent="0.3">
      <c r="A6" s="66" t="s">
        <v>251</v>
      </c>
    </row>
    <row r="7" spans="1:1" ht="15.6" x14ac:dyDescent="0.3">
      <c r="A7" s="66"/>
    </row>
    <row r="8" spans="1:1" ht="15.6" x14ac:dyDescent="0.3">
      <c r="A8" s="66" t="s">
        <v>254</v>
      </c>
    </row>
    <row r="9" spans="1:1" ht="15.6" x14ac:dyDescent="0.3">
      <c r="A9" s="66" t="s">
        <v>255</v>
      </c>
    </row>
    <row r="10" spans="1:1" ht="15.6" x14ac:dyDescent="0.3">
      <c r="A10" s="66" t="s">
        <v>257</v>
      </c>
    </row>
    <row r="11" spans="1:1" ht="15.6" x14ac:dyDescent="0.3">
      <c r="A11" s="66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step2</vt:lpstr>
      <vt:lpstr>inverz</vt:lpstr>
      <vt:lpstr>step1</vt:lpstr>
      <vt:lpstr>OAM1</vt:lpstr>
      <vt:lpstr>nyers_anonim_adatok</vt:lpstr>
      <vt:lpstr>oam2</vt:lpstr>
      <vt:lpstr>oam2_direkt</vt:lpstr>
      <vt:lpstr>oam2_step2</vt:lpstr>
      <vt:lpstr>oam2_inverz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Kundrákné Járóka Renáta</dc:creator>
  <cp:lastModifiedBy>Lttd</cp:lastModifiedBy>
  <cp:lastPrinted>2023-11-15T20:40:52Z</cp:lastPrinted>
  <dcterms:created xsi:type="dcterms:W3CDTF">2023-11-15T18:33:44Z</dcterms:created>
  <dcterms:modified xsi:type="dcterms:W3CDTF">2024-04-21T06:06:11Z</dcterms:modified>
</cp:coreProperties>
</file>