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sarszki.tamas\OneDrive - Lasselsberger GMBH\Asztal\privát\egyetem\II. félév\oam\"/>
    </mc:Choice>
  </mc:AlternateContent>
  <xr:revisionPtr revIDLastSave="0" documentId="13_ncr:1_{4A1AE6C3-4474-4E4A-A0B9-9BA16025893D}" xr6:coauthVersionLast="47" xr6:coauthVersionMax="47" xr10:uidLastSave="{00000000-0000-0000-0000-000000000000}"/>
  <bookViews>
    <workbookView xWindow="-98" yWindow="-98" windowWidth="28996" windowHeight="17596" activeTab="6" xr2:uid="{B71B3C00-B1E7-48F1-8B97-F8F33FD8E7E3}"/>
  </bookViews>
  <sheets>
    <sheet name="info" sheetId="2" r:id="rId1"/>
    <sheet name="permetezo_dronok" sheetId="1" r:id="rId2"/>
    <sheet name="OAM" sheetId="3" r:id="rId3"/>
    <sheet name="OAM_inverz" sheetId="7" r:id="rId4"/>
    <sheet name="Munka1" sheetId="4" r:id="rId5"/>
    <sheet name="Munka2" sheetId="5" r:id="rId6"/>
    <sheet name="validacio" sheetId="8" r:id="rId7"/>
  </sheets>
  <definedNames>
    <definedName name="solver_adj" localSheetId="5" hidden="1">Munka2!$B$1:$H$1</definedName>
    <definedName name="solver_cvg" localSheetId="5" hidden="1">"""0,0001"""</definedName>
    <definedName name="solver_drv" localSheetId="5" hidden="1">1</definedName>
    <definedName name="solver_eng" localSheetId="5" hidden="1">1</definedName>
    <definedName name="solver_est" localSheetId="5" hidden="1">1</definedName>
    <definedName name="solver_itr" localSheetId="5" hidden="1">2147483647</definedName>
    <definedName name="solver_mip" localSheetId="5" hidden="1">2147483647</definedName>
    <definedName name="solver_mni" localSheetId="5" hidden="1">30</definedName>
    <definedName name="solver_mrt" localSheetId="5" hidden="1">"""0,075"""</definedName>
    <definedName name="solver_msl" localSheetId="5" hidden="1">2</definedName>
    <definedName name="solver_neg" localSheetId="5" hidden="1">2</definedName>
    <definedName name="solver_nod" localSheetId="5" hidden="1">2147483647</definedName>
    <definedName name="solver_num" localSheetId="5" hidden="1">0</definedName>
    <definedName name="solver_nwt" localSheetId="5" hidden="1">1</definedName>
    <definedName name="solver_opt" localSheetId="5" hidden="1">Munka2!$J$2</definedName>
    <definedName name="solver_pre" localSheetId="5" hidden="1">"""0,000001"""</definedName>
    <definedName name="solver_rbv" localSheetId="5" hidden="1">1</definedName>
    <definedName name="solver_rlx" localSheetId="5" hidden="1">2</definedName>
    <definedName name="solver_rsd" localSheetId="5" hidden="1">0</definedName>
    <definedName name="solver_scl" localSheetId="5" hidden="1">1</definedName>
    <definedName name="solver_sho" localSheetId="5" hidden="1">2</definedName>
    <definedName name="solver_ssz" localSheetId="5" hidden="1">100</definedName>
    <definedName name="solver_tim" localSheetId="5" hidden="1">2147483647</definedName>
    <definedName name="solver_tol" localSheetId="5" hidden="1">0.01</definedName>
    <definedName name="solver_typ" localSheetId="5" hidden="1">2</definedName>
    <definedName name="solver_val" localSheetId="5" hidden="1">0</definedName>
    <definedName name="solver_ver" localSheetId="5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8" l="1"/>
  <c r="E24" i="8"/>
  <c r="E25" i="8"/>
  <c r="E26" i="8"/>
  <c r="E27" i="8"/>
  <c r="E28" i="8"/>
  <c r="E29" i="8"/>
  <c r="E22" i="8"/>
  <c r="B23" i="8"/>
  <c r="B24" i="8"/>
  <c r="B25" i="8"/>
  <c r="B26" i="8"/>
  <c r="B27" i="8"/>
  <c r="B28" i="8"/>
  <c r="B29" i="8"/>
  <c r="B22" i="8"/>
  <c r="K5" i="8"/>
  <c r="B4" i="7"/>
  <c r="C4" i="7"/>
  <c r="D4" i="7"/>
  <c r="E4" i="7"/>
  <c r="L4" i="7" s="1"/>
  <c r="F4" i="7"/>
  <c r="G4" i="7"/>
  <c r="H4" i="7"/>
  <c r="B5" i="7"/>
  <c r="C5" i="7"/>
  <c r="D5" i="7"/>
  <c r="E5" i="7"/>
  <c r="F5" i="7"/>
  <c r="G5" i="7"/>
  <c r="H5" i="7"/>
  <c r="B6" i="7"/>
  <c r="C6" i="7"/>
  <c r="L6" i="7" s="1"/>
  <c r="D6" i="7"/>
  <c r="E6" i="7"/>
  <c r="F6" i="7"/>
  <c r="G6" i="7"/>
  <c r="H6" i="7"/>
  <c r="B7" i="7"/>
  <c r="L7" i="7" s="1"/>
  <c r="C7" i="7"/>
  <c r="D7" i="7"/>
  <c r="E7" i="7"/>
  <c r="F7" i="7"/>
  <c r="G7" i="7"/>
  <c r="H7" i="7"/>
  <c r="B8" i="7"/>
  <c r="C8" i="7"/>
  <c r="D8" i="7"/>
  <c r="E8" i="7"/>
  <c r="F8" i="7"/>
  <c r="G8" i="7"/>
  <c r="H8" i="7"/>
  <c r="B9" i="7"/>
  <c r="C9" i="7"/>
  <c r="D9" i="7"/>
  <c r="E9" i="7"/>
  <c r="F9" i="7"/>
  <c r="G9" i="7"/>
  <c r="H9" i="7"/>
  <c r="L9" i="7" s="1"/>
  <c r="B10" i="7"/>
  <c r="L10" i="7" s="1"/>
  <c r="C10" i="7"/>
  <c r="D10" i="7"/>
  <c r="E10" i="7"/>
  <c r="F10" i="7"/>
  <c r="G10" i="7"/>
  <c r="H10" i="7"/>
  <c r="C3" i="7"/>
  <c r="D3" i="7"/>
  <c r="E3" i="7"/>
  <c r="L3" i="7" s="1"/>
  <c r="F3" i="7"/>
  <c r="G3" i="7"/>
  <c r="H3" i="7"/>
  <c r="B3" i="7"/>
  <c r="J10" i="7"/>
  <c r="I10" i="7"/>
  <c r="A10" i="7"/>
  <c r="J9" i="7"/>
  <c r="I9" i="7"/>
  <c r="A9" i="7"/>
  <c r="J8" i="7"/>
  <c r="I8" i="7"/>
  <c r="L8" i="7"/>
  <c r="A8" i="7"/>
  <c r="J7" i="7"/>
  <c r="I7" i="7"/>
  <c r="A7" i="7"/>
  <c r="J6" i="7"/>
  <c r="I6" i="7"/>
  <c r="A6" i="7"/>
  <c r="L5" i="7"/>
  <c r="J5" i="7"/>
  <c r="I5" i="7"/>
  <c r="A5" i="7"/>
  <c r="J4" i="7"/>
  <c r="I4" i="7"/>
  <c r="A4" i="7"/>
  <c r="J3" i="7"/>
  <c r="I3" i="7"/>
  <c r="A3" i="7"/>
  <c r="J2" i="7"/>
  <c r="H2" i="7"/>
  <c r="G2" i="7"/>
  <c r="F2" i="7"/>
  <c r="E2" i="7"/>
  <c r="D2" i="7"/>
  <c r="C2" i="7"/>
  <c r="B2" i="7"/>
  <c r="A2" i="7"/>
  <c r="E2" i="3"/>
  <c r="L41" i="4"/>
  <c r="BI39" i="4"/>
  <c r="BI40" i="4"/>
  <c r="BI41" i="4"/>
  <c r="BI42" i="4"/>
  <c r="BI43" i="4"/>
  <c r="BI44" i="4"/>
  <c r="BI45" i="4"/>
  <c r="BI38" i="4"/>
  <c r="AU9" i="4"/>
  <c r="AU10" i="4"/>
  <c r="AU11" i="4"/>
  <c r="AU12" i="4"/>
  <c r="AU13" i="4"/>
  <c r="AU14" i="4"/>
  <c r="AU15" i="4"/>
  <c r="AU8" i="4"/>
  <c r="AO8" i="4"/>
  <c r="AP8" i="4"/>
  <c r="AQ8" i="4"/>
  <c r="AR8" i="4"/>
  <c r="AS8" i="4"/>
  <c r="AT8" i="4"/>
  <c r="AO9" i="4"/>
  <c r="AP9" i="4"/>
  <c r="AQ9" i="4"/>
  <c r="AR9" i="4"/>
  <c r="AS9" i="4"/>
  <c r="AT9" i="4"/>
  <c r="AO10" i="4"/>
  <c r="AP10" i="4"/>
  <c r="AQ10" i="4"/>
  <c r="AR10" i="4"/>
  <c r="AS10" i="4"/>
  <c r="AT10" i="4"/>
  <c r="AO11" i="4"/>
  <c r="AP11" i="4"/>
  <c r="AQ11" i="4"/>
  <c r="AR11" i="4"/>
  <c r="AS11" i="4"/>
  <c r="AT11" i="4"/>
  <c r="AO12" i="4"/>
  <c r="AP12" i="4"/>
  <c r="AQ12" i="4"/>
  <c r="AR12" i="4"/>
  <c r="AS12" i="4"/>
  <c r="AT12" i="4"/>
  <c r="AO13" i="4"/>
  <c r="AP13" i="4"/>
  <c r="AQ13" i="4"/>
  <c r="AR13" i="4"/>
  <c r="AS13" i="4"/>
  <c r="AT13" i="4"/>
  <c r="AO14" i="4"/>
  <c r="AP14" i="4"/>
  <c r="AQ14" i="4"/>
  <c r="AR14" i="4"/>
  <c r="AS14" i="4"/>
  <c r="AT14" i="4"/>
  <c r="AO15" i="4"/>
  <c r="AP15" i="4"/>
  <c r="AQ15" i="4"/>
  <c r="AR15" i="4"/>
  <c r="AS15" i="4"/>
  <c r="AT15" i="4"/>
  <c r="AN9" i="4"/>
  <c r="AN10" i="4"/>
  <c r="AN11" i="4"/>
  <c r="AN12" i="4"/>
  <c r="AN13" i="4"/>
  <c r="AN14" i="4"/>
  <c r="AN15" i="4"/>
  <c r="AN8" i="4"/>
  <c r="J29" i="4"/>
  <c r="J30" i="4"/>
  <c r="J31" i="4"/>
  <c r="J32" i="4"/>
  <c r="J33" i="4"/>
  <c r="J34" i="4"/>
  <c r="J35" i="4"/>
  <c r="J28" i="4"/>
  <c r="I23" i="5"/>
  <c r="B14" i="5"/>
  <c r="C14" i="5"/>
  <c r="D14" i="5"/>
  <c r="E14" i="5"/>
  <c r="F14" i="5"/>
  <c r="G14" i="5"/>
  <c r="H14" i="5"/>
  <c r="B15" i="5"/>
  <c r="C15" i="5"/>
  <c r="D15" i="5"/>
  <c r="E15" i="5"/>
  <c r="F15" i="5"/>
  <c r="G15" i="5"/>
  <c r="H15" i="5"/>
  <c r="B16" i="5"/>
  <c r="C16" i="5"/>
  <c r="D16" i="5"/>
  <c r="E16" i="5"/>
  <c r="F16" i="5"/>
  <c r="G16" i="5"/>
  <c r="H16" i="5"/>
  <c r="B17" i="5"/>
  <c r="C17" i="5"/>
  <c r="D17" i="5"/>
  <c r="E17" i="5"/>
  <c r="F17" i="5"/>
  <c r="G17" i="5"/>
  <c r="H17" i="5"/>
  <c r="B18" i="5"/>
  <c r="C18" i="5"/>
  <c r="D18" i="5"/>
  <c r="E18" i="5"/>
  <c r="F18" i="5"/>
  <c r="G18" i="5"/>
  <c r="H18" i="5"/>
  <c r="B19" i="5"/>
  <c r="C19" i="5"/>
  <c r="D19" i="5"/>
  <c r="E19" i="5"/>
  <c r="F19" i="5"/>
  <c r="G19" i="5"/>
  <c r="H19" i="5"/>
  <c r="B20" i="5"/>
  <c r="C20" i="5"/>
  <c r="D20" i="5"/>
  <c r="E20" i="5"/>
  <c r="F20" i="5"/>
  <c r="G20" i="5"/>
  <c r="H20" i="5"/>
  <c r="C13" i="5"/>
  <c r="D13" i="5"/>
  <c r="E13" i="5"/>
  <c r="F13" i="5"/>
  <c r="G13" i="5"/>
  <c r="H13" i="5"/>
  <c r="A14" i="5"/>
  <c r="A15" i="5"/>
  <c r="A16" i="5"/>
  <c r="A17" i="5"/>
  <c r="A18" i="5"/>
  <c r="A19" i="5"/>
  <c r="A20" i="5"/>
  <c r="B13" i="5"/>
  <c r="A13" i="5"/>
  <c r="J36" i="4"/>
  <c r="M34" i="3"/>
  <c r="N34" i="3" s="1"/>
  <c r="O34" i="3" s="1"/>
  <c r="M35" i="3"/>
  <c r="N35" i="3" s="1"/>
  <c r="O35" i="3" s="1"/>
  <c r="M36" i="3"/>
  <c r="N36" i="3" s="1"/>
  <c r="O36" i="3" s="1"/>
  <c r="L37" i="3"/>
  <c r="M37" i="3" s="1"/>
  <c r="N37" i="3" s="1"/>
  <c r="O37" i="3" s="1"/>
  <c r="L36" i="3"/>
  <c r="L35" i="3"/>
  <c r="L34" i="3"/>
  <c r="L33" i="3"/>
  <c r="L32" i="3"/>
  <c r="L31" i="3"/>
  <c r="M31" i="3" s="1"/>
  <c r="N31" i="3" s="1"/>
  <c r="O31" i="3" s="1"/>
  <c r="L30" i="3"/>
  <c r="M30" i="3" s="1"/>
  <c r="N30" i="3" s="1"/>
  <c r="O30" i="3" s="1"/>
  <c r="L24" i="3"/>
  <c r="M24" i="3" s="1"/>
  <c r="N24" i="3" s="1"/>
  <c r="O24" i="3" s="1"/>
  <c r="L23" i="3"/>
  <c r="M23" i="3" s="1"/>
  <c r="N23" i="3" s="1"/>
  <c r="O23" i="3" s="1"/>
  <c r="L22" i="3"/>
  <c r="M22" i="3" s="1"/>
  <c r="N22" i="3" s="1"/>
  <c r="O22" i="3" s="1"/>
  <c r="L21" i="3"/>
  <c r="L20" i="3"/>
  <c r="M20" i="3" s="1"/>
  <c r="N20" i="3" s="1"/>
  <c r="O20" i="3" s="1"/>
  <c r="L19" i="3"/>
  <c r="M19" i="3" s="1"/>
  <c r="N19" i="3" s="1"/>
  <c r="O19" i="3" s="1"/>
  <c r="L18" i="3"/>
  <c r="L17" i="3"/>
  <c r="M18" i="3" s="1"/>
  <c r="N18" i="3" s="1"/>
  <c r="O18" i="3" s="1"/>
  <c r="I4" i="3"/>
  <c r="I5" i="3"/>
  <c r="I6" i="3"/>
  <c r="I7" i="3"/>
  <c r="I8" i="3"/>
  <c r="I9" i="3"/>
  <c r="I10" i="3"/>
  <c r="I3" i="3"/>
  <c r="D3" i="3"/>
  <c r="E3" i="3"/>
  <c r="F3" i="3"/>
  <c r="G3" i="3"/>
  <c r="H3" i="3"/>
  <c r="J3" i="3"/>
  <c r="D4" i="3"/>
  <c r="E4" i="3"/>
  <c r="F4" i="3"/>
  <c r="G4" i="3"/>
  <c r="H4" i="3"/>
  <c r="J4" i="3"/>
  <c r="D5" i="3"/>
  <c r="E5" i="3"/>
  <c r="F5" i="3"/>
  <c r="G5" i="3"/>
  <c r="H5" i="3"/>
  <c r="J5" i="3"/>
  <c r="D6" i="3"/>
  <c r="E6" i="3"/>
  <c r="F6" i="3"/>
  <c r="G6" i="3"/>
  <c r="H6" i="3"/>
  <c r="J6" i="3"/>
  <c r="D7" i="3"/>
  <c r="E7" i="3"/>
  <c r="F7" i="3"/>
  <c r="G7" i="3"/>
  <c r="H7" i="3"/>
  <c r="J7" i="3"/>
  <c r="D8" i="3"/>
  <c r="E8" i="3"/>
  <c r="F8" i="3"/>
  <c r="G8" i="3"/>
  <c r="H8" i="3"/>
  <c r="J8" i="3"/>
  <c r="D9" i="3"/>
  <c r="E9" i="3"/>
  <c r="F9" i="3"/>
  <c r="G9" i="3"/>
  <c r="H9" i="3"/>
  <c r="J9" i="3"/>
  <c r="D10" i="3"/>
  <c r="E10" i="3"/>
  <c r="F10" i="3"/>
  <c r="G10" i="3"/>
  <c r="H10" i="3"/>
  <c r="J10" i="3"/>
  <c r="C4" i="3"/>
  <c r="C5" i="3"/>
  <c r="C6" i="3"/>
  <c r="C7" i="3"/>
  <c r="C8" i="3"/>
  <c r="C9" i="3"/>
  <c r="C10" i="3"/>
  <c r="C3" i="3"/>
  <c r="B4" i="3"/>
  <c r="B5" i="3"/>
  <c r="B6" i="3"/>
  <c r="B7" i="3"/>
  <c r="B8" i="3"/>
  <c r="B9" i="3"/>
  <c r="B10" i="3"/>
  <c r="B3" i="3"/>
  <c r="A3" i="3"/>
  <c r="A4" i="3"/>
  <c r="A5" i="3"/>
  <c r="A6" i="3"/>
  <c r="A7" i="3"/>
  <c r="A8" i="3"/>
  <c r="A9" i="3"/>
  <c r="A10" i="3"/>
  <c r="B2" i="3"/>
  <c r="C2" i="3"/>
  <c r="D2" i="3"/>
  <c r="F2" i="3"/>
  <c r="G2" i="3"/>
  <c r="H2" i="3"/>
  <c r="J2" i="3"/>
  <c r="A2" i="3"/>
  <c r="M6" i="7" l="1"/>
  <c r="N6" i="7" s="1"/>
  <c r="O6" i="7" s="1"/>
  <c r="M5" i="7"/>
  <c r="N5" i="7" s="1"/>
  <c r="O5" i="7" s="1"/>
  <c r="M9" i="7"/>
  <c r="N9" i="7" s="1"/>
  <c r="O9" i="7" s="1"/>
  <c r="M10" i="7"/>
  <c r="N10" i="7" s="1"/>
  <c r="O10" i="7" s="1"/>
  <c r="M4" i="7"/>
  <c r="N4" i="7" s="1"/>
  <c r="O4" i="7" s="1"/>
  <c r="M7" i="7"/>
  <c r="N7" i="7" s="1"/>
  <c r="O7" i="7"/>
  <c r="M8" i="7"/>
  <c r="N8" i="7" s="1"/>
  <c r="O8" i="7" s="1"/>
  <c r="M3" i="7"/>
  <c r="N3" i="7" s="1"/>
  <c r="O3" i="7" s="1"/>
  <c r="L3" i="3"/>
  <c r="I19" i="5"/>
  <c r="J9" i="5" s="1"/>
  <c r="I16" i="5"/>
  <c r="J6" i="5" s="1"/>
  <c r="I15" i="5"/>
  <c r="J5" i="5" s="1"/>
  <c r="I18" i="5"/>
  <c r="J8" i="5" s="1"/>
  <c r="I13" i="5"/>
  <c r="J3" i="5" s="1"/>
  <c r="I20" i="5"/>
  <c r="J10" i="5" s="1"/>
  <c r="I17" i="5"/>
  <c r="J7" i="5" s="1"/>
  <c r="I14" i="5"/>
  <c r="J4" i="5" s="1"/>
  <c r="P23" i="3"/>
  <c r="P36" i="3"/>
  <c r="P20" i="3"/>
  <c r="P30" i="3"/>
  <c r="P35" i="3"/>
  <c r="P19" i="3"/>
  <c r="P34" i="3"/>
  <c r="L6" i="3"/>
  <c r="L8" i="3"/>
  <c r="L5" i="3"/>
  <c r="M33" i="3"/>
  <c r="N33" i="3" s="1"/>
  <c r="O33" i="3" s="1"/>
  <c r="L4" i="3"/>
  <c r="M32" i="3"/>
  <c r="N32" i="3" s="1"/>
  <c r="O32" i="3" s="1"/>
  <c r="P32" i="3" s="1"/>
  <c r="M17" i="3"/>
  <c r="N17" i="3" s="1"/>
  <c r="O17" i="3" s="1"/>
  <c r="P17" i="3" s="1"/>
  <c r="L10" i="3"/>
  <c r="M21" i="3"/>
  <c r="N21" i="3" s="1"/>
  <c r="O21" i="3" s="1"/>
  <c r="P21" i="3" s="1"/>
  <c r="L9" i="3"/>
  <c r="L7" i="3"/>
  <c r="P8" i="7" l="1"/>
  <c r="P6" i="7"/>
  <c r="P9" i="7"/>
  <c r="P5" i="7"/>
  <c r="P10" i="7"/>
  <c r="P4" i="7"/>
  <c r="P7" i="7"/>
  <c r="P3" i="7"/>
  <c r="M8" i="3"/>
  <c r="N8" i="3" s="1"/>
  <c r="O8" i="3" s="1"/>
  <c r="M3" i="3"/>
  <c r="N3" i="3" s="1"/>
  <c r="O3" i="3" s="1"/>
  <c r="M9" i="3"/>
  <c r="N9" i="3" s="1"/>
  <c r="O9" i="3" s="1"/>
  <c r="J2" i="5"/>
  <c r="P22" i="3"/>
  <c r="M10" i="3"/>
  <c r="N10" i="3" s="1"/>
  <c r="O10" i="3" s="1"/>
  <c r="P31" i="3"/>
  <c r="M6" i="3"/>
  <c r="N6" i="3" s="1"/>
  <c r="O6" i="3" s="1"/>
  <c r="M7" i="3"/>
  <c r="N7" i="3" s="1"/>
  <c r="O7" i="3" s="1"/>
  <c r="M4" i="3"/>
  <c r="N4" i="3" s="1"/>
  <c r="O4" i="3" s="1"/>
  <c r="P33" i="3"/>
  <c r="P24" i="3"/>
  <c r="P37" i="3"/>
  <c r="M5" i="3"/>
  <c r="N5" i="3" s="1"/>
  <c r="O5" i="3" s="1"/>
  <c r="P18" i="3"/>
  <c r="P4" i="3" l="1"/>
  <c r="P6" i="3"/>
  <c r="P7" i="3"/>
  <c r="P8" i="3"/>
  <c r="P5" i="3"/>
  <c r="P10" i="3"/>
  <c r="P3" i="3"/>
  <c r="P9" i="3"/>
</calcChain>
</file>

<file path=xl/sharedStrings.xml><?xml version="1.0" encoding="utf-8"?>
<sst xmlns="http://schemas.openxmlformats.org/spreadsheetml/2006/main" count="1105" uniqueCount="169">
  <si>
    <t>DJI Agras T40</t>
  </si>
  <si>
    <t>DJI Agras T30</t>
  </si>
  <si>
    <t>https://www.dji.com/hu/t30</t>
  </si>
  <si>
    <t>https://www.dji.com/hu/t40</t>
  </si>
  <si>
    <t>Hatótáv (km)</t>
  </si>
  <si>
    <t>Max repülési idő (perc)</t>
  </si>
  <si>
    <t xml:space="preserve">Granulátum szórásra képes </t>
  </si>
  <si>
    <t xml:space="preserve">AGR A22 </t>
  </si>
  <si>
    <t>Ár</t>
  </si>
  <si>
    <t>AGR A22</t>
  </si>
  <si>
    <t>BDU AE50</t>
  </si>
  <si>
    <t>https://buydroneuavs.com/agriculture-drone-a50</t>
  </si>
  <si>
    <t>EFT G630</t>
  </si>
  <si>
    <t>Yiassu F30</t>
  </si>
  <si>
    <t>https://www.yiassu.com/product/professional-28kg-load-spraying-drone/?utm_source=Google+Shopping&amp;utm_medium=cpc&amp;utm_campaign=YiassuFeed1&amp;srsltid=AfmBOorBmtcYOUwKKSFNW5vDT-Ajez3wuGV-9bRmzFwiVuam5zz7YcpkOHM</t>
  </si>
  <si>
    <t>BDU AE30</t>
  </si>
  <si>
    <t>https://buydroneuavs.com/precision-agriculture</t>
  </si>
  <si>
    <t xml:space="preserve">USD vételár esetén, 370 Ft-os árfolyamon történt az átváltás (2024.04.18-i középárfolyam) </t>
  </si>
  <si>
    <t xml:space="preserve">EUR vételár esetén, 394 Ft-os árfolyamon történt az átváltás (2024.04.18-i középárfolyam) </t>
  </si>
  <si>
    <t>https://www.hobbycity.hu/agr-a22-rtk-permetezo-dron-22-literes-tartallyal</t>
  </si>
  <si>
    <t>Max. permetezési szélesség (m)</t>
  </si>
  <si>
    <t>DJI Agras T10</t>
  </si>
  <si>
    <t>https://www.dji.com/hu/t10/specs</t>
  </si>
  <si>
    <t>https://dongyingyoujia.en.made-in-china.com/product/WZMAqYECXbrR/China-High-Pressure-Drone-Agriculture-Sprayer-Eft-G630.html</t>
  </si>
  <si>
    <t>Objektum</t>
  </si>
  <si>
    <t>Granulátum szórásra képes -&gt; 0 = nem  - 1 = igen</t>
  </si>
  <si>
    <t>Tartály kapacitás (l)</t>
  </si>
  <si>
    <t>Max. kijuttatás /perc (l)</t>
  </si>
  <si>
    <t>Max. permetezhető terület /óra (ha)</t>
  </si>
  <si>
    <t>Irány</t>
  </si>
  <si>
    <t>nincs</t>
  </si>
  <si>
    <t xml:space="preserve">y0 </t>
  </si>
  <si>
    <t>Mértékegység</t>
  </si>
  <si>
    <t>sorszám</t>
  </si>
  <si>
    <t>forint</t>
  </si>
  <si>
    <t>index</t>
  </si>
  <si>
    <t>átlagos</t>
  </si>
  <si>
    <t>sorrend</t>
  </si>
  <si>
    <t>pontszám</t>
  </si>
  <si>
    <t>jóság</t>
  </si>
  <si>
    <t>arány</t>
  </si>
  <si>
    <t>Azonosító:</t>
  </si>
  <si>
    <t>Objektumok:</t>
  </si>
  <si>
    <t>Attribútumok:</t>
  </si>
  <si>
    <t>Lépcsôk:</t>
  </si>
  <si>
    <t>Eltolás:</t>
  </si>
  <si>
    <t>Leírás:</t>
  </si>
  <si>
    <t>COCO STD: 3813491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</si>
  <si>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</si>
  <si>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</si>
  <si>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</si>
  <si>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</si>
  <si>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</si>
  <si>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</si>
  <si>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</si>
  <si>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</si>
  <si>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Y(A8)</t>
  </si>
  <si>
    <t>O1</t>
  </si>
  <si>
    <t>O2</t>
  </si>
  <si>
    <t>O3</t>
  </si>
  <si>
    <t>O4</t>
  </si>
  <si>
    <t>O5</t>
  </si>
  <si>
    <t>O6</t>
  </si>
  <si>
    <t>O7</t>
  </si>
  <si>
    <t>O8</t>
  </si>
  <si>
    <t>Lépcsôk(1)</t>
  </si>
  <si>
    <t>S1</t>
  </si>
  <si>
    <t>(2509554.9+2509554.9)/(2)=2509554.95</t>
  </si>
  <si>
    <t>(0+0)/(2)=0</t>
  </si>
  <si>
    <t>(839894.4+714197.3)/(2)=777045.85</t>
  </si>
  <si>
    <t>(1522393.2+1648091.4)/(2)=1585242.3</t>
  </si>
  <si>
    <t>(6268277.2+4345727.7)/(2)=5307002.4</t>
  </si>
  <si>
    <t>(0+2359182)/(2)=1179591</t>
  </si>
  <si>
    <t>(310934.4+0)/(2)=155467.2</t>
  </si>
  <si>
    <t>S2</t>
  </si>
  <si>
    <t>(839894.4+714196.3)/(2)=777045.35</t>
  </si>
  <si>
    <t>(2223666+175419.4)/(2)=1199542.7</t>
  </si>
  <si>
    <t>S3</t>
  </si>
  <si>
    <t>S4</t>
  </si>
  <si>
    <t>(2223666+175418.4)/(2)=1199542.2</t>
  </si>
  <si>
    <t>S5</t>
  </si>
  <si>
    <t>(2223666+0)/(2)=1111833</t>
  </si>
  <si>
    <t>S6</t>
  </si>
  <si>
    <t>S7</t>
  </si>
  <si>
    <t>S8</t>
  </si>
  <si>
    <t>Lépcsôk(2)</t>
  </si>
  <si>
    <t>2509554.9</t>
  </si>
  <si>
    <t>777045.9</t>
  </si>
  <si>
    <t>1585242.3</t>
  </si>
  <si>
    <t>5307002.4</t>
  </si>
  <si>
    <t>155467.2</t>
  </si>
  <si>
    <t>777045.4</t>
  </si>
  <si>
    <t>1199542.7</t>
  </si>
  <si>
    <t>1199542.2</t>
  </si>
  <si>
    <t>COCO:STD</t>
  </si>
  <si>
    <t>Becslés</t>
  </si>
  <si>
    <t>Tény+0</t>
  </si>
  <si>
    <t>Delta</t>
  </si>
  <si>
    <t>Delta/Tény</t>
  </si>
  <si>
    <t>2534600.4</t>
  </si>
  <si>
    <t>-4600.4</t>
  </si>
  <si>
    <t>-0.18</t>
  </si>
  <si>
    <t>7406443.5</t>
  </si>
  <si>
    <t>-13443.5</t>
  </si>
  <si>
    <t>3876666.3</t>
  </si>
  <si>
    <t>123332.7</t>
  </si>
  <si>
    <t>3068469.4</t>
  </si>
  <si>
    <t>-10469.4</t>
  </si>
  <si>
    <t>-0.34</t>
  </si>
  <si>
    <t>-669.4</t>
  </si>
  <si>
    <t>-0.02</t>
  </si>
  <si>
    <t>-3.23</t>
  </si>
  <si>
    <t>S1 összeg:</t>
  </si>
  <si>
    <t>11513903.7</t>
  </si>
  <si>
    <t>S8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</si>
  <si>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</si>
  <si>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</si>
  <si>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</si>
  <si>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</si>
  <si>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</si>
  <si>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</si>
  <si>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</si>
  <si>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6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</si>
  <si>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6"/>
        <color rgb="FF333333"/>
        <rFont val="Verdana"/>
        <family val="2"/>
        <charset val="238"/>
      </rPr>
      <t>0.09 mp (0 p)</t>
    </r>
  </si>
  <si>
    <t>COCO STD: 9892607</t>
  </si>
  <si>
    <t>(3746059.2+1648091.4)/(2)=2697075.3</t>
  </si>
  <si>
    <t>(4044611.1+4345727.7)/(2)=4195169.4</t>
  </si>
  <si>
    <t>(0+175419.4)/(2)=87709.7</t>
  </si>
  <si>
    <t>(0+175418.4)/(2)=87709.2</t>
  </si>
  <si>
    <t>2697075.3</t>
  </si>
  <si>
    <t>4195169.4</t>
  </si>
  <si>
    <t>87709.7</t>
  </si>
  <si>
    <t>87709.2</t>
  </si>
  <si>
    <r>
      <t>A futtatás idôtartama: </t>
    </r>
    <r>
      <rPr>
        <b/>
        <sz val="6"/>
        <color rgb="FF333333"/>
        <rFont val="Verdana"/>
        <family val="2"/>
        <charset val="238"/>
      </rPr>
      <t>0.03 mp (0 p)</t>
    </r>
  </si>
  <si>
    <t>COCO STD: 3451596</t>
  </si>
  <si>
    <t>Regresszió</t>
  </si>
  <si>
    <t>becslés</t>
  </si>
  <si>
    <t>eltérés</t>
  </si>
  <si>
    <t>COCO STD: 8637333</t>
  </si>
  <si>
    <t>(0+6931765.2)/(2)=3465882.6</t>
  </si>
  <si>
    <t>(290509.9+1712901.3)/(2)=1001705.6</t>
  </si>
  <si>
    <t>(1163060+0)/(2)=581530</t>
  </si>
  <si>
    <t>(2077599.5+2344709.1)/(2)=2211154.3</t>
  </si>
  <si>
    <t>(503387.1+0)/(2)=251693.55</t>
  </si>
  <si>
    <t>(0+2862323.6)/(2)=1431161.8</t>
  </si>
  <si>
    <t>(2077599.5+0)/(2)=1038799.75</t>
  </si>
  <si>
    <r>
      <t>A futtatás idôtartama: </t>
    </r>
    <r>
      <rPr>
        <b/>
        <sz val="6"/>
        <color rgb="FF333333"/>
        <rFont val="Verdana"/>
        <family val="2"/>
        <charset val="238"/>
      </rPr>
      <t>0.05 mp (0 p)</t>
    </r>
  </si>
  <si>
    <t>Validáció</t>
  </si>
  <si>
    <t>Tartály kapacitás</t>
  </si>
  <si>
    <t>Max. kijuttatás /perc</t>
  </si>
  <si>
    <t>Max. permetezhető terület</t>
  </si>
  <si>
    <t>Granulátum szórási képesség</t>
  </si>
  <si>
    <t>Max. reülési idő</t>
  </si>
  <si>
    <t>Hatótáv</t>
  </si>
  <si>
    <t>Becsült ár</t>
  </si>
  <si>
    <t>Piaci ár</t>
  </si>
  <si>
    <t>Differencia</t>
  </si>
  <si>
    <t>Diff./ Piaci ár</t>
  </si>
  <si>
    <t>COCO STD: 1100854</t>
  </si>
  <si>
    <t>(0+4069441.6)/(2)=2034720.8</t>
  </si>
  <si>
    <t>(2368109.4+4575224.8)/(2)=3471667.15</t>
  </si>
  <si>
    <t>(0+2344709.1)/(2)=1172354.55</t>
  </si>
  <si>
    <t>(2077599.5+2862323.6)/(2)=2469961.55</t>
  </si>
  <si>
    <r>
      <t>Maximális memória használat: </t>
    </r>
    <r>
      <rPr>
        <b/>
        <sz val="5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</si>
  <si>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5"/>
        <color rgb="FF333333"/>
        <rFont val="Verdana"/>
        <family val="2"/>
        <charset val="238"/>
      </rPr>
      <t>0.08 mp (0 p)</t>
    </r>
  </si>
  <si>
    <t>Inverz (irány: 1)</t>
  </si>
  <si>
    <t>Direkt Diff./ Piaci ár</t>
  </si>
  <si>
    <t>Inverz Diff./ Piaci ár</t>
  </si>
  <si>
    <t>Validitás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</si>
</sst>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6"/>
      <color rgb="FF000000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6"/>
      <color rgb="FF333333"/>
      <name val="Verdana"/>
      <family val="2"/>
      <charset val="238"/>
    </font>
    <font>
      <b/>
      <sz val="6"/>
      <color rgb="FF333333"/>
      <name val="Verdana"/>
      <family val="2"/>
      <charset val="238"/>
    </font>
    <font>
      <sz val="4"/>
      <color rgb="FF000000"/>
      <name val="Verdana"/>
      <family val="2"/>
      <charset val="238"/>
    </font>
    <font>
      <b/>
      <sz val="4"/>
      <color rgb="FF000000"/>
      <name val="Verdana"/>
      <family val="2"/>
      <charset val="238"/>
    </font>
    <font>
      <b/>
      <sz val="3"/>
      <color rgb="FFFFFFFF"/>
      <name val="Verdana"/>
      <family val="2"/>
      <charset val="238"/>
    </font>
    <font>
      <sz val="3"/>
      <color rgb="FF333333"/>
      <name val="Verdana"/>
      <family val="2"/>
      <charset val="238"/>
    </font>
    <font>
      <b/>
      <sz val="5"/>
      <color rgb="FF333333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" fontId="6" fillId="3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/>
    <xf numFmtId="1" fontId="0" fillId="4" borderId="0" xfId="0" applyNumberFormat="1" applyFill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/>
    <xf numFmtId="0" fontId="0" fillId="0" borderId="0" xfId="0" applyNumberFormat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2</xdr:col>
      <xdr:colOff>447675</xdr:colOff>
      <xdr:row>17</xdr:row>
      <xdr:rowOff>33338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3E30337-C56D-008E-F4F9-516ADAC94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755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28575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A612AA0-9AB8-9EED-83C5-664DBA852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28575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48A391E1-32C1-23AF-B87F-27EEFA78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76199</xdr:colOff>
      <xdr:row>3</xdr:row>
      <xdr:rowOff>28575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DA1DB8CF-988A-3126-53CA-09655A6F5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0</xdr:colOff>
      <xdr:row>0</xdr:row>
      <xdr:rowOff>0</xdr:rowOff>
    </xdr:from>
    <xdr:to>
      <xdr:col>51</xdr:col>
      <xdr:colOff>76200</xdr:colOff>
      <xdr:row>3</xdr:row>
      <xdr:rowOff>25400</xdr:rowOff>
    </xdr:to>
    <xdr:pic>
      <xdr:nvPicPr>
        <xdr:cNvPr id="9" name="Kép 8" descr="COCO">
          <a:extLst>
            <a:ext uri="{FF2B5EF4-FFF2-40B4-BE49-F238E27FC236}">
              <a16:creationId xmlns:a16="http://schemas.microsoft.com/office/drawing/2014/main" id="{F27F53A9-853D-F88D-2520-739ADBF85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uydroneuavs.com/agriculture-drone-a50" TargetMode="External"/><Relationship Id="rId1" Type="http://schemas.openxmlformats.org/officeDocument/2006/relationships/hyperlink" Target="https://www.dji.com/hu/t4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110085420240508184501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345159620240424103735.html" TargetMode="External"/><Relationship Id="rId2" Type="http://schemas.openxmlformats.org/officeDocument/2006/relationships/hyperlink" Target="https://miau.my-x.hu/myx-free/coco/test/989260720240424103707.html" TargetMode="External"/><Relationship Id="rId1" Type="http://schemas.openxmlformats.org/officeDocument/2006/relationships/hyperlink" Target="https://miau.my-x.hu/myx-free/coco/test/381349120240424103626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iau.my-x.hu/myx-free/coco/test/8637333202404241117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90AF-F233-4C68-9B1A-596FC0D15D18}">
  <dimension ref="A2:C26"/>
  <sheetViews>
    <sheetView workbookViewId="0">
      <selection activeCell="A3" sqref="A3"/>
    </sheetView>
  </sheetViews>
  <sheetFormatPr defaultRowHeight="14.25" x14ac:dyDescent="0.45"/>
  <sheetData>
    <row r="2" spans="1:3" x14ac:dyDescent="0.45">
      <c r="A2" t="s">
        <v>25</v>
      </c>
    </row>
    <row r="15" spans="1:3" x14ac:dyDescent="0.45">
      <c r="A15" t="s">
        <v>21</v>
      </c>
      <c r="C15" t="s">
        <v>22</v>
      </c>
    </row>
    <row r="16" spans="1:3" x14ac:dyDescent="0.45">
      <c r="A16" t="s">
        <v>0</v>
      </c>
      <c r="C16" s="1" t="s">
        <v>3</v>
      </c>
    </row>
    <row r="17" spans="1:3" x14ac:dyDescent="0.45">
      <c r="A17" t="s">
        <v>1</v>
      </c>
      <c r="C17" t="s">
        <v>2</v>
      </c>
    </row>
    <row r="18" spans="1:3" x14ac:dyDescent="0.45">
      <c r="A18" t="s">
        <v>9</v>
      </c>
      <c r="C18" t="s">
        <v>19</v>
      </c>
    </row>
    <row r="19" spans="1:3" x14ac:dyDescent="0.45">
      <c r="A19" t="s">
        <v>15</v>
      </c>
      <c r="C19" t="s">
        <v>16</v>
      </c>
    </row>
    <row r="20" spans="1:3" x14ac:dyDescent="0.45">
      <c r="A20" t="s">
        <v>10</v>
      </c>
      <c r="C20" s="1" t="s">
        <v>11</v>
      </c>
    </row>
    <row r="21" spans="1:3" x14ac:dyDescent="0.45">
      <c r="A21" t="s">
        <v>12</v>
      </c>
      <c r="C21" t="s">
        <v>23</v>
      </c>
    </row>
    <row r="22" spans="1:3" x14ac:dyDescent="0.45">
      <c r="A22" t="s">
        <v>13</v>
      </c>
      <c r="C22" t="s">
        <v>14</v>
      </c>
    </row>
    <row r="25" spans="1:3" x14ac:dyDescent="0.45">
      <c r="A25" t="s">
        <v>18</v>
      </c>
    </row>
    <row r="26" spans="1:3" x14ac:dyDescent="0.45">
      <c r="A26" t="s">
        <v>17</v>
      </c>
    </row>
  </sheetData>
  <hyperlinks>
    <hyperlink ref="C16" r:id="rId1" xr:uid="{65A87C0D-213F-46DD-8576-2F52D65BA477}"/>
    <hyperlink ref="C20" r:id="rId2" xr:uid="{7B2BBEE9-6043-4341-8733-A6072DB3D6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D1226-EA2E-4581-967A-053A7ED00957}">
  <dimension ref="A1:I17"/>
  <sheetViews>
    <sheetView zoomScale="119" zoomScaleNormal="190" workbookViewId="0">
      <selection activeCell="A16" sqref="A16:I25"/>
    </sheetView>
  </sheetViews>
  <sheetFormatPr defaultColWidth="13" defaultRowHeight="14.25" x14ac:dyDescent="0.45"/>
  <cols>
    <col min="1" max="1" width="11.265625" bestFit="1" customWidth="1"/>
    <col min="2" max="2" width="16.73046875" bestFit="1" customWidth="1"/>
    <col min="3" max="3" width="19.59765625" bestFit="1" customWidth="1"/>
    <col min="4" max="4" width="29.73046875" bestFit="1" customWidth="1"/>
    <col min="5" max="5" width="23.3984375" bestFit="1" customWidth="1"/>
    <col min="6" max="6" width="19.1328125" bestFit="1" customWidth="1"/>
    <col min="7" max="7" width="26.86328125" bestFit="1" customWidth="1"/>
    <col min="8" max="8" width="11.265625" bestFit="1" customWidth="1"/>
    <col min="9" max="9" width="8.73046875" bestFit="1" customWidth="1"/>
  </cols>
  <sheetData>
    <row r="1" spans="1:9" x14ac:dyDescent="0.45">
      <c r="A1" t="s">
        <v>29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 t="s">
        <v>30</v>
      </c>
    </row>
    <row r="2" spans="1:9" s="2" customFormat="1" x14ac:dyDescent="0.45">
      <c r="A2" s="2" t="s">
        <v>24</v>
      </c>
      <c r="B2" s="2" t="s">
        <v>26</v>
      </c>
      <c r="C2" s="2" t="s">
        <v>27</v>
      </c>
      <c r="D2" s="2" t="s">
        <v>28</v>
      </c>
      <c r="E2" s="2" t="s">
        <v>6</v>
      </c>
      <c r="F2" s="2" t="s">
        <v>5</v>
      </c>
      <c r="G2" s="2" t="s">
        <v>20</v>
      </c>
      <c r="H2" s="2" t="s">
        <v>4</v>
      </c>
      <c r="I2" s="2" t="s">
        <v>8</v>
      </c>
    </row>
    <row r="3" spans="1:9" x14ac:dyDescent="0.45">
      <c r="A3" t="s">
        <v>21</v>
      </c>
      <c r="B3">
        <v>8</v>
      </c>
      <c r="C3">
        <v>2</v>
      </c>
      <c r="D3">
        <v>15</v>
      </c>
      <c r="E3">
        <v>0</v>
      </c>
      <c r="F3">
        <v>17</v>
      </c>
      <c r="G3">
        <v>6</v>
      </c>
      <c r="H3">
        <v>4</v>
      </c>
      <c r="I3">
        <v>2530000</v>
      </c>
    </row>
    <row r="4" spans="1:9" x14ac:dyDescent="0.45">
      <c r="A4" t="s">
        <v>1</v>
      </c>
      <c r="B4">
        <v>30</v>
      </c>
      <c r="C4">
        <v>4</v>
      </c>
      <c r="D4">
        <v>40</v>
      </c>
      <c r="E4">
        <v>1</v>
      </c>
      <c r="F4">
        <v>20</v>
      </c>
      <c r="G4">
        <v>9</v>
      </c>
      <c r="H4">
        <v>4</v>
      </c>
      <c r="I4">
        <v>4888000</v>
      </c>
    </row>
    <row r="5" spans="1:9" x14ac:dyDescent="0.45">
      <c r="A5" t="s">
        <v>0</v>
      </c>
      <c r="B5">
        <v>70</v>
      </c>
      <c r="C5">
        <v>6</v>
      </c>
      <c r="D5">
        <v>21.3</v>
      </c>
      <c r="E5">
        <v>1</v>
      </c>
      <c r="F5">
        <v>18</v>
      </c>
      <c r="G5">
        <v>7</v>
      </c>
      <c r="H5">
        <v>4</v>
      </c>
      <c r="I5">
        <v>7393000</v>
      </c>
    </row>
    <row r="6" spans="1:9" x14ac:dyDescent="0.45">
      <c r="A6" t="s">
        <v>7</v>
      </c>
      <c r="B6">
        <v>22</v>
      </c>
      <c r="C6">
        <v>8</v>
      </c>
      <c r="D6">
        <v>14</v>
      </c>
      <c r="E6">
        <v>1</v>
      </c>
      <c r="F6">
        <v>15</v>
      </c>
      <c r="G6">
        <v>8</v>
      </c>
      <c r="H6">
        <v>2</v>
      </c>
      <c r="I6">
        <v>3999999</v>
      </c>
    </row>
    <row r="7" spans="1:9" x14ac:dyDescent="0.45">
      <c r="A7" t="s">
        <v>10</v>
      </c>
      <c r="B7">
        <v>50</v>
      </c>
      <c r="C7">
        <v>14</v>
      </c>
      <c r="D7">
        <v>18</v>
      </c>
      <c r="E7">
        <v>0</v>
      </c>
      <c r="F7">
        <v>15</v>
      </c>
      <c r="G7">
        <v>8</v>
      </c>
      <c r="H7">
        <v>2</v>
      </c>
      <c r="I7">
        <v>3058000</v>
      </c>
    </row>
    <row r="8" spans="1:9" x14ac:dyDescent="0.45">
      <c r="A8" t="s">
        <v>15</v>
      </c>
      <c r="B8">
        <v>30</v>
      </c>
      <c r="C8">
        <v>4</v>
      </c>
      <c r="D8">
        <v>18</v>
      </c>
      <c r="E8">
        <v>0</v>
      </c>
      <c r="F8">
        <v>15</v>
      </c>
      <c r="G8">
        <v>5</v>
      </c>
      <c r="H8">
        <v>2</v>
      </c>
      <c r="I8">
        <v>3067800</v>
      </c>
    </row>
    <row r="9" spans="1:9" x14ac:dyDescent="0.45">
      <c r="A9" t="s">
        <v>12</v>
      </c>
      <c r="B9">
        <v>30</v>
      </c>
      <c r="C9">
        <v>8</v>
      </c>
      <c r="D9">
        <v>15</v>
      </c>
      <c r="E9">
        <v>0</v>
      </c>
      <c r="F9">
        <v>15</v>
      </c>
      <c r="G9">
        <v>8</v>
      </c>
      <c r="H9">
        <v>3</v>
      </c>
      <c r="I9">
        <v>2219630</v>
      </c>
    </row>
    <row r="10" spans="1:9" x14ac:dyDescent="0.45">
      <c r="A10" t="s">
        <v>13</v>
      </c>
      <c r="B10">
        <v>27</v>
      </c>
      <c r="C10">
        <v>10</v>
      </c>
      <c r="D10">
        <v>18</v>
      </c>
      <c r="E10">
        <v>0</v>
      </c>
      <c r="F10">
        <v>30</v>
      </c>
      <c r="G10">
        <v>8</v>
      </c>
      <c r="H10">
        <v>5</v>
      </c>
      <c r="I10">
        <v>7405639</v>
      </c>
    </row>
    <row r="17" spans="1:9" x14ac:dyDescent="0.45">
      <c r="A17" s="2"/>
      <c r="B17" s="2"/>
      <c r="C17" s="2"/>
      <c r="D17" s="2"/>
      <c r="E17" s="2"/>
      <c r="F17" s="2"/>
      <c r="G17" s="2"/>
      <c r="H17" s="2"/>
      <c r="I1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5AEE-5E1D-4727-A79D-CEB82800A484}">
  <dimension ref="A1:P37"/>
  <sheetViews>
    <sheetView zoomScale="89" zoomScaleNormal="170" workbookViewId="0">
      <selection activeCell="B3" sqref="B3"/>
    </sheetView>
  </sheetViews>
  <sheetFormatPr defaultRowHeight="14.25" x14ac:dyDescent="0.45"/>
  <cols>
    <col min="1" max="1" width="11.59765625" bestFit="1" customWidth="1"/>
    <col min="2" max="2" width="10.73046875" customWidth="1"/>
    <col min="3" max="3" width="11.59765625" customWidth="1"/>
    <col min="4" max="4" width="13.1328125" customWidth="1"/>
    <col min="5" max="5" width="11" customWidth="1"/>
    <col min="6" max="6" width="12.73046875" customWidth="1"/>
    <col min="7" max="7" width="13.1328125" customWidth="1"/>
    <col min="8" max="8" width="11.3984375" bestFit="1" customWidth="1"/>
    <col min="9" max="9" width="11.3984375" customWidth="1"/>
    <col min="10" max="10" width="7.73046875" bestFit="1" customWidth="1"/>
    <col min="11" max="11" width="8.86328125" customWidth="1"/>
    <col min="13" max="13" width="9.59765625" customWidth="1"/>
    <col min="16" max="16" width="10.86328125" customWidth="1"/>
  </cols>
  <sheetData>
    <row r="1" spans="1:16" x14ac:dyDescent="0.45">
      <c r="A1" t="s">
        <v>32</v>
      </c>
      <c r="B1" t="s">
        <v>33</v>
      </c>
      <c r="C1" t="s">
        <v>33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34</v>
      </c>
      <c r="J1" t="s">
        <v>33</v>
      </c>
      <c r="K1" t="s">
        <v>35</v>
      </c>
      <c r="L1" t="s">
        <v>33</v>
      </c>
      <c r="M1" t="s">
        <v>33</v>
      </c>
      <c r="N1" t="s">
        <v>38</v>
      </c>
      <c r="O1" t="s">
        <v>35</v>
      </c>
      <c r="P1" t="s">
        <v>33</v>
      </c>
    </row>
    <row r="2" spans="1:16" s="20" customFormat="1" ht="42.75" x14ac:dyDescent="0.45">
      <c r="A2" s="20" t="str">
        <f>permetezo_dronok!A2</f>
        <v>Objektum</v>
      </c>
      <c r="B2" s="20" t="str">
        <f>permetezo_dronok!B2</f>
        <v>Tartály kapacitás (l)</v>
      </c>
      <c r="C2" s="20" t="str">
        <f>permetezo_dronok!C2</f>
        <v>Max. kijuttatás /perc (l)</v>
      </c>
      <c r="D2" s="20" t="str">
        <f>permetezo_dronok!D2</f>
        <v>Max. permetezhető terület /óra (ha)</v>
      </c>
      <c r="E2" s="20" t="str">
        <f>permetezo_dronok!E2</f>
        <v xml:space="preserve">Granulátum szórásra képes </v>
      </c>
      <c r="F2" s="20" t="str">
        <f>permetezo_dronok!F2</f>
        <v>Max repülési idő (perc)</v>
      </c>
      <c r="G2" s="20" t="str">
        <f>permetezo_dronok!G2</f>
        <v>Max. permetezési szélesség (m)</v>
      </c>
      <c r="H2" s="20" t="str">
        <f>permetezo_dronok!H2</f>
        <v>Hatótáv (km)</v>
      </c>
      <c r="I2" s="20" t="s">
        <v>8</v>
      </c>
      <c r="J2" s="20" t="str">
        <f>permetezo_dronok!I2</f>
        <v>Ár</v>
      </c>
      <c r="K2" s="20" t="s">
        <v>31</v>
      </c>
      <c r="L2" s="20" t="s">
        <v>36</v>
      </c>
      <c r="M2" s="20" t="s">
        <v>37</v>
      </c>
      <c r="N2" s="20" t="s">
        <v>39</v>
      </c>
      <c r="O2" s="20" t="s">
        <v>40</v>
      </c>
      <c r="P2" s="20" t="s">
        <v>37</v>
      </c>
    </row>
    <row r="3" spans="1:16" x14ac:dyDescent="0.45">
      <c r="A3" t="str">
        <f>permetezo_dronok!A3</f>
        <v>DJI Agras T10</v>
      </c>
      <c r="B3">
        <f>RANK(permetezo_dronok!B3,permetezo_dronok!B$3:B$29,0)</f>
        <v>8</v>
      </c>
      <c r="C3">
        <f>RANK(permetezo_dronok!C3,permetezo_dronok!C$3:C$29,0)</f>
        <v>8</v>
      </c>
      <c r="D3">
        <f>RANK(permetezo_dronok!D3,permetezo_dronok!D$3:D$29,0)</f>
        <v>6</v>
      </c>
      <c r="E3">
        <f>RANK(permetezo_dronok!E3,permetezo_dronok!E$3:E$29,0)</f>
        <v>4</v>
      </c>
      <c r="F3">
        <f>RANK(permetezo_dronok!F3,permetezo_dronok!F$3:F$29,0)</f>
        <v>4</v>
      </c>
      <c r="G3">
        <f>RANK(permetezo_dronok!G3,permetezo_dronok!G$3:G$29,0)</f>
        <v>7</v>
      </c>
      <c r="H3">
        <f>RANK(permetezo_dronok!H3,permetezo_dronok!H$3:H$29,0)</f>
        <v>2</v>
      </c>
      <c r="I3">
        <f>permetezo_dronok!I3</f>
        <v>2530000</v>
      </c>
      <c r="J3">
        <f>RANK(permetezo_dronok!I3,permetezo_dronok!I$3:I$29,0)</f>
        <v>7</v>
      </c>
      <c r="K3">
        <v>1000</v>
      </c>
      <c r="L3" s="3">
        <f>AVERAGE(B3:H3)</f>
        <v>5.5714285714285712</v>
      </c>
      <c r="M3">
        <f>RANK(L3,$L$3:$L$10,1)</f>
        <v>8</v>
      </c>
      <c r="N3">
        <f>9-M3</f>
        <v>1</v>
      </c>
      <c r="O3">
        <f>I3/N3</f>
        <v>2530000</v>
      </c>
      <c r="P3">
        <f>RANK(O3,O$3:O$10,1)</f>
        <v>8</v>
      </c>
    </row>
    <row r="4" spans="1:16" x14ac:dyDescent="0.45">
      <c r="A4" t="str">
        <f>permetezo_dronok!A4</f>
        <v>DJI Agras T30</v>
      </c>
      <c r="B4">
        <f>RANK(permetezo_dronok!B4,permetezo_dronok!B$3:B$29,0)</f>
        <v>3</v>
      </c>
      <c r="C4">
        <f>RANK(permetezo_dronok!C4,permetezo_dronok!C$3:C$29,0)</f>
        <v>6</v>
      </c>
      <c r="D4">
        <f>RANK(permetezo_dronok!D4,permetezo_dronok!D$3:D$29,0)</f>
        <v>1</v>
      </c>
      <c r="E4">
        <f>RANK(permetezo_dronok!E4,permetezo_dronok!E$3:E$29,0)</f>
        <v>1</v>
      </c>
      <c r="F4">
        <f>RANK(permetezo_dronok!F4,permetezo_dronok!F$3:F$29,0)</f>
        <v>2</v>
      </c>
      <c r="G4">
        <f>RANK(permetezo_dronok!G4,permetezo_dronok!G$3:G$29,0)</f>
        <v>1</v>
      </c>
      <c r="H4">
        <f>RANK(permetezo_dronok!H4,permetezo_dronok!H$3:H$29,0)</f>
        <v>2</v>
      </c>
      <c r="I4">
        <f>permetezo_dronok!I4</f>
        <v>4888000</v>
      </c>
      <c r="J4">
        <f>RANK(permetezo_dronok!I4,permetezo_dronok!I$3:I$29,0)</f>
        <v>3</v>
      </c>
      <c r="K4">
        <v>1000</v>
      </c>
      <c r="L4" s="3">
        <f t="shared" ref="L4:L10" si="0">AVERAGE(B4:H4)</f>
        <v>2.2857142857142856</v>
      </c>
      <c r="M4">
        <f t="shared" ref="M4:M10" si="1">RANK(L4,$L$3:$L$10,1)</f>
        <v>1</v>
      </c>
      <c r="N4">
        <f t="shared" ref="N4:N10" si="2">9-M4</f>
        <v>8</v>
      </c>
      <c r="O4">
        <f t="shared" ref="O4:O10" si="3">I4/N4</f>
        <v>611000</v>
      </c>
      <c r="P4">
        <f t="shared" ref="P4:P10" si="4">RANK(O4,O$3:O$10,1)</f>
        <v>2</v>
      </c>
    </row>
    <row r="5" spans="1:16" x14ac:dyDescent="0.45">
      <c r="A5" t="str">
        <f>permetezo_dronok!A5</f>
        <v>DJI Agras T40</v>
      </c>
      <c r="B5">
        <f>RANK(permetezo_dronok!B5,permetezo_dronok!B$3:B$29,0)</f>
        <v>1</v>
      </c>
      <c r="C5">
        <f>RANK(permetezo_dronok!C5,permetezo_dronok!C$3:C$29,0)</f>
        <v>5</v>
      </c>
      <c r="D5">
        <f>RANK(permetezo_dronok!D5,permetezo_dronok!D$3:D$29,0)</f>
        <v>2</v>
      </c>
      <c r="E5">
        <f>RANK(permetezo_dronok!E5,permetezo_dronok!E$3:E$29,0)</f>
        <v>1</v>
      </c>
      <c r="F5">
        <f>RANK(permetezo_dronok!F5,permetezo_dronok!F$3:F$29,0)</f>
        <v>3</v>
      </c>
      <c r="G5">
        <f>RANK(permetezo_dronok!G5,permetezo_dronok!G$3:G$29,0)</f>
        <v>6</v>
      </c>
      <c r="H5">
        <f>RANK(permetezo_dronok!H5,permetezo_dronok!H$3:H$29,0)</f>
        <v>2</v>
      </c>
      <c r="I5">
        <f>permetezo_dronok!I5</f>
        <v>7393000</v>
      </c>
      <c r="J5">
        <f>RANK(permetezo_dronok!I5,permetezo_dronok!I$3:I$29,0)</f>
        <v>2</v>
      </c>
      <c r="K5">
        <v>1000</v>
      </c>
      <c r="L5" s="3">
        <f t="shared" si="0"/>
        <v>2.8571428571428572</v>
      </c>
      <c r="M5">
        <f t="shared" si="1"/>
        <v>3</v>
      </c>
      <c r="N5">
        <f t="shared" si="2"/>
        <v>6</v>
      </c>
      <c r="O5">
        <f t="shared" si="3"/>
        <v>1232166.6666666667</v>
      </c>
      <c r="P5">
        <f t="shared" si="4"/>
        <v>5</v>
      </c>
    </row>
    <row r="6" spans="1:16" x14ac:dyDescent="0.45">
      <c r="A6" t="str">
        <f>permetezo_dronok!A6</f>
        <v xml:space="preserve">AGR A22 </v>
      </c>
      <c r="B6">
        <f>RANK(permetezo_dronok!B6,permetezo_dronok!B$3:B$29,0)</f>
        <v>7</v>
      </c>
      <c r="C6">
        <f>RANK(permetezo_dronok!C6,permetezo_dronok!C$3:C$29,0)</f>
        <v>3</v>
      </c>
      <c r="D6">
        <f>RANK(permetezo_dronok!D6,permetezo_dronok!D$3:D$29,0)</f>
        <v>8</v>
      </c>
      <c r="E6">
        <f>RANK(permetezo_dronok!E6,permetezo_dronok!E$3:E$29,0)</f>
        <v>1</v>
      </c>
      <c r="F6">
        <f>RANK(permetezo_dronok!F6,permetezo_dronok!F$3:F$29,0)</f>
        <v>5</v>
      </c>
      <c r="G6">
        <f>RANK(permetezo_dronok!G6,permetezo_dronok!G$3:G$29,0)</f>
        <v>2</v>
      </c>
      <c r="H6">
        <f>RANK(permetezo_dronok!H6,permetezo_dronok!H$3:H$29,0)</f>
        <v>6</v>
      </c>
      <c r="I6">
        <f>permetezo_dronok!I6</f>
        <v>3999999</v>
      </c>
      <c r="J6">
        <f>RANK(permetezo_dronok!I6,permetezo_dronok!I$3:I$29,0)</f>
        <v>4</v>
      </c>
      <c r="K6">
        <v>1000</v>
      </c>
      <c r="L6" s="3">
        <f t="shared" si="0"/>
        <v>4.5714285714285712</v>
      </c>
      <c r="M6">
        <f t="shared" si="1"/>
        <v>6</v>
      </c>
      <c r="N6">
        <f t="shared" si="2"/>
        <v>3</v>
      </c>
      <c r="O6">
        <f t="shared" si="3"/>
        <v>1333333</v>
      </c>
      <c r="P6">
        <f t="shared" si="4"/>
        <v>6</v>
      </c>
    </row>
    <row r="7" spans="1:16" x14ac:dyDescent="0.45">
      <c r="A7" t="str">
        <f>permetezo_dronok!A7</f>
        <v>BDU AE50</v>
      </c>
      <c r="B7">
        <f>RANK(permetezo_dronok!B7,permetezo_dronok!B$3:B$29,0)</f>
        <v>2</v>
      </c>
      <c r="C7">
        <f>RANK(permetezo_dronok!C7,permetezo_dronok!C$3:C$29,0)</f>
        <v>1</v>
      </c>
      <c r="D7">
        <f>RANK(permetezo_dronok!D7,permetezo_dronok!D$3:D$29,0)</f>
        <v>3</v>
      </c>
      <c r="E7">
        <f>RANK(permetezo_dronok!E7,permetezo_dronok!E$3:E$29,0)</f>
        <v>4</v>
      </c>
      <c r="F7">
        <f>RANK(permetezo_dronok!F7,permetezo_dronok!F$3:F$29,0)</f>
        <v>5</v>
      </c>
      <c r="G7">
        <f>RANK(permetezo_dronok!G7,permetezo_dronok!G$3:G$29,0)</f>
        <v>2</v>
      </c>
      <c r="H7">
        <f>RANK(permetezo_dronok!H7,permetezo_dronok!H$3:H$29,0)</f>
        <v>6</v>
      </c>
      <c r="I7">
        <f>permetezo_dronok!I7</f>
        <v>3058000</v>
      </c>
      <c r="J7">
        <f>RANK(permetezo_dronok!I7,permetezo_dronok!I$3:I$29,0)</f>
        <v>6</v>
      </c>
      <c r="K7">
        <v>1000</v>
      </c>
      <c r="L7" s="3">
        <f t="shared" si="0"/>
        <v>3.2857142857142856</v>
      </c>
      <c r="M7">
        <f t="shared" si="1"/>
        <v>4</v>
      </c>
      <c r="N7">
        <f t="shared" si="2"/>
        <v>5</v>
      </c>
      <c r="O7">
        <f t="shared" si="3"/>
        <v>611600</v>
      </c>
      <c r="P7">
        <f t="shared" si="4"/>
        <v>3</v>
      </c>
    </row>
    <row r="8" spans="1:16" x14ac:dyDescent="0.45">
      <c r="A8" t="str">
        <f>permetezo_dronok!A8</f>
        <v>BDU AE30</v>
      </c>
      <c r="B8">
        <f>RANK(permetezo_dronok!B8,permetezo_dronok!B$3:B$29,0)</f>
        <v>3</v>
      </c>
      <c r="C8">
        <f>RANK(permetezo_dronok!C8,permetezo_dronok!C$3:C$29,0)</f>
        <v>6</v>
      </c>
      <c r="D8">
        <f>RANK(permetezo_dronok!D8,permetezo_dronok!D$3:D$29,0)</f>
        <v>3</v>
      </c>
      <c r="E8">
        <f>RANK(permetezo_dronok!E8,permetezo_dronok!E$3:E$29,0)</f>
        <v>4</v>
      </c>
      <c r="F8">
        <f>RANK(permetezo_dronok!F8,permetezo_dronok!F$3:F$29,0)</f>
        <v>5</v>
      </c>
      <c r="G8">
        <f>RANK(permetezo_dronok!G8,permetezo_dronok!G$3:G$29,0)</f>
        <v>8</v>
      </c>
      <c r="H8">
        <f>RANK(permetezo_dronok!H8,permetezo_dronok!H$3:H$29,0)</f>
        <v>6</v>
      </c>
      <c r="I8">
        <f>permetezo_dronok!I8</f>
        <v>3067800</v>
      </c>
      <c r="J8">
        <f>RANK(permetezo_dronok!I8,permetezo_dronok!I$3:I$29,0)</f>
        <v>5</v>
      </c>
      <c r="K8">
        <v>1000</v>
      </c>
      <c r="L8" s="3">
        <f t="shared" si="0"/>
        <v>5</v>
      </c>
      <c r="M8">
        <f t="shared" si="1"/>
        <v>7</v>
      </c>
      <c r="N8">
        <f t="shared" si="2"/>
        <v>2</v>
      </c>
      <c r="O8">
        <f t="shared" si="3"/>
        <v>1533900</v>
      </c>
      <c r="P8">
        <f t="shared" si="4"/>
        <v>7</v>
      </c>
    </row>
    <row r="9" spans="1:16" x14ac:dyDescent="0.45">
      <c r="A9" t="str">
        <f>permetezo_dronok!A9</f>
        <v>EFT G630</v>
      </c>
      <c r="B9">
        <f>RANK(permetezo_dronok!B9,permetezo_dronok!B$3:B$29,0)</f>
        <v>3</v>
      </c>
      <c r="C9">
        <f>RANK(permetezo_dronok!C9,permetezo_dronok!C$3:C$29,0)</f>
        <v>3</v>
      </c>
      <c r="D9">
        <f>RANK(permetezo_dronok!D9,permetezo_dronok!D$3:D$29,0)</f>
        <v>6</v>
      </c>
      <c r="E9">
        <f>RANK(permetezo_dronok!E9,permetezo_dronok!E$3:E$29,0)</f>
        <v>4</v>
      </c>
      <c r="F9">
        <f>RANK(permetezo_dronok!F9,permetezo_dronok!F$3:F$29,0)</f>
        <v>5</v>
      </c>
      <c r="G9">
        <f>RANK(permetezo_dronok!G9,permetezo_dronok!G$3:G$29,0)</f>
        <v>2</v>
      </c>
      <c r="H9">
        <f>RANK(permetezo_dronok!H9,permetezo_dronok!H$3:H$29,0)</f>
        <v>5</v>
      </c>
      <c r="I9">
        <f>permetezo_dronok!I9</f>
        <v>2219630</v>
      </c>
      <c r="J9">
        <f>RANK(permetezo_dronok!I9,permetezo_dronok!I$3:I$29,0)</f>
        <v>8</v>
      </c>
      <c r="K9">
        <v>1000</v>
      </c>
      <c r="L9" s="3">
        <f t="shared" si="0"/>
        <v>4</v>
      </c>
      <c r="M9">
        <f t="shared" si="1"/>
        <v>5</v>
      </c>
      <c r="N9">
        <f t="shared" si="2"/>
        <v>4</v>
      </c>
      <c r="O9">
        <f t="shared" si="3"/>
        <v>554907.5</v>
      </c>
      <c r="P9">
        <f t="shared" si="4"/>
        <v>1</v>
      </c>
    </row>
    <row r="10" spans="1:16" x14ac:dyDescent="0.45">
      <c r="A10" t="str">
        <f>permetezo_dronok!A10</f>
        <v>Yiassu F30</v>
      </c>
      <c r="B10">
        <f>RANK(permetezo_dronok!B10,permetezo_dronok!B$3:B$29,0)</f>
        <v>6</v>
      </c>
      <c r="C10">
        <f>RANK(permetezo_dronok!C10,permetezo_dronok!C$3:C$29,0)</f>
        <v>2</v>
      </c>
      <c r="D10">
        <f>RANK(permetezo_dronok!D10,permetezo_dronok!D$3:D$29,0)</f>
        <v>3</v>
      </c>
      <c r="E10">
        <f>RANK(permetezo_dronok!E10,permetezo_dronok!E$3:E$29,0)</f>
        <v>4</v>
      </c>
      <c r="F10">
        <f>RANK(permetezo_dronok!F10,permetezo_dronok!F$3:F$29,0)</f>
        <v>1</v>
      </c>
      <c r="G10">
        <f>RANK(permetezo_dronok!G10,permetezo_dronok!G$3:G$29,0)</f>
        <v>2</v>
      </c>
      <c r="H10">
        <f>RANK(permetezo_dronok!H10,permetezo_dronok!H$3:H$29,0)</f>
        <v>1</v>
      </c>
      <c r="I10">
        <f>permetezo_dronok!I10</f>
        <v>7405639</v>
      </c>
      <c r="J10">
        <f>RANK(permetezo_dronok!I10,permetezo_dronok!I$3:I$29,0)</f>
        <v>1</v>
      </c>
      <c r="K10">
        <v>1000</v>
      </c>
      <c r="L10" s="3">
        <f t="shared" si="0"/>
        <v>2.7142857142857144</v>
      </c>
      <c r="M10">
        <f t="shared" si="1"/>
        <v>2</v>
      </c>
      <c r="N10">
        <f t="shared" si="2"/>
        <v>7</v>
      </c>
      <c r="O10">
        <f t="shared" si="3"/>
        <v>1057948.4285714286</v>
      </c>
      <c r="P10">
        <f t="shared" si="4"/>
        <v>4</v>
      </c>
    </row>
    <row r="15" spans="1:16" x14ac:dyDescent="0.45">
      <c r="A15" t="s">
        <v>32</v>
      </c>
      <c r="B15" t="s">
        <v>33</v>
      </c>
      <c r="C15" t="s">
        <v>33</v>
      </c>
      <c r="D15" t="s">
        <v>33</v>
      </c>
      <c r="E15" t="s">
        <v>33</v>
      </c>
      <c r="F15" t="s">
        <v>33</v>
      </c>
      <c r="G15" t="s">
        <v>33</v>
      </c>
      <c r="H15" t="s">
        <v>33</v>
      </c>
      <c r="I15" t="s">
        <v>34</v>
      </c>
      <c r="L15" t="s">
        <v>33</v>
      </c>
      <c r="M15" t="s">
        <v>33</v>
      </c>
      <c r="N15" t="s">
        <v>38</v>
      </c>
      <c r="O15" t="s">
        <v>35</v>
      </c>
      <c r="P15" t="s">
        <v>33</v>
      </c>
    </row>
    <row r="16" spans="1:16" x14ac:dyDescent="0.45">
      <c r="A16" t="s">
        <v>24</v>
      </c>
      <c r="B16" t="s">
        <v>26</v>
      </c>
      <c r="C16" t="s">
        <v>27</v>
      </c>
      <c r="D16" t="s">
        <v>28</v>
      </c>
      <c r="E16" t="s">
        <v>6</v>
      </c>
      <c r="F16" t="s">
        <v>5</v>
      </c>
      <c r="G16" t="s">
        <v>20</v>
      </c>
      <c r="H16" t="s">
        <v>4</v>
      </c>
      <c r="I16" t="s">
        <v>8</v>
      </c>
      <c r="L16" t="s">
        <v>36</v>
      </c>
      <c r="M16" t="s">
        <v>37</v>
      </c>
      <c r="N16" t="s">
        <v>39</v>
      </c>
      <c r="O16" t="s">
        <v>40</v>
      </c>
      <c r="P16" t="s">
        <v>37</v>
      </c>
    </row>
    <row r="17" spans="1:16" x14ac:dyDescent="0.45">
      <c r="A17" t="s">
        <v>21</v>
      </c>
      <c r="B17">
        <v>8</v>
      </c>
      <c r="C17">
        <v>8</v>
      </c>
      <c r="D17">
        <v>6</v>
      </c>
      <c r="E17">
        <v>2</v>
      </c>
      <c r="F17">
        <v>4</v>
      </c>
      <c r="G17">
        <v>7</v>
      </c>
      <c r="H17">
        <v>2</v>
      </c>
      <c r="I17">
        <v>2530000</v>
      </c>
      <c r="L17" s="3">
        <f>AVERAGE(B17:H17)</f>
        <v>5.2857142857142856</v>
      </c>
      <c r="M17">
        <f>RANK(L17,$L$17:$L$24,1)</f>
        <v>8</v>
      </c>
      <c r="N17">
        <f>9-M17</f>
        <v>1</v>
      </c>
      <c r="O17">
        <f>I17/N17</f>
        <v>2530000</v>
      </c>
      <c r="P17">
        <f>RANK(O17,O$17:O$24,1)</f>
        <v>8</v>
      </c>
    </row>
    <row r="18" spans="1:16" x14ac:dyDescent="0.45">
      <c r="A18" t="s">
        <v>1</v>
      </c>
      <c r="B18">
        <v>3</v>
      </c>
      <c r="C18">
        <v>6</v>
      </c>
      <c r="D18">
        <v>1</v>
      </c>
      <c r="E18">
        <v>1</v>
      </c>
      <c r="F18">
        <v>2</v>
      </c>
      <c r="G18">
        <v>1</v>
      </c>
      <c r="H18">
        <v>2</v>
      </c>
      <c r="I18">
        <v>4888000</v>
      </c>
      <c r="L18" s="3">
        <f t="shared" ref="L18:L24" si="5">AVERAGE(B18:H18)</f>
        <v>2.2857142857142856</v>
      </c>
      <c r="M18">
        <f t="shared" ref="M18:M24" si="6">RANK(L18,$L$17:$L$24,1)</f>
        <v>1</v>
      </c>
      <c r="N18">
        <f t="shared" ref="N18:N24" si="7">9-M18</f>
        <v>8</v>
      </c>
      <c r="O18">
        <f t="shared" ref="O18:O24" si="8">I18/N18</f>
        <v>611000</v>
      </c>
      <c r="P18">
        <f t="shared" ref="P18:P24" si="9">RANK(O18,O$17:O$24,1)</f>
        <v>2</v>
      </c>
    </row>
    <row r="19" spans="1:16" x14ac:dyDescent="0.45">
      <c r="A19" t="s">
        <v>0</v>
      </c>
      <c r="B19">
        <v>1</v>
      </c>
      <c r="C19">
        <v>5</v>
      </c>
      <c r="D19">
        <v>2</v>
      </c>
      <c r="E19">
        <v>1</v>
      </c>
      <c r="F19">
        <v>3</v>
      </c>
      <c r="G19">
        <v>6</v>
      </c>
      <c r="H19">
        <v>2</v>
      </c>
      <c r="I19">
        <v>7393000</v>
      </c>
      <c r="L19" s="3">
        <f t="shared" si="5"/>
        <v>2.8571428571428572</v>
      </c>
      <c r="M19">
        <f t="shared" si="6"/>
        <v>3</v>
      </c>
      <c r="N19">
        <f t="shared" si="7"/>
        <v>6</v>
      </c>
      <c r="O19">
        <f t="shared" si="8"/>
        <v>1232166.6666666667</v>
      </c>
      <c r="P19">
        <f t="shared" si="9"/>
        <v>5</v>
      </c>
    </row>
    <row r="20" spans="1:16" x14ac:dyDescent="0.45">
      <c r="A20" t="s">
        <v>7</v>
      </c>
      <c r="B20">
        <v>7</v>
      </c>
      <c r="C20">
        <v>3</v>
      </c>
      <c r="D20">
        <v>8</v>
      </c>
      <c r="E20">
        <v>1</v>
      </c>
      <c r="F20">
        <v>5</v>
      </c>
      <c r="G20">
        <v>2</v>
      </c>
      <c r="H20">
        <v>6</v>
      </c>
      <c r="I20">
        <v>3999999</v>
      </c>
      <c r="L20" s="3">
        <f t="shared" si="5"/>
        <v>4.5714285714285712</v>
      </c>
      <c r="M20">
        <f t="shared" si="6"/>
        <v>6</v>
      </c>
      <c r="N20">
        <f t="shared" si="7"/>
        <v>3</v>
      </c>
      <c r="O20">
        <f t="shared" si="8"/>
        <v>1333333</v>
      </c>
      <c r="P20">
        <f t="shared" si="9"/>
        <v>6</v>
      </c>
    </row>
    <row r="21" spans="1:16" x14ac:dyDescent="0.45">
      <c r="A21" t="s">
        <v>10</v>
      </c>
      <c r="B21">
        <v>2</v>
      </c>
      <c r="C21">
        <v>1</v>
      </c>
      <c r="D21">
        <v>3</v>
      </c>
      <c r="E21">
        <v>2</v>
      </c>
      <c r="F21">
        <v>5</v>
      </c>
      <c r="G21">
        <v>2</v>
      </c>
      <c r="H21">
        <v>6</v>
      </c>
      <c r="I21">
        <v>3058000</v>
      </c>
      <c r="L21" s="3">
        <f t="shared" si="5"/>
        <v>3</v>
      </c>
      <c r="M21">
        <f t="shared" si="6"/>
        <v>4</v>
      </c>
      <c r="N21">
        <f t="shared" si="7"/>
        <v>5</v>
      </c>
      <c r="O21">
        <f t="shared" si="8"/>
        <v>611600</v>
      </c>
      <c r="P21">
        <f t="shared" si="9"/>
        <v>3</v>
      </c>
    </row>
    <row r="22" spans="1:16" x14ac:dyDescent="0.45">
      <c r="A22" t="s">
        <v>15</v>
      </c>
      <c r="B22">
        <v>3</v>
      </c>
      <c r="C22">
        <v>6</v>
      </c>
      <c r="D22">
        <v>3</v>
      </c>
      <c r="E22">
        <v>2</v>
      </c>
      <c r="F22">
        <v>5</v>
      </c>
      <c r="G22">
        <v>8</v>
      </c>
      <c r="H22">
        <v>6</v>
      </c>
      <c r="I22">
        <v>3067800</v>
      </c>
      <c r="L22" s="3">
        <f t="shared" si="5"/>
        <v>4.7142857142857144</v>
      </c>
      <c r="M22">
        <f t="shared" si="6"/>
        <v>7</v>
      </c>
      <c r="N22">
        <f t="shared" si="7"/>
        <v>2</v>
      </c>
      <c r="O22">
        <f t="shared" si="8"/>
        <v>1533900</v>
      </c>
      <c r="P22">
        <f t="shared" si="9"/>
        <v>7</v>
      </c>
    </row>
    <row r="23" spans="1:16" x14ac:dyDescent="0.45">
      <c r="A23" t="s">
        <v>12</v>
      </c>
      <c r="B23">
        <v>3</v>
      </c>
      <c r="C23">
        <v>3</v>
      </c>
      <c r="D23">
        <v>6</v>
      </c>
      <c r="E23">
        <v>2</v>
      </c>
      <c r="F23">
        <v>5</v>
      </c>
      <c r="G23">
        <v>2</v>
      </c>
      <c r="H23">
        <v>5</v>
      </c>
      <c r="I23">
        <v>2219630</v>
      </c>
      <c r="L23" s="3">
        <f t="shared" si="5"/>
        <v>3.7142857142857144</v>
      </c>
      <c r="M23">
        <f t="shared" si="6"/>
        <v>5</v>
      </c>
      <c r="N23">
        <f t="shared" si="7"/>
        <v>4</v>
      </c>
      <c r="O23">
        <f t="shared" si="8"/>
        <v>554907.5</v>
      </c>
      <c r="P23">
        <f t="shared" si="9"/>
        <v>1</v>
      </c>
    </row>
    <row r="24" spans="1:16" x14ac:dyDescent="0.45">
      <c r="A24" t="s">
        <v>13</v>
      </c>
      <c r="B24">
        <v>6</v>
      </c>
      <c r="C24">
        <v>2</v>
      </c>
      <c r="D24">
        <v>3</v>
      </c>
      <c r="E24">
        <v>2</v>
      </c>
      <c r="F24">
        <v>1</v>
      </c>
      <c r="G24">
        <v>2</v>
      </c>
      <c r="H24">
        <v>1</v>
      </c>
      <c r="I24">
        <v>7405639</v>
      </c>
      <c r="L24" s="3">
        <f t="shared" si="5"/>
        <v>2.4285714285714284</v>
      </c>
      <c r="M24">
        <f t="shared" si="6"/>
        <v>2</v>
      </c>
      <c r="N24">
        <f t="shared" si="7"/>
        <v>7</v>
      </c>
      <c r="O24">
        <f t="shared" si="8"/>
        <v>1057948.4285714286</v>
      </c>
      <c r="P24">
        <f t="shared" si="9"/>
        <v>4</v>
      </c>
    </row>
    <row r="28" spans="1:16" x14ac:dyDescent="0.45">
      <c r="A28" t="s">
        <v>32</v>
      </c>
      <c r="B28" t="s">
        <v>33</v>
      </c>
      <c r="C28" t="s">
        <v>33</v>
      </c>
      <c r="D28" t="s">
        <v>33</v>
      </c>
      <c r="E28" t="s">
        <v>33</v>
      </c>
      <c r="F28" t="s">
        <v>33</v>
      </c>
      <c r="G28" t="s">
        <v>33</v>
      </c>
      <c r="H28" t="s">
        <v>33</v>
      </c>
      <c r="I28" t="s">
        <v>34</v>
      </c>
      <c r="L28" t="s">
        <v>33</v>
      </c>
      <c r="M28" t="s">
        <v>33</v>
      </c>
      <c r="N28" t="s">
        <v>38</v>
      </c>
      <c r="O28" t="s">
        <v>35</v>
      </c>
      <c r="P28" t="s">
        <v>33</v>
      </c>
    </row>
    <row r="29" spans="1:16" x14ac:dyDescent="0.45">
      <c r="A29" t="s">
        <v>24</v>
      </c>
      <c r="B29" t="s">
        <v>26</v>
      </c>
      <c r="C29" t="s">
        <v>27</v>
      </c>
      <c r="D29" t="s">
        <v>28</v>
      </c>
      <c r="E29" t="s">
        <v>6</v>
      </c>
      <c r="F29" t="s">
        <v>5</v>
      </c>
      <c r="G29" t="s">
        <v>20</v>
      </c>
      <c r="H29" t="s">
        <v>4</v>
      </c>
      <c r="I29" t="s">
        <v>8</v>
      </c>
      <c r="L29" t="s">
        <v>36</v>
      </c>
      <c r="M29" t="s">
        <v>37</v>
      </c>
      <c r="N29" t="s">
        <v>39</v>
      </c>
      <c r="O29" t="s">
        <v>40</v>
      </c>
      <c r="P29" t="s">
        <v>37</v>
      </c>
    </row>
    <row r="30" spans="1:16" x14ac:dyDescent="0.45">
      <c r="A30" t="s">
        <v>21</v>
      </c>
      <c r="B30">
        <v>8</v>
      </c>
      <c r="C30">
        <v>8</v>
      </c>
      <c r="D30">
        <v>6</v>
      </c>
      <c r="E30">
        <v>8</v>
      </c>
      <c r="F30">
        <v>4</v>
      </c>
      <c r="G30">
        <v>7</v>
      </c>
      <c r="H30">
        <v>2</v>
      </c>
      <c r="I30">
        <v>2530000</v>
      </c>
      <c r="L30" s="3">
        <f>AVERAGE(B30:H30)</f>
        <v>6.1428571428571432</v>
      </c>
      <c r="M30">
        <f>RANK(L30,$L$30:$L$37,1)</f>
        <v>8</v>
      </c>
      <c r="N30">
        <f>9-M30</f>
        <v>1</v>
      </c>
      <c r="O30">
        <f>I30/N30</f>
        <v>2530000</v>
      </c>
      <c r="P30">
        <f>RANK(O30,O$30:O$37,1)</f>
        <v>8</v>
      </c>
    </row>
    <row r="31" spans="1:16" x14ac:dyDescent="0.45">
      <c r="A31" t="s">
        <v>1</v>
      </c>
      <c r="B31">
        <v>3</v>
      </c>
      <c r="C31">
        <v>6</v>
      </c>
      <c r="D31">
        <v>1</v>
      </c>
      <c r="E31">
        <v>1</v>
      </c>
      <c r="F31">
        <v>2</v>
      </c>
      <c r="G31">
        <v>1</v>
      </c>
      <c r="H31">
        <v>2</v>
      </c>
      <c r="I31">
        <v>4888000</v>
      </c>
      <c r="L31" s="3">
        <f t="shared" ref="L31:L37" si="10">AVERAGE(B31:H31)</f>
        <v>2.2857142857142856</v>
      </c>
      <c r="M31">
        <f t="shared" ref="M31:M37" si="11">RANK(L31,$L$30:$L$37,1)</f>
        <v>1</v>
      </c>
      <c r="N31">
        <f t="shared" ref="N31:N37" si="12">9-M31</f>
        <v>8</v>
      </c>
      <c r="O31">
        <f t="shared" ref="O31:O37" si="13">I31/N31</f>
        <v>611000</v>
      </c>
      <c r="P31">
        <f t="shared" ref="P31:P37" si="14">RANK(O31,O$30:O$37,1)</f>
        <v>2</v>
      </c>
    </row>
    <row r="32" spans="1:16" x14ac:dyDescent="0.45">
      <c r="A32" t="s">
        <v>0</v>
      </c>
      <c r="B32">
        <v>1</v>
      </c>
      <c r="C32">
        <v>5</v>
      </c>
      <c r="D32">
        <v>2</v>
      </c>
      <c r="E32">
        <v>1</v>
      </c>
      <c r="F32">
        <v>3</v>
      </c>
      <c r="G32">
        <v>6</v>
      </c>
      <c r="H32">
        <v>2</v>
      </c>
      <c r="I32">
        <v>7393000</v>
      </c>
      <c r="L32" s="3">
        <f t="shared" si="10"/>
        <v>2.8571428571428572</v>
      </c>
      <c r="M32">
        <f t="shared" si="11"/>
        <v>2</v>
      </c>
      <c r="N32">
        <f t="shared" si="12"/>
        <v>7</v>
      </c>
      <c r="O32">
        <f t="shared" si="13"/>
        <v>1056142.857142857</v>
      </c>
      <c r="P32">
        <f t="shared" si="14"/>
        <v>5</v>
      </c>
    </row>
    <row r="33" spans="1:16" x14ac:dyDescent="0.45">
      <c r="A33" t="s">
        <v>7</v>
      </c>
      <c r="B33">
        <v>7</v>
      </c>
      <c r="C33">
        <v>3</v>
      </c>
      <c r="D33">
        <v>8</v>
      </c>
      <c r="E33">
        <v>1</v>
      </c>
      <c r="F33">
        <v>5</v>
      </c>
      <c r="G33">
        <v>2</v>
      </c>
      <c r="H33">
        <v>6</v>
      </c>
      <c r="I33">
        <v>3999999</v>
      </c>
      <c r="L33" s="3">
        <f t="shared" si="10"/>
        <v>4.5714285714285712</v>
      </c>
      <c r="M33">
        <f t="shared" si="11"/>
        <v>5</v>
      </c>
      <c r="N33">
        <f t="shared" si="12"/>
        <v>4</v>
      </c>
      <c r="O33">
        <f t="shared" si="13"/>
        <v>999999.75</v>
      </c>
      <c r="P33">
        <f t="shared" si="14"/>
        <v>4</v>
      </c>
    </row>
    <row r="34" spans="1:16" x14ac:dyDescent="0.45">
      <c r="A34" t="s">
        <v>10</v>
      </c>
      <c r="B34">
        <v>2</v>
      </c>
      <c r="C34">
        <v>1</v>
      </c>
      <c r="D34">
        <v>3</v>
      </c>
      <c r="E34">
        <v>8</v>
      </c>
      <c r="F34">
        <v>5</v>
      </c>
      <c r="G34">
        <v>2</v>
      </c>
      <c r="H34">
        <v>6</v>
      </c>
      <c r="I34">
        <v>3058000</v>
      </c>
      <c r="L34" s="3">
        <f t="shared" si="10"/>
        <v>3.8571428571428572</v>
      </c>
      <c r="M34">
        <f t="shared" si="11"/>
        <v>4</v>
      </c>
      <c r="N34">
        <f t="shared" si="12"/>
        <v>5</v>
      </c>
      <c r="O34">
        <f t="shared" si="13"/>
        <v>611600</v>
      </c>
      <c r="P34">
        <f t="shared" si="14"/>
        <v>3</v>
      </c>
    </row>
    <row r="35" spans="1:16" x14ac:dyDescent="0.45">
      <c r="A35" t="s">
        <v>15</v>
      </c>
      <c r="B35">
        <v>3</v>
      </c>
      <c r="C35">
        <v>6</v>
      </c>
      <c r="D35">
        <v>3</v>
      </c>
      <c r="E35">
        <v>8</v>
      </c>
      <c r="F35">
        <v>5</v>
      </c>
      <c r="G35">
        <v>8</v>
      </c>
      <c r="H35">
        <v>6</v>
      </c>
      <c r="I35">
        <v>3067800</v>
      </c>
      <c r="L35" s="3">
        <f t="shared" si="10"/>
        <v>5.5714285714285712</v>
      </c>
      <c r="M35">
        <f t="shared" si="11"/>
        <v>7</v>
      </c>
      <c r="N35">
        <f t="shared" si="12"/>
        <v>2</v>
      </c>
      <c r="O35">
        <f t="shared" si="13"/>
        <v>1533900</v>
      </c>
      <c r="P35">
        <f t="shared" si="14"/>
        <v>7</v>
      </c>
    </row>
    <row r="36" spans="1:16" x14ac:dyDescent="0.45">
      <c r="A36" t="s">
        <v>12</v>
      </c>
      <c r="B36">
        <v>3</v>
      </c>
      <c r="C36">
        <v>3</v>
      </c>
      <c r="D36">
        <v>6</v>
      </c>
      <c r="E36">
        <v>8</v>
      </c>
      <c r="F36">
        <v>5</v>
      </c>
      <c r="G36">
        <v>2</v>
      </c>
      <c r="H36">
        <v>5</v>
      </c>
      <c r="I36">
        <v>2219630</v>
      </c>
      <c r="L36" s="3">
        <f t="shared" si="10"/>
        <v>4.5714285714285712</v>
      </c>
      <c r="M36">
        <f t="shared" si="11"/>
        <v>5</v>
      </c>
      <c r="N36">
        <f t="shared" si="12"/>
        <v>4</v>
      </c>
      <c r="O36">
        <f t="shared" si="13"/>
        <v>554907.5</v>
      </c>
      <c r="P36">
        <f t="shared" si="14"/>
        <v>1</v>
      </c>
    </row>
    <row r="37" spans="1:16" x14ac:dyDescent="0.45">
      <c r="A37" t="s">
        <v>13</v>
      </c>
      <c r="B37">
        <v>6</v>
      </c>
      <c r="C37">
        <v>2</v>
      </c>
      <c r="D37">
        <v>3</v>
      </c>
      <c r="E37">
        <v>8</v>
      </c>
      <c r="F37">
        <v>1</v>
      </c>
      <c r="G37">
        <v>2</v>
      </c>
      <c r="H37">
        <v>1</v>
      </c>
      <c r="I37">
        <v>7405639</v>
      </c>
      <c r="L37" s="3">
        <f t="shared" si="10"/>
        <v>3.2857142857142856</v>
      </c>
      <c r="M37">
        <f t="shared" si="11"/>
        <v>3</v>
      </c>
      <c r="N37">
        <f t="shared" si="12"/>
        <v>6</v>
      </c>
      <c r="O37">
        <f t="shared" si="13"/>
        <v>1234273.1666666667</v>
      </c>
      <c r="P37">
        <f t="shared" si="14"/>
        <v>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70B55-883E-4C56-888A-FD91753708F7}">
  <dimension ref="A1:P73"/>
  <sheetViews>
    <sheetView zoomScale="113" zoomScaleNormal="200" workbookViewId="0">
      <selection activeCell="A51" sqref="A51:L59"/>
    </sheetView>
  </sheetViews>
  <sheetFormatPr defaultRowHeight="14.25" x14ac:dyDescent="0.45"/>
  <cols>
    <col min="1" max="1" width="11.33203125" bestFit="1" customWidth="1"/>
  </cols>
  <sheetData>
    <row r="1" spans="1:16" x14ac:dyDescent="0.45">
      <c r="A1" t="s">
        <v>32</v>
      </c>
      <c r="B1" t="s">
        <v>33</v>
      </c>
      <c r="C1" t="s">
        <v>33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34</v>
      </c>
      <c r="J1" t="s">
        <v>33</v>
      </c>
      <c r="K1" t="s">
        <v>35</v>
      </c>
      <c r="L1" t="s">
        <v>33</v>
      </c>
      <c r="M1" t="s">
        <v>33</v>
      </c>
      <c r="N1" t="s">
        <v>38</v>
      </c>
      <c r="O1" t="s">
        <v>35</v>
      </c>
      <c r="P1" t="s">
        <v>33</v>
      </c>
    </row>
    <row r="2" spans="1:16" ht="71.25" x14ac:dyDescent="0.45">
      <c r="A2" s="20" t="str">
        <f>permetezo_dronok!A2</f>
        <v>Objektum</v>
      </c>
      <c r="B2" s="20" t="str">
        <f>permetezo_dronok!B2</f>
        <v>Tartály kapacitás (l)</v>
      </c>
      <c r="C2" s="20" t="str">
        <f>permetezo_dronok!C2</f>
        <v>Max. kijuttatás /perc (l)</v>
      </c>
      <c r="D2" s="20" t="str">
        <f>permetezo_dronok!D2</f>
        <v>Max. permetezhető terület /óra (ha)</v>
      </c>
      <c r="E2" s="20" t="str">
        <f>permetezo_dronok!E2</f>
        <v xml:space="preserve">Granulátum szórásra képes </v>
      </c>
      <c r="F2" s="20" t="str">
        <f>permetezo_dronok!F2</f>
        <v>Max repülési idő (perc)</v>
      </c>
      <c r="G2" s="20" t="str">
        <f>permetezo_dronok!G2</f>
        <v>Max. permetezési szélesség (m)</v>
      </c>
      <c r="H2" s="20" t="str">
        <f>permetezo_dronok!H2</f>
        <v>Hatótáv (km)</v>
      </c>
      <c r="I2" s="20" t="s">
        <v>8</v>
      </c>
      <c r="J2" s="20" t="str">
        <f>permetezo_dronok!I2</f>
        <v>Ár</v>
      </c>
      <c r="K2" s="20" t="s">
        <v>31</v>
      </c>
      <c r="L2" s="20" t="s">
        <v>36</v>
      </c>
      <c r="M2" s="20" t="s">
        <v>37</v>
      </c>
      <c r="N2" s="20" t="s">
        <v>39</v>
      </c>
      <c r="O2" s="20" t="s">
        <v>40</v>
      </c>
      <c r="P2" s="20" t="s">
        <v>37</v>
      </c>
    </row>
    <row r="3" spans="1:16" x14ac:dyDescent="0.45">
      <c r="A3" t="str">
        <f>permetezo_dronok!A3</f>
        <v>DJI Agras T10</v>
      </c>
      <c r="B3">
        <f>RANK(permetezo_dronok!B3,permetezo_dronok!B$3:B$29,1)</f>
        <v>1</v>
      </c>
      <c r="C3">
        <f>RANK(permetezo_dronok!C3,permetezo_dronok!C$3:C$29,1)</f>
        <v>1</v>
      </c>
      <c r="D3">
        <f>RANK(permetezo_dronok!D3,permetezo_dronok!D$3:D$29,1)</f>
        <v>2</v>
      </c>
      <c r="E3">
        <f>RANK(permetezo_dronok!E3,permetezo_dronok!E$3:E$29,1)</f>
        <v>1</v>
      </c>
      <c r="F3">
        <f>RANK(permetezo_dronok!F3,permetezo_dronok!F$3:F$29,1)</f>
        <v>5</v>
      </c>
      <c r="G3">
        <f>RANK(permetezo_dronok!G3,permetezo_dronok!G$3:G$29,1)</f>
        <v>2</v>
      </c>
      <c r="H3">
        <f>RANK(permetezo_dronok!H3,permetezo_dronok!H$3:H$29,1)</f>
        <v>5</v>
      </c>
      <c r="I3">
        <f>permetezo_dronok!I3</f>
        <v>2530000</v>
      </c>
      <c r="J3">
        <f>RANK(permetezo_dronok!I3,permetezo_dronok!I$3:I$29,0)</f>
        <v>7</v>
      </c>
      <c r="K3">
        <v>1000</v>
      </c>
      <c r="L3" s="3">
        <f>AVERAGE(B3:H3)</f>
        <v>2.4285714285714284</v>
      </c>
      <c r="M3">
        <f>RANK(L3,$L$3:$L$10,1)</f>
        <v>2</v>
      </c>
      <c r="N3">
        <f>9-M3</f>
        <v>7</v>
      </c>
      <c r="O3">
        <f>I3/N3</f>
        <v>361428.57142857142</v>
      </c>
      <c r="P3">
        <f>RANK(O3,O$3:O$10,1)</f>
        <v>1</v>
      </c>
    </row>
    <row r="4" spans="1:16" x14ac:dyDescent="0.45">
      <c r="A4" t="str">
        <f>permetezo_dronok!A4</f>
        <v>DJI Agras T30</v>
      </c>
      <c r="B4">
        <f>RANK(permetezo_dronok!B4,permetezo_dronok!B$3:B$29,1)</f>
        <v>4</v>
      </c>
      <c r="C4">
        <f>RANK(permetezo_dronok!C4,permetezo_dronok!C$3:C$29,1)</f>
        <v>2</v>
      </c>
      <c r="D4">
        <f>RANK(permetezo_dronok!D4,permetezo_dronok!D$3:D$29,1)</f>
        <v>8</v>
      </c>
      <c r="E4">
        <f>RANK(permetezo_dronok!E4,permetezo_dronok!E$3:E$29,1)</f>
        <v>6</v>
      </c>
      <c r="F4">
        <f>RANK(permetezo_dronok!F4,permetezo_dronok!F$3:F$29,1)</f>
        <v>7</v>
      </c>
      <c r="G4">
        <f>RANK(permetezo_dronok!G4,permetezo_dronok!G$3:G$29,1)</f>
        <v>8</v>
      </c>
      <c r="H4">
        <f>RANK(permetezo_dronok!H4,permetezo_dronok!H$3:H$29,1)</f>
        <v>5</v>
      </c>
      <c r="I4">
        <f>permetezo_dronok!I4</f>
        <v>4888000</v>
      </c>
      <c r="J4">
        <f>RANK(permetezo_dronok!I4,permetezo_dronok!I$3:I$29,0)</f>
        <v>3</v>
      </c>
      <c r="K4">
        <v>1000</v>
      </c>
      <c r="L4" s="3">
        <f t="shared" ref="L4:L10" si="0">AVERAGE(B4:H4)</f>
        <v>5.7142857142857144</v>
      </c>
      <c r="M4">
        <f t="shared" ref="M4:M10" si="1">RANK(L4,$L$3:$L$10,1)</f>
        <v>8</v>
      </c>
      <c r="N4">
        <f t="shared" ref="N4:N10" si="2">9-M4</f>
        <v>1</v>
      </c>
      <c r="O4">
        <f t="shared" ref="O4:O10" si="3">I4/N4</f>
        <v>4888000</v>
      </c>
      <c r="P4">
        <f t="shared" ref="P4:P10" si="4">RANK(O4,O$3:O$10,1)</f>
        <v>8</v>
      </c>
    </row>
    <row r="5" spans="1:16" x14ac:dyDescent="0.45">
      <c r="A5" t="str">
        <f>permetezo_dronok!A5</f>
        <v>DJI Agras T40</v>
      </c>
      <c r="B5">
        <f>RANK(permetezo_dronok!B5,permetezo_dronok!B$3:B$29,1)</f>
        <v>8</v>
      </c>
      <c r="C5">
        <f>RANK(permetezo_dronok!C5,permetezo_dronok!C$3:C$29,1)</f>
        <v>4</v>
      </c>
      <c r="D5">
        <f>RANK(permetezo_dronok!D5,permetezo_dronok!D$3:D$29,1)</f>
        <v>7</v>
      </c>
      <c r="E5">
        <f>RANK(permetezo_dronok!E5,permetezo_dronok!E$3:E$29,1)</f>
        <v>6</v>
      </c>
      <c r="F5">
        <f>RANK(permetezo_dronok!F5,permetezo_dronok!F$3:F$29,1)</f>
        <v>6</v>
      </c>
      <c r="G5">
        <f>RANK(permetezo_dronok!G5,permetezo_dronok!G$3:G$29,1)</f>
        <v>3</v>
      </c>
      <c r="H5">
        <f>RANK(permetezo_dronok!H5,permetezo_dronok!H$3:H$29,1)</f>
        <v>5</v>
      </c>
      <c r="I5">
        <f>permetezo_dronok!I5</f>
        <v>7393000</v>
      </c>
      <c r="J5">
        <f>RANK(permetezo_dronok!I5,permetezo_dronok!I$3:I$29,0)</f>
        <v>2</v>
      </c>
      <c r="K5">
        <v>1000</v>
      </c>
      <c r="L5" s="3">
        <f t="shared" si="0"/>
        <v>5.5714285714285712</v>
      </c>
      <c r="M5">
        <f t="shared" si="1"/>
        <v>7</v>
      </c>
      <c r="N5">
        <f t="shared" si="2"/>
        <v>2</v>
      </c>
      <c r="O5">
        <f t="shared" si="3"/>
        <v>3696500</v>
      </c>
      <c r="P5">
        <f t="shared" si="4"/>
        <v>7</v>
      </c>
    </row>
    <row r="6" spans="1:16" x14ac:dyDescent="0.45">
      <c r="A6" t="str">
        <f>permetezo_dronok!A6</f>
        <v xml:space="preserve">AGR A22 </v>
      </c>
      <c r="B6">
        <f>RANK(permetezo_dronok!B6,permetezo_dronok!B$3:B$29,1)</f>
        <v>2</v>
      </c>
      <c r="C6">
        <f>RANK(permetezo_dronok!C6,permetezo_dronok!C$3:C$29,1)</f>
        <v>5</v>
      </c>
      <c r="D6">
        <f>RANK(permetezo_dronok!D6,permetezo_dronok!D$3:D$29,1)</f>
        <v>1</v>
      </c>
      <c r="E6">
        <f>RANK(permetezo_dronok!E6,permetezo_dronok!E$3:E$29,1)</f>
        <v>6</v>
      </c>
      <c r="F6">
        <f>RANK(permetezo_dronok!F6,permetezo_dronok!F$3:F$29,1)</f>
        <v>1</v>
      </c>
      <c r="G6">
        <f>RANK(permetezo_dronok!G6,permetezo_dronok!G$3:G$29,1)</f>
        <v>4</v>
      </c>
      <c r="H6">
        <f>RANK(permetezo_dronok!H6,permetezo_dronok!H$3:H$29,1)</f>
        <v>1</v>
      </c>
      <c r="I6">
        <f>permetezo_dronok!I6</f>
        <v>3999999</v>
      </c>
      <c r="J6">
        <f>RANK(permetezo_dronok!I6,permetezo_dronok!I$3:I$29,0)</f>
        <v>4</v>
      </c>
      <c r="K6">
        <v>1000</v>
      </c>
      <c r="L6" s="3">
        <f t="shared" si="0"/>
        <v>2.8571428571428572</v>
      </c>
      <c r="M6">
        <f t="shared" si="1"/>
        <v>3</v>
      </c>
      <c r="N6">
        <f t="shared" si="2"/>
        <v>6</v>
      </c>
      <c r="O6">
        <f t="shared" si="3"/>
        <v>666666.5</v>
      </c>
      <c r="P6">
        <f t="shared" si="4"/>
        <v>4</v>
      </c>
    </row>
    <row r="7" spans="1:16" x14ac:dyDescent="0.45">
      <c r="A7" t="str">
        <f>permetezo_dronok!A7</f>
        <v>BDU AE50</v>
      </c>
      <c r="B7">
        <f>RANK(permetezo_dronok!B7,permetezo_dronok!B$3:B$29,1)</f>
        <v>7</v>
      </c>
      <c r="C7">
        <f>RANK(permetezo_dronok!C7,permetezo_dronok!C$3:C$29,1)</f>
        <v>8</v>
      </c>
      <c r="D7">
        <f>RANK(permetezo_dronok!D7,permetezo_dronok!D$3:D$29,1)</f>
        <v>4</v>
      </c>
      <c r="E7">
        <f>RANK(permetezo_dronok!E7,permetezo_dronok!E$3:E$29,1)</f>
        <v>1</v>
      </c>
      <c r="F7">
        <f>RANK(permetezo_dronok!F7,permetezo_dronok!F$3:F$29,1)</f>
        <v>1</v>
      </c>
      <c r="G7">
        <f>RANK(permetezo_dronok!G7,permetezo_dronok!G$3:G$29,1)</f>
        <v>4</v>
      </c>
      <c r="H7">
        <f>RANK(permetezo_dronok!H7,permetezo_dronok!H$3:H$29,1)</f>
        <v>1</v>
      </c>
      <c r="I7">
        <f>permetezo_dronok!I7</f>
        <v>3058000</v>
      </c>
      <c r="J7">
        <f>RANK(permetezo_dronok!I7,permetezo_dronok!I$3:I$29,0)</f>
        <v>6</v>
      </c>
      <c r="K7">
        <v>1000</v>
      </c>
      <c r="L7" s="3">
        <f t="shared" si="0"/>
        <v>3.7142857142857144</v>
      </c>
      <c r="M7">
        <f t="shared" si="1"/>
        <v>5</v>
      </c>
      <c r="N7">
        <f t="shared" si="2"/>
        <v>4</v>
      </c>
      <c r="O7">
        <f t="shared" si="3"/>
        <v>764500</v>
      </c>
      <c r="P7">
        <f t="shared" si="4"/>
        <v>5</v>
      </c>
    </row>
    <row r="8" spans="1:16" x14ac:dyDescent="0.45">
      <c r="A8" t="str">
        <f>permetezo_dronok!A8</f>
        <v>BDU AE30</v>
      </c>
      <c r="B8">
        <f>RANK(permetezo_dronok!B8,permetezo_dronok!B$3:B$29,1)</f>
        <v>4</v>
      </c>
      <c r="C8">
        <f>RANK(permetezo_dronok!C8,permetezo_dronok!C$3:C$29,1)</f>
        <v>2</v>
      </c>
      <c r="D8">
        <f>RANK(permetezo_dronok!D8,permetezo_dronok!D$3:D$29,1)</f>
        <v>4</v>
      </c>
      <c r="E8">
        <f>RANK(permetezo_dronok!E8,permetezo_dronok!E$3:E$29,1)</f>
        <v>1</v>
      </c>
      <c r="F8">
        <f>RANK(permetezo_dronok!F8,permetezo_dronok!F$3:F$29,1)</f>
        <v>1</v>
      </c>
      <c r="G8">
        <f>RANK(permetezo_dronok!G8,permetezo_dronok!G$3:G$29,1)</f>
        <v>1</v>
      </c>
      <c r="H8">
        <f>RANK(permetezo_dronok!H8,permetezo_dronok!H$3:H$29,1)</f>
        <v>1</v>
      </c>
      <c r="I8">
        <f>permetezo_dronok!I8</f>
        <v>3067800</v>
      </c>
      <c r="J8">
        <f>RANK(permetezo_dronok!I8,permetezo_dronok!I$3:I$29,0)</f>
        <v>5</v>
      </c>
      <c r="K8">
        <v>1000</v>
      </c>
      <c r="L8" s="3">
        <f t="shared" si="0"/>
        <v>2</v>
      </c>
      <c r="M8">
        <f t="shared" si="1"/>
        <v>1</v>
      </c>
      <c r="N8">
        <f t="shared" si="2"/>
        <v>8</v>
      </c>
      <c r="O8">
        <f t="shared" si="3"/>
        <v>383475</v>
      </c>
      <c r="P8">
        <f t="shared" si="4"/>
        <v>2</v>
      </c>
    </row>
    <row r="9" spans="1:16" x14ac:dyDescent="0.45">
      <c r="A9" t="str">
        <f>permetezo_dronok!A9</f>
        <v>EFT G630</v>
      </c>
      <c r="B9">
        <f>RANK(permetezo_dronok!B9,permetezo_dronok!B$3:B$29,1)</f>
        <v>4</v>
      </c>
      <c r="C9">
        <f>RANK(permetezo_dronok!C9,permetezo_dronok!C$3:C$29,1)</f>
        <v>5</v>
      </c>
      <c r="D9">
        <f>RANK(permetezo_dronok!D9,permetezo_dronok!D$3:D$29,1)</f>
        <v>2</v>
      </c>
      <c r="E9">
        <f>RANK(permetezo_dronok!E9,permetezo_dronok!E$3:E$29,1)</f>
        <v>1</v>
      </c>
      <c r="F9">
        <f>RANK(permetezo_dronok!F9,permetezo_dronok!F$3:F$29,1)</f>
        <v>1</v>
      </c>
      <c r="G9">
        <f>RANK(permetezo_dronok!G9,permetezo_dronok!G$3:G$29,1)</f>
        <v>4</v>
      </c>
      <c r="H9">
        <f>RANK(permetezo_dronok!H9,permetezo_dronok!H$3:H$29,1)</f>
        <v>4</v>
      </c>
      <c r="I9">
        <f>permetezo_dronok!I9</f>
        <v>2219630</v>
      </c>
      <c r="J9">
        <f>RANK(permetezo_dronok!I9,permetezo_dronok!I$3:I$29,0)</f>
        <v>8</v>
      </c>
      <c r="K9">
        <v>1000</v>
      </c>
      <c r="L9" s="3">
        <f t="shared" si="0"/>
        <v>3</v>
      </c>
      <c r="M9">
        <f t="shared" si="1"/>
        <v>4</v>
      </c>
      <c r="N9">
        <f t="shared" si="2"/>
        <v>5</v>
      </c>
      <c r="O9">
        <f t="shared" si="3"/>
        <v>443926</v>
      </c>
      <c r="P9">
        <f t="shared" si="4"/>
        <v>3</v>
      </c>
    </row>
    <row r="10" spans="1:16" x14ac:dyDescent="0.45">
      <c r="A10" t="str">
        <f>permetezo_dronok!A10</f>
        <v>Yiassu F30</v>
      </c>
      <c r="B10">
        <f>RANK(permetezo_dronok!B10,permetezo_dronok!B$3:B$29,1)</f>
        <v>3</v>
      </c>
      <c r="C10">
        <f>RANK(permetezo_dronok!C10,permetezo_dronok!C$3:C$29,1)</f>
        <v>7</v>
      </c>
      <c r="D10">
        <f>RANK(permetezo_dronok!D10,permetezo_dronok!D$3:D$29,1)</f>
        <v>4</v>
      </c>
      <c r="E10">
        <f>RANK(permetezo_dronok!E10,permetezo_dronok!E$3:E$29,1)</f>
        <v>1</v>
      </c>
      <c r="F10">
        <f>RANK(permetezo_dronok!F10,permetezo_dronok!F$3:F$29,1)</f>
        <v>8</v>
      </c>
      <c r="G10">
        <f>RANK(permetezo_dronok!G10,permetezo_dronok!G$3:G$29,1)</f>
        <v>4</v>
      </c>
      <c r="H10">
        <f>RANK(permetezo_dronok!H10,permetezo_dronok!H$3:H$29,1)</f>
        <v>8</v>
      </c>
      <c r="I10">
        <f>permetezo_dronok!I10</f>
        <v>7405639</v>
      </c>
      <c r="J10">
        <f>RANK(permetezo_dronok!I10,permetezo_dronok!I$3:I$29,0)</f>
        <v>1</v>
      </c>
      <c r="K10">
        <v>1000</v>
      </c>
      <c r="L10" s="3">
        <f t="shared" si="0"/>
        <v>5</v>
      </c>
      <c r="M10">
        <f t="shared" si="1"/>
        <v>6</v>
      </c>
      <c r="N10">
        <f t="shared" si="2"/>
        <v>3</v>
      </c>
      <c r="O10">
        <f t="shared" si="3"/>
        <v>2468546.3333333335</v>
      </c>
      <c r="P10">
        <f t="shared" si="4"/>
        <v>6</v>
      </c>
    </row>
    <row r="15" spans="1:16" ht="17.649999999999999" x14ac:dyDescent="0.45">
      <c r="A15" s="4"/>
    </row>
    <row r="16" spans="1:16" x14ac:dyDescent="0.45">
      <c r="A16" s="5"/>
    </row>
    <row r="19" spans="1:12" x14ac:dyDescent="0.45">
      <c r="A19" s="21" t="s">
        <v>41</v>
      </c>
      <c r="B19" s="22">
        <v>1100854</v>
      </c>
      <c r="C19" s="21" t="s">
        <v>42</v>
      </c>
      <c r="D19" s="22">
        <v>8</v>
      </c>
      <c r="E19" s="21" t="s">
        <v>43</v>
      </c>
      <c r="F19" s="22">
        <v>7</v>
      </c>
      <c r="G19" s="21" t="s">
        <v>44</v>
      </c>
      <c r="H19" s="22">
        <v>8</v>
      </c>
      <c r="I19" s="21" t="s">
        <v>45</v>
      </c>
      <c r="J19" s="22">
        <v>0</v>
      </c>
      <c r="K19" s="21" t="s">
        <v>46</v>
      </c>
      <c r="L19" s="22" t="s">
        <v>158</v>
      </c>
    </row>
    <row r="20" spans="1:12" ht="17.649999999999999" x14ac:dyDescent="0.45">
      <c r="A20" s="4"/>
    </row>
    <row r="21" spans="1:12" x14ac:dyDescent="0.45">
      <c r="A21" s="23" t="s">
        <v>48</v>
      </c>
      <c r="B21" s="23" t="s">
        <v>49</v>
      </c>
      <c r="C21" s="23" t="s">
        <v>50</v>
      </c>
      <c r="D21" s="23" t="s">
        <v>51</v>
      </c>
      <c r="E21" s="23" t="s">
        <v>52</v>
      </c>
      <c r="F21" s="23" t="s">
        <v>53</v>
      </c>
      <c r="G21" s="23" t="s">
        <v>54</v>
      </c>
      <c r="H21" s="23" t="s">
        <v>55</v>
      </c>
      <c r="I21" s="23" t="s">
        <v>56</v>
      </c>
    </row>
    <row r="22" spans="1:12" x14ac:dyDescent="0.45">
      <c r="A22" s="23" t="s">
        <v>57</v>
      </c>
      <c r="B22" s="24">
        <v>1</v>
      </c>
      <c r="C22" s="24">
        <v>1</v>
      </c>
      <c r="D22" s="24">
        <v>2</v>
      </c>
      <c r="E22" s="24">
        <v>1</v>
      </c>
      <c r="F22" s="24">
        <v>5</v>
      </c>
      <c r="G22" s="24">
        <v>2</v>
      </c>
      <c r="H22" s="24">
        <v>5</v>
      </c>
      <c r="I22" s="24">
        <v>2530000</v>
      </c>
    </row>
    <row r="23" spans="1:12" x14ac:dyDescent="0.45">
      <c r="A23" s="23" t="s">
        <v>58</v>
      </c>
      <c r="B23" s="24">
        <v>4</v>
      </c>
      <c r="C23" s="24">
        <v>2</v>
      </c>
      <c r="D23" s="24">
        <v>8</v>
      </c>
      <c r="E23" s="24">
        <v>6</v>
      </c>
      <c r="F23" s="24">
        <v>7</v>
      </c>
      <c r="G23" s="24">
        <v>8</v>
      </c>
      <c r="H23" s="24">
        <v>5</v>
      </c>
      <c r="I23" s="24">
        <v>4888000</v>
      </c>
    </row>
    <row r="24" spans="1:12" x14ac:dyDescent="0.45">
      <c r="A24" s="23" t="s">
        <v>59</v>
      </c>
      <c r="B24" s="24">
        <v>8</v>
      </c>
      <c r="C24" s="24">
        <v>4</v>
      </c>
      <c r="D24" s="24">
        <v>7</v>
      </c>
      <c r="E24" s="24">
        <v>6</v>
      </c>
      <c r="F24" s="24">
        <v>6</v>
      </c>
      <c r="G24" s="24">
        <v>3</v>
      </c>
      <c r="H24" s="24">
        <v>5</v>
      </c>
      <c r="I24" s="24">
        <v>7393000</v>
      </c>
    </row>
    <row r="25" spans="1:12" x14ac:dyDescent="0.45">
      <c r="A25" s="23" t="s">
        <v>60</v>
      </c>
      <c r="B25" s="24">
        <v>2</v>
      </c>
      <c r="C25" s="24">
        <v>5</v>
      </c>
      <c r="D25" s="24">
        <v>1</v>
      </c>
      <c r="E25" s="24">
        <v>6</v>
      </c>
      <c r="F25" s="24">
        <v>1</v>
      </c>
      <c r="G25" s="24">
        <v>4</v>
      </c>
      <c r="H25" s="24">
        <v>1</v>
      </c>
      <c r="I25" s="24">
        <v>3999999</v>
      </c>
    </row>
    <row r="26" spans="1:12" x14ac:dyDescent="0.45">
      <c r="A26" s="23" t="s">
        <v>61</v>
      </c>
      <c r="B26" s="24">
        <v>7</v>
      </c>
      <c r="C26" s="24">
        <v>8</v>
      </c>
      <c r="D26" s="24">
        <v>4</v>
      </c>
      <c r="E26" s="24">
        <v>1</v>
      </c>
      <c r="F26" s="24">
        <v>1</v>
      </c>
      <c r="G26" s="24">
        <v>4</v>
      </c>
      <c r="H26" s="24">
        <v>1</v>
      </c>
      <c r="I26" s="24">
        <v>3058000</v>
      </c>
    </row>
    <row r="27" spans="1:12" x14ac:dyDescent="0.45">
      <c r="A27" s="23" t="s">
        <v>62</v>
      </c>
      <c r="B27" s="24">
        <v>4</v>
      </c>
      <c r="C27" s="24">
        <v>2</v>
      </c>
      <c r="D27" s="24">
        <v>4</v>
      </c>
      <c r="E27" s="24">
        <v>1</v>
      </c>
      <c r="F27" s="24">
        <v>1</v>
      </c>
      <c r="G27" s="24">
        <v>1</v>
      </c>
      <c r="H27" s="24">
        <v>1</v>
      </c>
      <c r="I27" s="24">
        <v>3067800</v>
      </c>
    </row>
    <row r="28" spans="1:12" x14ac:dyDescent="0.45">
      <c r="A28" s="23" t="s">
        <v>63</v>
      </c>
      <c r="B28" s="24">
        <v>4</v>
      </c>
      <c r="C28" s="24">
        <v>5</v>
      </c>
      <c r="D28" s="24">
        <v>2</v>
      </c>
      <c r="E28" s="24">
        <v>1</v>
      </c>
      <c r="F28" s="24">
        <v>1</v>
      </c>
      <c r="G28" s="24">
        <v>4</v>
      </c>
      <c r="H28" s="24">
        <v>4</v>
      </c>
      <c r="I28" s="24">
        <v>2219630</v>
      </c>
    </row>
    <row r="29" spans="1:12" x14ac:dyDescent="0.45">
      <c r="A29" s="23" t="s">
        <v>64</v>
      </c>
      <c r="B29" s="24">
        <v>3</v>
      </c>
      <c r="C29" s="24">
        <v>7</v>
      </c>
      <c r="D29" s="24">
        <v>4</v>
      </c>
      <c r="E29" s="24">
        <v>1</v>
      </c>
      <c r="F29" s="24">
        <v>8</v>
      </c>
      <c r="G29" s="24">
        <v>4</v>
      </c>
      <c r="H29" s="24">
        <v>8</v>
      </c>
      <c r="I29" s="24">
        <v>7405639</v>
      </c>
    </row>
    <row r="30" spans="1:12" ht="17.649999999999999" x14ac:dyDescent="0.45">
      <c r="A30" s="4"/>
    </row>
    <row r="31" spans="1:12" x14ac:dyDescent="0.45">
      <c r="A31" s="23" t="s">
        <v>65</v>
      </c>
      <c r="B31" s="23" t="s">
        <v>49</v>
      </c>
      <c r="C31" s="23" t="s">
        <v>50</v>
      </c>
      <c r="D31" s="23" t="s">
        <v>51</v>
      </c>
      <c r="E31" s="23" t="s">
        <v>52</v>
      </c>
      <c r="F31" s="23" t="s">
        <v>53</v>
      </c>
      <c r="G31" s="23" t="s">
        <v>54</v>
      </c>
      <c r="H31" s="23" t="s">
        <v>55</v>
      </c>
    </row>
    <row r="32" spans="1:12" x14ac:dyDescent="0.45">
      <c r="A32" s="23" t="s">
        <v>66</v>
      </c>
      <c r="B32" s="24" t="s">
        <v>159</v>
      </c>
      <c r="C32" s="24" t="s">
        <v>160</v>
      </c>
      <c r="D32" s="24" t="s">
        <v>141</v>
      </c>
      <c r="E32" s="24" t="s">
        <v>68</v>
      </c>
      <c r="F32" s="24" t="s">
        <v>68</v>
      </c>
      <c r="G32" s="24" t="s">
        <v>161</v>
      </c>
      <c r="H32" s="24" t="s">
        <v>143</v>
      </c>
    </row>
    <row r="33" spans="1:8" x14ac:dyDescent="0.45">
      <c r="A33" s="23" t="s">
        <v>74</v>
      </c>
      <c r="B33" s="24" t="s">
        <v>159</v>
      </c>
      <c r="C33" s="24" t="s">
        <v>160</v>
      </c>
      <c r="D33" s="24" t="s">
        <v>68</v>
      </c>
      <c r="E33" s="24" t="s">
        <v>68</v>
      </c>
      <c r="F33" s="24" t="s">
        <v>68</v>
      </c>
      <c r="G33" s="24" t="s">
        <v>161</v>
      </c>
      <c r="H33" s="24" t="s">
        <v>68</v>
      </c>
    </row>
    <row r="34" spans="1:8" x14ac:dyDescent="0.45">
      <c r="A34" s="23" t="s">
        <v>77</v>
      </c>
      <c r="B34" s="24" t="s">
        <v>159</v>
      </c>
      <c r="C34" s="24" t="s">
        <v>160</v>
      </c>
      <c r="D34" s="24" t="s">
        <v>68</v>
      </c>
      <c r="E34" s="24" t="s">
        <v>68</v>
      </c>
      <c r="F34" s="24" t="s">
        <v>68</v>
      </c>
      <c r="G34" s="24" t="s">
        <v>161</v>
      </c>
      <c r="H34" s="24" t="s">
        <v>68</v>
      </c>
    </row>
    <row r="35" spans="1:8" x14ac:dyDescent="0.45">
      <c r="A35" s="23" t="s">
        <v>78</v>
      </c>
      <c r="B35" s="24" t="s">
        <v>68</v>
      </c>
      <c r="C35" s="24" t="s">
        <v>160</v>
      </c>
      <c r="D35" s="24" t="s">
        <v>68</v>
      </c>
      <c r="E35" s="24" t="s">
        <v>68</v>
      </c>
      <c r="F35" s="24" t="s">
        <v>68</v>
      </c>
      <c r="G35" s="24" t="s">
        <v>68</v>
      </c>
      <c r="H35" s="24" t="s">
        <v>68</v>
      </c>
    </row>
    <row r="36" spans="1:8" x14ac:dyDescent="0.45">
      <c r="A36" s="23" t="s">
        <v>80</v>
      </c>
      <c r="B36" s="24" t="s">
        <v>68</v>
      </c>
      <c r="C36" s="24" t="s">
        <v>162</v>
      </c>
      <c r="D36" s="24" t="s">
        <v>68</v>
      </c>
      <c r="E36" s="24" t="s">
        <v>68</v>
      </c>
      <c r="F36" s="24" t="s">
        <v>68</v>
      </c>
      <c r="G36" s="24" t="s">
        <v>68</v>
      </c>
      <c r="H36" s="24" t="s">
        <v>68</v>
      </c>
    </row>
    <row r="37" spans="1:8" x14ac:dyDescent="0.45">
      <c r="A37" s="23" t="s">
        <v>82</v>
      </c>
      <c r="B37" s="24" t="s">
        <v>68</v>
      </c>
      <c r="C37" s="24" t="s">
        <v>162</v>
      </c>
      <c r="D37" s="24" t="s">
        <v>68</v>
      </c>
      <c r="E37" s="24" t="s">
        <v>68</v>
      </c>
      <c r="F37" s="24" t="s">
        <v>68</v>
      </c>
      <c r="G37" s="24" t="s">
        <v>68</v>
      </c>
      <c r="H37" s="24" t="s">
        <v>68</v>
      </c>
    </row>
    <row r="38" spans="1:8" x14ac:dyDescent="0.45">
      <c r="A38" s="23" t="s">
        <v>83</v>
      </c>
      <c r="B38" s="24" t="s">
        <v>68</v>
      </c>
      <c r="C38" s="24" t="s">
        <v>162</v>
      </c>
      <c r="D38" s="24" t="s">
        <v>68</v>
      </c>
      <c r="E38" s="24" t="s">
        <v>68</v>
      </c>
      <c r="F38" s="24" t="s">
        <v>68</v>
      </c>
      <c r="G38" s="24" t="s">
        <v>68</v>
      </c>
      <c r="H38" s="24" t="s">
        <v>68</v>
      </c>
    </row>
    <row r="39" spans="1:8" x14ac:dyDescent="0.45">
      <c r="A39" s="23" t="s">
        <v>84</v>
      </c>
      <c r="B39" s="24" t="s">
        <v>68</v>
      </c>
      <c r="C39" s="24" t="s">
        <v>162</v>
      </c>
      <c r="D39" s="24" t="s">
        <v>68</v>
      </c>
      <c r="E39" s="24" t="s">
        <v>68</v>
      </c>
      <c r="F39" s="24" t="s">
        <v>68</v>
      </c>
      <c r="G39" s="24" t="s">
        <v>68</v>
      </c>
      <c r="H39" s="24" t="s">
        <v>68</v>
      </c>
    </row>
    <row r="40" spans="1:8" ht="17.649999999999999" x14ac:dyDescent="0.45">
      <c r="A40" s="4"/>
    </row>
    <row r="41" spans="1:8" x14ac:dyDescent="0.45">
      <c r="A41" s="23" t="s">
        <v>85</v>
      </c>
      <c r="B41" s="23" t="s">
        <v>49</v>
      </c>
      <c r="C41" s="23" t="s">
        <v>50</v>
      </c>
      <c r="D41" s="23" t="s">
        <v>51</v>
      </c>
      <c r="E41" s="23" t="s">
        <v>52</v>
      </c>
      <c r="F41" s="23" t="s">
        <v>53</v>
      </c>
      <c r="G41" s="23" t="s">
        <v>54</v>
      </c>
      <c r="H41" s="23" t="s">
        <v>55</v>
      </c>
    </row>
    <row r="42" spans="1:8" x14ac:dyDescent="0.45">
      <c r="A42" s="23" t="s">
        <v>66</v>
      </c>
      <c r="B42" s="24">
        <v>2034720.8</v>
      </c>
      <c r="C42" s="24">
        <v>3471667.1</v>
      </c>
      <c r="D42" s="24">
        <v>581530</v>
      </c>
      <c r="E42" s="24">
        <v>0</v>
      </c>
      <c r="F42" s="24">
        <v>0</v>
      </c>
      <c r="G42" s="24">
        <v>1172354.6000000001</v>
      </c>
      <c r="H42" s="24">
        <v>251693.5</v>
      </c>
    </row>
    <row r="43" spans="1:8" x14ac:dyDescent="0.45">
      <c r="A43" s="23" t="s">
        <v>74</v>
      </c>
      <c r="B43" s="24">
        <v>2034720.8</v>
      </c>
      <c r="C43" s="24">
        <v>3471667.1</v>
      </c>
      <c r="D43" s="24">
        <v>0</v>
      </c>
      <c r="E43" s="24">
        <v>0</v>
      </c>
      <c r="F43" s="24">
        <v>0</v>
      </c>
      <c r="G43" s="24">
        <v>1172354.6000000001</v>
      </c>
      <c r="H43" s="24">
        <v>0</v>
      </c>
    </row>
    <row r="44" spans="1:8" x14ac:dyDescent="0.45">
      <c r="A44" s="23" t="s">
        <v>77</v>
      </c>
      <c r="B44" s="24">
        <v>2034720.8</v>
      </c>
      <c r="C44" s="24">
        <v>3471667.1</v>
      </c>
      <c r="D44" s="24">
        <v>0</v>
      </c>
      <c r="E44" s="24">
        <v>0</v>
      </c>
      <c r="F44" s="24">
        <v>0</v>
      </c>
      <c r="G44" s="24">
        <v>1172354.6000000001</v>
      </c>
      <c r="H44" s="24">
        <v>0</v>
      </c>
    </row>
    <row r="45" spans="1:8" x14ac:dyDescent="0.45">
      <c r="A45" s="23" t="s">
        <v>78</v>
      </c>
      <c r="B45" s="24">
        <v>0</v>
      </c>
      <c r="C45" s="24">
        <v>3471667.1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</row>
    <row r="46" spans="1:8" x14ac:dyDescent="0.45">
      <c r="A46" s="23" t="s">
        <v>80</v>
      </c>
      <c r="B46" s="24">
        <v>0</v>
      </c>
      <c r="C46" s="24">
        <v>2469961.5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</row>
    <row r="47" spans="1:8" x14ac:dyDescent="0.45">
      <c r="A47" s="23" t="s">
        <v>82</v>
      </c>
      <c r="B47" s="24">
        <v>0</v>
      </c>
      <c r="C47" s="24">
        <v>2469961.5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</row>
    <row r="48" spans="1:8" x14ac:dyDescent="0.45">
      <c r="A48" s="23" t="s">
        <v>83</v>
      </c>
      <c r="B48" s="24">
        <v>0</v>
      </c>
      <c r="C48" s="24">
        <v>2469961.5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</row>
    <row r="49" spans="1:12" x14ac:dyDescent="0.45">
      <c r="A49" s="23" t="s">
        <v>84</v>
      </c>
      <c r="B49" s="24">
        <v>0</v>
      </c>
      <c r="C49" s="24">
        <v>2469961.5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</row>
    <row r="50" spans="1:12" ht="17.649999999999999" x14ac:dyDescent="0.45">
      <c r="A50" s="4"/>
    </row>
    <row r="51" spans="1:12" x14ac:dyDescent="0.45">
      <c r="A51" s="23" t="s">
        <v>94</v>
      </c>
      <c r="B51" s="23" t="s">
        <v>49</v>
      </c>
      <c r="C51" s="23" t="s">
        <v>50</v>
      </c>
      <c r="D51" s="23" t="s">
        <v>51</v>
      </c>
      <c r="E51" s="23" t="s">
        <v>52</v>
      </c>
      <c r="F51" s="23" t="s">
        <v>53</v>
      </c>
      <c r="G51" s="23" t="s">
        <v>54</v>
      </c>
      <c r="H51" s="23" t="s">
        <v>55</v>
      </c>
      <c r="I51" s="23" t="s">
        <v>95</v>
      </c>
      <c r="J51" s="23" t="s">
        <v>96</v>
      </c>
      <c r="K51" s="23" t="s">
        <v>97</v>
      </c>
      <c r="L51" s="23" t="s">
        <v>98</v>
      </c>
    </row>
    <row r="52" spans="1:12" x14ac:dyDescent="0.45">
      <c r="A52" s="23" t="s">
        <v>57</v>
      </c>
      <c r="B52" s="24">
        <v>2034720.8</v>
      </c>
      <c r="C52" s="24">
        <v>3471667.1</v>
      </c>
      <c r="D52" s="24">
        <v>0</v>
      </c>
      <c r="E52" s="24">
        <v>0</v>
      </c>
      <c r="F52" s="24">
        <v>0</v>
      </c>
      <c r="G52" s="24">
        <v>1172354.6000000001</v>
      </c>
      <c r="H52" s="24">
        <v>0</v>
      </c>
      <c r="I52" s="24">
        <v>6678742.5</v>
      </c>
      <c r="J52" s="24">
        <v>2530000</v>
      </c>
      <c r="K52" s="24">
        <v>-4148742.5</v>
      </c>
      <c r="L52" s="24">
        <v>-163.98</v>
      </c>
    </row>
    <row r="53" spans="1:12" x14ac:dyDescent="0.45">
      <c r="A53" s="23" t="s">
        <v>58</v>
      </c>
      <c r="B53" s="24">
        <v>0</v>
      </c>
      <c r="C53" s="24">
        <v>3471667.1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3471667.1</v>
      </c>
      <c r="J53" s="24">
        <v>4888000</v>
      </c>
      <c r="K53" s="24">
        <v>1416332.9</v>
      </c>
      <c r="L53" s="24">
        <v>28.98</v>
      </c>
    </row>
    <row r="54" spans="1:12" x14ac:dyDescent="0.45">
      <c r="A54" s="23" t="s">
        <v>59</v>
      </c>
      <c r="B54" s="24">
        <v>0</v>
      </c>
      <c r="C54" s="24">
        <v>3471667.1</v>
      </c>
      <c r="D54" s="24">
        <v>0</v>
      </c>
      <c r="E54" s="24">
        <v>0</v>
      </c>
      <c r="F54" s="24">
        <v>0</v>
      </c>
      <c r="G54" s="24">
        <v>1172354.6000000001</v>
      </c>
      <c r="H54" s="24">
        <v>0</v>
      </c>
      <c r="I54" s="24">
        <v>4644021.7</v>
      </c>
      <c r="J54" s="24">
        <v>7393000</v>
      </c>
      <c r="K54" s="24">
        <v>2748978.3</v>
      </c>
      <c r="L54" s="24">
        <v>37.18</v>
      </c>
    </row>
    <row r="55" spans="1:12" x14ac:dyDescent="0.45">
      <c r="A55" s="23" t="s">
        <v>60</v>
      </c>
      <c r="B55" s="24">
        <v>2034720.8</v>
      </c>
      <c r="C55" s="24">
        <v>2469961.5</v>
      </c>
      <c r="D55" s="24">
        <v>581530</v>
      </c>
      <c r="E55" s="24">
        <v>0</v>
      </c>
      <c r="F55" s="24">
        <v>0</v>
      </c>
      <c r="G55" s="24">
        <v>0</v>
      </c>
      <c r="H55" s="24">
        <v>251693.5</v>
      </c>
      <c r="I55" s="24">
        <v>5337905.8</v>
      </c>
      <c r="J55" s="24">
        <v>3999999</v>
      </c>
      <c r="K55" s="24">
        <v>-1337906.8</v>
      </c>
      <c r="L55" s="24">
        <v>-33.450000000000003</v>
      </c>
    </row>
    <row r="56" spans="1:12" x14ac:dyDescent="0.45">
      <c r="A56" s="23" t="s">
        <v>61</v>
      </c>
      <c r="B56" s="24">
        <v>0</v>
      </c>
      <c r="C56" s="24">
        <v>2469961.5</v>
      </c>
      <c r="D56" s="24">
        <v>0</v>
      </c>
      <c r="E56" s="24">
        <v>0</v>
      </c>
      <c r="F56" s="24">
        <v>0</v>
      </c>
      <c r="G56" s="24">
        <v>0</v>
      </c>
      <c r="H56" s="24">
        <v>251693.5</v>
      </c>
      <c r="I56" s="24">
        <v>2721655.1</v>
      </c>
      <c r="J56" s="24">
        <v>3058000</v>
      </c>
      <c r="K56" s="24">
        <v>336344.9</v>
      </c>
      <c r="L56" s="24">
        <v>11</v>
      </c>
    </row>
    <row r="57" spans="1:12" x14ac:dyDescent="0.45">
      <c r="A57" s="23" t="s">
        <v>62</v>
      </c>
      <c r="B57" s="24">
        <v>0</v>
      </c>
      <c r="C57" s="24">
        <v>3471667.1</v>
      </c>
      <c r="D57" s="24">
        <v>0</v>
      </c>
      <c r="E57" s="24">
        <v>0</v>
      </c>
      <c r="F57" s="24">
        <v>0</v>
      </c>
      <c r="G57" s="24">
        <v>1172354.6000000001</v>
      </c>
      <c r="H57" s="24">
        <v>251693.5</v>
      </c>
      <c r="I57" s="24">
        <v>4895715.2</v>
      </c>
      <c r="J57" s="24">
        <v>3067800</v>
      </c>
      <c r="K57" s="24">
        <v>-1827915.2</v>
      </c>
      <c r="L57" s="24">
        <v>-59.58</v>
      </c>
    </row>
    <row r="58" spans="1:12" x14ac:dyDescent="0.45">
      <c r="A58" s="23" t="s">
        <v>63</v>
      </c>
      <c r="B58" s="24">
        <v>0</v>
      </c>
      <c r="C58" s="24">
        <v>2469961.5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2469961.5</v>
      </c>
      <c r="J58" s="24">
        <v>2219630</v>
      </c>
      <c r="K58" s="24">
        <v>-250331.5</v>
      </c>
      <c r="L58" s="24">
        <v>-11.28</v>
      </c>
    </row>
    <row r="59" spans="1:12" x14ac:dyDescent="0.45">
      <c r="A59" s="23" t="s">
        <v>64</v>
      </c>
      <c r="B59" s="24">
        <v>2034720.8</v>
      </c>
      <c r="C59" s="24">
        <v>2469961.5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4504682.3</v>
      </c>
      <c r="J59" s="24">
        <v>7405639</v>
      </c>
      <c r="K59" s="24">
        <v>2900956.7</v>
      </c>
      <c r="L59" s="24">
        <v>39.17</v>
      </c>
    </row>
    <row r="61" spans="1:12" x14ac:dyDescent="0.45">
      <c r="A61" s="25" t="s">
        <v>112</v>
      </c>
      <c r="B61" s="26">
        <v>7511966</v>
      </c>
    </row>
    <row r="62" spans="1:12" x14ac:dyDescent="0.45">
      <c r="A62" s="25" t="s">
        <v>114</v>
      </c>
      <c r="B62" s="26">
        <v>2469961.5</v>
      </c>
    </row>
    <row r="63" spans="1:12" x14ac:dyDescent="0.45">
      <c r="A63" s="25" t="s">
        <v>115</v>
      </c>
      <c r="B63" s="26">
        <v>34724351.200000003</v>
      </c>
    </row>
    <row r="64" spans="1:12" x14ac:dyDescent="0.45">
      <c r="A64" s="25" t="s">
        <v>116</v>
      </c>
      <c r="B64" s="26">
        <v>34562068</v>
      </c>
    </row>
    <row r="65" spans="1:2" x14ac:dyDescent="0.45">
      <c r="A65" s="25" t="s">
        <v>117</v>
      </c>
      <c r="B65" s="26">
        <v>162283.20000000001</v>
      </c>
    </row>
    <row r="66" spans="1:2" x14ac:dyDescent="0.45">
      <c r="A66" s="25" t="s">
        <v>118</v>
      </c>
      <c r="B66" s="26"/>
    </row>
    <row r="67" spans="1:2" x14ac:dyDescent="0.45">
      <c r="A67" s="25" t="s">
        <v>119</v>
      </c>
      <c r="B67" s="26"/>
    </row>
    <row r="68" spans="1:2" x14ac:dyDescent="0.45">
      <c r="A68" s="25" t="s">
        <v>120</v>
      </c>
      <c r="B68" s="26">
        <v>0</v>
      </c>
    </row>
    <row r="70" spans="1:2" x14ac:dyDescent="0.45">
      <c r="A70" s="1" t="s">
        <v>121</v>
      </c>
    </row>
    <row r="72" spans="1:2" x14ac:dyDescent="0.45">
      <c r="A72" s="27" t="s">
        <v>163</v>
      </c>
    </row>
    <row r="73" spans="1:2" x14ac:dyDescent="0.45">
      <c r="A73" s="27" t="s">
        <v>164</v>
      </c>
    </row>
  </sheetData>
  <hyperlinks>
    <hyperlink ref="A70" r:id="rId1" display="https://miau.my-x.hu/myx-free/coco/test/110085420240508184501.html" xr:uid="{1ABE7067-2442-4426-86F7-A479B72F0439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D097-9F4D-418E-BA92-F4D3D856D1D6}">
  <dimension ref="A1:BI59"/>
  <sheetViews>
    <sheetView topLeftCell="A18" zoomScale="104" zoomScaleNormal="220" workbookViewId="0">
      <selection activeCell="H51" sqref="H51"/>
    </sheetView>
  </sheetViews>
  <sheetFormatPr defaultRowHeight="14.25" x14ac:dyDescent="0.45"/>
  <cols>
    <col min="10" max="10" width="9.86328125" bestFit="1" customWidth="1"/>
  </cols>
  <sheetData>
    <row r="1" spans="1:60" ht="17.649999999999999" x14ac:dyDescent="0.45">
      <c r="A1" s="4"/>
      <c r="N1" s="4"/>
      <c r="AA1" s="4"/>
      <c r="AW1" s="4"/>
    </row>
    <row r="2" spans="1:60" x14ac:dyDescent="0.45">
      <c r="A2" s="5"/>
      <c r="N2" s="5"/>
      <c r="AA2" s="5"/>
      <c r="AW2" s="5"/>
    </row>
    <row r="5" spans="1:60" ht="15" x14ac:dyDescent="0.45">
      <c r="A5" s="6" t="s">
        <v>41</v>
      </c>
      <c r="B5" s="7">
        <v>3813491</v>
      </c>
      <c r="C5" s="6" t="s">
        <v>42</v>
      </c>
      <c r="D5" s="7">
        <v>8</v>
      </c>
      <c r="E5" s="6" t="s">
        <v>43</v>
      </c>
      <c r="F5" s="7">
        <v>7</v>
      </c>
      <c r="G5" s="6" t="s">
        <v>44</v>
      </c>
      <c r="H5" s="7">
        <v>8</v>
      </c>
      <c r="I5" s="6" t="s">
        <v>45</v>
      </c>
      <c r="J5" s="7">
        <v>0</v>
      </c>
      <c r="K5" s="6" t="s">
        <v>46</v>
      </c>
      <c r="L5" s="7" t="s">
        <v>47</v>
      </c>
      <c r="N5" s="6" t="s">
        <v>41</v>
      </c>
      <c r="O5" s="7">
        <v>9892607</v>
      </c>
      <c r="P5" s="6" t="s">
        <v>42</v>
      </c>
      <c r="Q5" s="7">
        <v>8</v>
      </c>
      <c r="R5" s="6" t="s">
        <v>43</v>
      </c>
      <c r="S5" s="7">
        <v>7</v>
      </c>
      <c r="T5" s="6" t="s">
        <v>44</v>
      </c>
      <c r="U5" s="7">
        <v>8</v>
      </c>
      <c r="V5" s="6" t="s">
        <v>45</v>
      </c>
      <c r="W5" s="7">
        <v>0</v>
      </c>
      <c r="X5" s="6" t="s">
        <v>46</v>
      </c>
      <c r="Y5" s="7" t="s">
        <v>124</v>
      </c>
      <c r="AA5" s="6" t="s">
        <v>41</v>
      </c>
      <c r="AB5" s="7">
        <v>3451596</v>
      </c>
      <c r="AC5" s="6" t="s">
        <v>42</v>
      </c>
      <c r="AD5" s="7">
        <v>8</v>
      </c>
      <c r="AE5" s="6" t="s">
        <v>43</v>
      </c>
      <c r="AF5" s="7">
        <v>7</v>
      </c>
      <c r="AG5" s="6" t="s">
        <v>44</v>
      </c>
      <c r="AH5" s="7">
        <v>8</v>
      </c>
      <c r="AI5" s="6" t="s">
        <v>45</v>
      </c>
      <c r="AJ5" s="7">
        <v>0</v>
      </c>
      <c r="AK5" s="6" t="s">
        <v>46</v>
      </c>
      <c r="AL5" s="7" t="s">
        <v>134</v>
      </c>
      <c r="AW5" s="6" t="s">
        <v>41</v>
      </c>
      <c r="AX5" s="7">
        <v>8637333</v>
      </c>
      <c r="AY5" s="6" t="s">
        <v>42</v>
      </c>
      <c r="AZ5" s="7">
        <v>8</v>
      </c>
      <c r="BA5" s="6" t="s">
        <v>43</v>
      </c>
      <c r="BB5" s="7">
        <v>7</v>
      </c>
      <c r="BC5" s="6" t="s">
        <v>44</v>
      </c>
      <c r="BD5" s="7">
        <v>8</v>
      </c>
      <c r="BE5" s="6" t="s">
        <v>45</v>
      </c>
      <c r="BF5" s="7">
        <v>0</v>
      </c>
      <c r="BG5" s="6" t="s">
        <v>46</v>
      </c>
      <c r="BH5" s="7" t="s">
        <v>138</v>
      </c>
    </row>
    <row r="6" spans="1:60" ht="18" thickBot="1" x14ac:dyDescent="0.5">
      <c r="A6" s="4"/>
      <c r="N6" s="4"/>
      <c r="AA6" s="4"/>
      <c r="AW6" s="4"/>
    </row>
    <row r="7" spans="1:60" ht="14.65" thickBot="1" x14ac:dyDescent="0.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8" t="s">
        <v>54</v>
      </c>
      <c r="U7" s="8" t="s">
        <v>55</v>
      </c>
      <c r="V7" s="8" t="s">
        <v>56</v>
      </c>
      <c r="AA7" s="8" t="s">
        <v>48</v>
      </c>
      <c r="AB7" s="8" t="s">
        <v>49</v>
      </c>
      <c r="AC7" s="8" t="s">
        <v>50</v>
      </c>
      <c r="AD7" s="8" t="s">
        <v>51</v>
      </c>
      <c r="AE7" s="8" t="s">
        <v>52</v>
      </c>
      <c r="AF7" s="8" t="s">
        <v>53</v>
      </c>
      <c r="AG7" s="8" t="s">
        <v>54</v>
      </c>
      <c r="AH7" s="8" t="s">
        <v>55</v>
      </c>
      <c r="AI7" s="8" t="s">
        <v>56</v>
      </c>
      <c r="AW7" s="8" t="s">
        <v>48</v>
      </c>
      <c r="AX7" s="8" t="s">
        <v>49</v>
      </c>
      <c r="AY7" s="8" t="s">
        <v>50</v>
      </c>
      <c r="AZ7" s="8" t="s">
        <v>51</v>
      </c>
      <c r="BA7" s="8" t="s">
        <v>52</v>
      </c>
      <c r="BB7" s="8" t="s">
        <v>53</v>
      </c>
      <c r="BC7" s="8" t="s">
        <v>54</v>
      </c>
      <c r="BD7" s="8" t="s">
        <v>55</v>
      </c>
      <c r="BE7" s="8" t="s">
        <v>56</v>
      </c>
    </row>
    <row r="8" spans="1:60" ht="14.65" thickBot="1" x14ac:dyDescent="0.5">
      <c r="A8" s="8" t="s">
        <v>57</v>
      </c>
      <c r="B8" s="9">
        <v>8</v>
      </c>
      <c r="C8" s="9">
        <v>8</v>
      </c>
      <c r="D8" s="9">
        <v>6</v>
      </c>
      <c r="E8" s="9">
        <v>4</v>
      </c>
      <c r="F8" s="9">
        <v>4</v>
      </c>
      <c r="G8" s="9">
        <v>7</v>
      </c>
      <c r="H8" s="9">
        <v>2</v>
      </c>
      <c r="I8" s="9">
        <v>2530000</v>
      </c>
      <c r="N8" s="8" t="s">
        <v>57</v>
      </c>
      <c r="O8" s="9">
        <v>8</v>
      </c>
      <c r="P8" s="9">
        <v>8</v>
      </c>
      <c r="Q8" s="9">
        <v>6</v>
      </c>
      <c r="R8" s="9">
        <v>2</v>
      </c>
      <c r="S8" s="9">
        <v>4</v>
      </c>
      <c r="T8" s="9">
        <v>7</v>
      </c>
      <c r="U8" s="9">
        <v>2</v>
      </c>
      <c r="V8" s="9">
        <v>2530000</v>
      </c>
      <c r="AA8" s="8" t="s">
        <v>57</v>
      </c>
      <c r="AB8" s="9">
        <v>8</v>
      </c>
      <c r="AC8" s="9">
        <v>8</v>
      </c>
      <c r="AD8" s="9">
        <v>6</v>
      </c>
      <c r="AE8" s="9">
        <v>8</v>
      </c>
      <c r="AF8" s="9">
        <v>4</v>
      </c>
      <c r="AG8" s="9">
        <v>7</v>
      </c>
      <c r="AH8" s="9">
        <v>2</v>
      </c>
      <c r="AI8" s="9">
        <v>2530000</v>
      </c>
      <c r="AN8">
        <f>9-B8</f>
        <v>1</v>
      </c>
      <c r="AO8">
        <f t="shared" ref="AO8:AT15" si="0">9-C8</f>
        <v>1</v>
      </c>
      <c r="AP8">
        <f t="shared" si="0"/>
        <v>3</v>
      </c>
      <c r="AQ8">
        <f t="shared" si="0"/>
        <v>5</v>
      </c>
      <c r="AR8">
        <f t="shared" si="0"/>
        <v>5</v>
      </c>
      <c r="AS8">
        <f t="shared" si="0"/>
        <v>2</v>
      </c>
      <c r="AT8">
        <f t="shared" si="0"/>
        <v>7</v>
      </c>
      <c r="AU8">
        <f>I8</f>
        <v>2530000</v>
      </c>
      <c r="AW8" s="8" t="s">
        <v>57</v>
      </c>
      <c r="AX8" s="9">
        <v>1</v>
      </c>
      <c r="AY8" s="9">
        <v>1</v>
      </c>
      <c r="AZ8" s="9">
        <v>3</v>
      </c>
      <c r="BA8" s="9">
        <v>5</v>
      </c>
      <c r="BB8" s="9">
        <v>5</v>
      </c>
      <c r="BC8" s="9">
        <v>2</v>
      </c>
      <c r="BD8" s="9">
        <v>7</v>
      </c>
      <c r="BE8" s="9">
        <v>2530000</v>
      </c>
    </row>
    <row r="9" spans="1:60" ht="14.65" thickBot="1" x14ac:dyDescent="0.5">
      <c r="A9" s="8" t="s">
        <v>58</v>
      </c>
      <c r="B9" s="9">
        <v>3</v>
      </c>
      <c r="C9" s="9">
        <v>6</v>
      </c>
      <c r="D9" s="9">
        <v>1</v>
      </c>
      <c r="E9" s="9">
        <v>1</v>
      </c>
      <c r="F9" s="9">
        <v>2</v>
      </c>
      <c r="G9" s="9">
        <v>1</v>
      </c>
      <c r="H9" s="9">
        <v>2</v>
      </c>
      <c r="I9" s="9">
        <v>4888000</v>
      </c>
      <c r="N9" s="8" t="s">
        <v>58</v>
      </c>
      <c r="O9" s="9">
        <v>3</v>
      </c>
      <c r="P9" s="9">
        <v>6</v>
      </c>
      <c r="Q9" s="9">
        <v>1</v>
      </c>
      <c r="R9" s="9">
        <v>1</v>
      </c>
      <c r="S9" s="9">
        <v>2</v>
      </c>
      <c r="T9" s="9">
        <v>1</v>
      </c>
      <c r="U9" s="9">
        <v>2</v>
      </c>
      <c r="V9" s="9">
        <v>4888000</v>
      </c>
      <c r="AA9" s="8" t="s">
        <v>58</v>
      </c>
      <c r="AB9" s="9">
        <v>3</v>
      </c>
      <c r="AC9" s="9">
        <v>6</v>
      </c>
      <c r="AD9" s="9">
        <v>1</v>
      </c>
      <c r="AE9" s="9">
        <v>1</v>
      </c>
      <c r="AF9" s="9">
        <v>2</v>
      </c>
      <c r="AG9" s="9">
        <v>1</v>
      </c>
      <c r="AH9" s="9">
        <v>2</v>
      </c>
      <c r="AI9" s="9">
        <v>4888000</v>
      </c>
      <c r="AN9">
        <f t="shared" ref="AN9:AN15" si="1">9-B9</f>
        <v>6</v>
      </c>
      <c r="AO9">
        <f t="shared" si="0"/>
        <v>3</v>
      </c>
      <c r="AP9">
        <f t="shared" si="0"/>
        <v>8</v>
      </c>
      <c r="AQ9">
        <f t="shared" si="0"/>
        <v>8</v>
      </c>
      <c r="AR9">
        <f t="shared" si="0"/>
        <v>7</v>
      </c>
      <c r="AS9">
        <f t="shared" si="0"/>
        <v>8</v>
      </c>
      <c r="AT9">
        <f t="shared" si="0"/>
        <v>7</v>
      </c>
      <c r="AU9">
        <f t="shared" ref="AU9:AU15" si="2">I9</f>
        <v>4888000</v>
      </c>
      <c r="AW9" s="8" t="s">
        <v>58</v>
      </c>
      <c r="AX9" s="9">
        <v>6</v>
      </c>
      <c r="AY9" s="9">
        <v>3</v>
      </c>
      <c r="AZ9" s="9">
        <v>8</v>
      </c>
      <c r="BA9" s="9">
        <v>8</v>
      </c>
      <c r="BB9" s="9">
        <v>7</v>
      </c>
      <c r="BC9" s="9">
        <v>8</v>
      </c>
      <c r="BD9" s="9">
        <v>7</v>
      </c>
      <c r="BE9" s="9">
        <v>4888000</v>
      </c>
    </row>
    <row r="10" spans="1:60" ht="14.65" thickBot="1" x14ac:dyDescent="0.5">
      <c r="A10" s="8" t="s">
        <v>59</v>
      </c>
      <c r="B10" s="9">
        <v>1</v>
      </c>
      <c r="C10" s="9">
        <v>5</v>
      </c>
      <c r="D10" s="9">
        <v>2</v>
      </c>
      <c r="E10" s="9">
        <v>1</v>
      </c>
      <c r="F10" s="9">
        <v>3</v>
      </c>
      <c r="G10" s="9">
        <v>6</v>
      </c>
      <c r="H10" s="9">
        <v>2</v>
      </c>
      <c r="I10" s="9">
        <v>7393000</v>
      </c>
      <c r="N10" s="8" t="s">
        <v>59</v>
      </c>
      <c r="O10" s="9">
        <v>1</v>
      </c>
      <c r="P10" s="9">
        <v>5</v>
      </c>
      <c r="Q10" s="9">
        <v>2</v>
      </c>
      <c r="R10" s="9">
        <v>1</v>
      </c>
      <c r="S10" s="9">
        <v>3</v>
      </c>
      <c r="T10" s="9">
        <v>6</v>
      </c>
      <c r="U10" s="9">
        <v>2</v>
      </c>
      <c r="V10" s="9">
        <v>7393000</v>
      </c>
      <c r="AA10" s="8" t="s">
        <v>59</v>
      </c>
      <c r="AB10" s="9">
        <v>1</v>
      </c>
      <c r="AC10" s="9">
        <v>5</v>
      </c>
      <c r="AD10" s="9">
        <v>2</v>
      </c>
      <c r="AE10" s="9">
        <v>1</v>
      </c>
      <c r="AF10" s="9">
        <v>3</v>
      </c>
      <c r="AG10" s="9">
        <v>6</v>
      </c>
      <c r="AH10" s="9">
        <v>2</v>
      </c>
      <c r="AI10" s="9">
        <v>7393000</v>
      </c>
      <c r="AN10">
        <f t="shared" si="1"/>
        <v>8</v>
      </c>
      <c r="AO10">
        <f t="shared" si="0"/>
        <v>4</v>
      </c>
      <c r="AP10">
        <f t="shared" si="0"/>
        <v>7</v>
      </c>
      <c r="AQ10">
        <f t="shared" si="0"/>
        <v>8</v>
      </c>
      <c r="AR10">
        <f t="shared" si="0"/>
        <v>6</v>
      </c>
      <c r="AS10">
        <f t="shared" si="0"/>
        <v>3</v>
      </c>
      <c r="AT10">
        <f t="shared" si="0"/>
        <v>7</v>
      </c>
      <c r="AU10">
        <f t="shared" si="2"/>
        <v>7393000</v>
      </c>
      <c r="AW10" s="8" t="s">
        <v>59</v>
      </c>
      <c r="AX10" s="9">
        <v>8</v>
      </c>
      <c r="AY10" s="9">
        <v>4</v>
      </c>
      <c r="AZ10" s="9">
        <v>7</v>
      </c>
      <c r="BA10" s="9">
        <v>8</v>
      </c>
      <c r="BB10" s="9">
        <v>6</v>
      </c>
      <c r="BC10" s="9">
        <v>3</v>
      </c>
      <c r="BD10" s="9">
        <v>7</v>
      </c>
      <c r="BE10" s="9">
        <v>7393000</v>
      </c>
    </row>
    <row r="11" spans="1:60" ht="14.65" thickBot="1" x14ac:dyDescent="0.5">
      <c r="A11" s="8" t="s">
        <v>60</v>
      </c>
      <c r="B11" s="9">
        <v>7</v>
      </c>
      <c r="C11" s="9">
        <v>3</v>
      </c>
      <c r="D11" s="9">
        <v>8</v>
      </c>
      <c r="E11" s="9">
        <v>1</v>
      </c>
      <c r="F11" s="9">
        <v>5</v>
      </c>
      <c r="G11" s="9">
        <v>2</v>
      </c>
      <c r="H11" s="9">
        <v>6</v>
      </c>
      <c r="I11" s="9">
        <v>3999999</v>
      </c>
      <c r="N11" s="8" t="s">
        <v>60</v>
      </c>
      <c r="O11" s="9">
        <v>7</v>
      </c>
      <c r="P11" s="9">
        <v>3</v>
      </c>
      <c r="Q11" s="9">
        <v>8</v>
      </c>
      <c r="R11" s="9">
        <v>1</v>
      </c>
      <c r="S11" s="9">
        <v>5</v>
      </c>
      <c r="T11" s="9">
        <v>2</v>
      </c>
      <c r="U11" s="9">
        <v>6</v>
      </c>
      <c r="V11" s="9">
        <v>3999999</v>
      </c>
      <c r="AA11" s="8" t="s">
        <v>60</v>
      </c>
      <c r="AB11" s="9">
        <v>7</v>
      </c>
      <c r="AC11" s="9">
        <v>3</v>
      </c>
      <c r="AD11" s="9">
        <v>8</v>
      </c>
      <c r="AE11" s="9">
        <v>1</v>
      </c>
      <c r="AF11" s="9">
        <v>5</v>
      </c>
      <c r="AG11" s="9">
        <v>2</v>
      </c>
      <c r="AH11" s="9">
        <v>6</v>
      </c>
      <c r="AI11" s="9">
        <v>3999999</v>
      </c>
      <c r="AN11">
        <f t="shared" si="1"/>
        <v>2</v>
      </c>
      <c r="AO11">
        <f t="shared" si="0"/>
        <v>6</v>
      </c>
      <c r="AP11">
        <f t="shared" si="0"/>
        <v>1</v>
      </c>
      <c r="AQ11">
        <f t="shared" si="0"/>
        <v>8</v>
      </c>
      <c r="AR11">
        <f t="shared" si="0"/>
        <v>4</v>
      </c>
      <c r="AS11">
        <f t="shared" si="0"/>
        <v>7</v>
      </c>
      <c r="AT11">
        <f t="shared" si="0"/>
        <v>3</v>
      </c>
      <c r="AU11">
        <f t="shared" si="2"/>
        <v>3999999</v>
      </c>
      <c r="AW11" s="8" t="s">
        <v>60</v>
      </c>
      <c r="AX11" s="9">
        <v>2</v>
      </c>
      <c r="AY11" s="9">
        <v>6</v>
      </c>
      <c r="AZ11" s="9">
        <v>1</v>
      </c>
      <c r="BA11" s="9">
        <v>8</v>
      </c>
      <c r="BB11" s="9">
        <v>4</v>
      </c>
      <c r="BC11" s="9">
        <v>7</v>
      </c>
      <c r="BD11" s="9">
        <v>3</v>
      </c>
      <c r="BE11" s="9">
        <v>3999999</v>
      </c>
    </row>
    <row r="12" spans="1:60" ht="14.65" thickBot="1" x14ac:dyDescent="0.5">
      <c r="A12" s="8" t="s">
        <v>61</v>
      </c>
      <c r="B12" s="9">
        <v>2</v>
      </c>
      <c r="C12" s="9">
        <v>1</v>
      </c>
      <c r="D12" s="9">
        <v>3</v>
      </c>
      <c r="E12" s="9">
        <v>4</v>
      </c>
      <c r="F12" s="9">
        <v>5</v>
      </c>
      <c r="G12" s="9">
        <v>2</v>
      </c>
      <c r="H12" s="9">
        <v>6</v>
      </c>
      <c r="I12" s="9">
        <v>3058000</v>
      </c>
      <c r="N12" s="8" t="s">
        <v>61</v>
      </c>
      <c r="O12" s="9">
        <v>2</v>
      </c>
      <c r="P12" s="9">
        <v>1</v>
      </c>
      <c r="Q12" s="9">
        <v>3</v>
      </c>
      <c r="R12" s="9">
        <v>2</v>
      </c>
      <c r="S12" s="9">
        <v>5</v>
      </c>
      <c r="T12" s="9">
        <v>2</v>
      </c>
      <c r="U12" s="9">
        <v>6</v>
      </c>
      <c r="V12" s="9">
        <v>3058000</v>
      </c>
      <c r="AA12" s="8" t="s">
        <v>61</v>
      </c>
      <c r="AB12" s="9">
        <v>2</v>
      </c>
      <c r="AC12" s="9">
        <v>1</v>
      </c>
      <c r="AD12" s="9">
        <v>3</v>
      </c>
      <c r="AE12" s="9">
        <v>8</v>
      </c>
      <c r="AF12" s="9">
        <v>5</v>
      </c>
      <c r="AG12" s="9">
        <v>2</v>
      </c>
      <c r="AH12" s="9">
        <v>6</v>
      </c>
      <c r="AI12" s="9">
        <v>3058000</v>
      </c>
      <c r="AN12">
        <f t="shared" si="1"/>
        <v>7</v>
      </c>
      <c r="AO12">
        <f t="shared" si="0"/>
        <v>8</v>
      </c>
      <c r="AP12">
        <f t="shared" si="0"/>
        <v>6</v>
      </c>
      <c r="AQ12">
        <f t="shared" si="0"/>
        <v>5</v>
      </c>
      <c r="AR12">
        <f t="shared" si="0"/>
        <v>4</v>
      </c>
      <c r="AS12">
        <f t="shared" si="0"/>
        <v>7</v>
      </c>
      <c r="AT12">
        <f t="shared" si="0"/>
        <v>3</v>
      </c>
      <c r="AU12">
        <f t="shared" si="2"/>
        <v>3058000</v>
      </c>
      <c r="AW12" s="8" t="s">
        <v>61</v>
      </c>
      <c r="AX12" s="9">
        <v>7</v>
      </c>
      <c r="AY12" s="9">
        <v>8</v>
      </c>
      <c r="AZ12" s="9">
        <v>6</v>
      </c>
      <c r="BA12" s="9">
        <v>5</v>
      </c>
      <c r="BB12" s="9">
        <v>4</v>
      </c>
      <c r="BC12" s="9">
        <v>7</v>
      </c>
      <c r="BD12" s="9">
        <v>3</v>
      </c>
      <c r="BE12" s="9">
        <v>3058000</v>
      </c>
    </row>
    <row r="13" spans="1:60" ht="14.65" thickBot="1" x14ac:dyDescent="0.5">
      <c r="A13" s="8" t="s">
        <v>62</v>
      </c>
      <c r="B13" s="9">
        <v>3</v>
      </c>
      <c r="C13" s="9">
        <v>6</v>
      </c>
      <c r="D13" s="9">
        <v>3</v>
      </c>
      <c r="E13" s="9">
        <v>4</v>
      </c>
      <c r="F13" s="9">
        <v>5</v>
      </c>
      <c r="G13" s="9">
        <v>8</v>
      </c>
      <c r="H13" s="9">
        <v>6</v>
      </c>
      <c r="I13" s="9">
        <v>3067800</v>
      </c>
      <c r="N13" s="8" t="s">
        <v>62</v>
      </c>
      <c r="O13" s="9">
        <v>3</v>
      </c>
      <c r="P13" s="9">
        <v>6</v>
      </c>
      <c r="Q13" s="9">
        <v>3</v>
      </c>
      <c r="R13" s="9">
        <v>2</v>
      </c>
      <c r="S13" s="9">
        <v>5</v>
      </c>
      <c r="T13" s="9">
        <v>8</v>
      </c>
      <c r="U13" s="9">
        <v>6</v>
      </c>
      <c r="V13" s="9">
        <v>3067800</v>
      </c>
      <c r="AA13" s="8" t="s">
        <v>62</v>
      </c>
      <c r="AB13" s="9">
        <v>3</v>
      </c>
      <c r="AC13" s="9">
        <v>6</v>
      </c>
      <c r="AD13" s="9">
        <v>3</v>
      </c>
      <c r="AE13" s="9">
        <v>8</v>
      </c>
      <c r="AF13" s="9">
        <v>5</v>
      </c>
      <c r="AG13" s="9">
        <v>8</v>
      </c>
      <c r="AH13" s="9">
        <v>6</v>
      </c>
      <c r="AI13" s="9">
        <v>3067800</v>
      </c>
      <c r="AN13">
        <f t="shared" si="1"/>
        <v>6</v>
      </c>
      <c r="AO13">
        <f t="shared" si="0"/>
        <v>3</v>
      </c>
      <c r="AP13">
        <f t="shared" si="0"/>
        <v>6</v>
      </c>
      <c r="AQ13">
        <f t="shared" si="0"/>
        <v>5</v>
      </c>
      <c r="AR13">
        <f t="shared" si="0"/>
        <v>4</v>
      </c>
      <c r="AS13">
        <f t="shared" si="0"/>
        <v>1</v>
      </c>
      <c r="AT13">
        <f t="shared" si="0"/>
        <v>3</v>
      </c>
      <c r="AU13">
        <f t="shared" si="2"/>
        <v>3067800</v>
      </c>
      <c r="AW13" s="8" t="s">
        <v>62</v>
      </c>
      <c r="AX13" s="9">
        <v>6</v>
      </c>
      <c r="AY13" s="9">
        <v>3</v>
      </c>
      <c r="AZ13" s="9">
        <v>6</v>
      </c>
      <c r="BA13" s="9">
        <v>5</v>
      </c>
      <c r="BB13" s="9">
        <v>4</v>
      </c>
      <c r="BC13" s="9">
        <v>1</v>
      </c>
      <c r="BD13" s="9">
        <v>3</v>
      </c>
      <c r="BE13" s="9">
        <v>3067800</v>
      </c>
    </row>
    <row r="14" spans="1:60" ht="14.65" thickBot="1" x14ac:dyDescent="0.5">
      <c r="A14" s="8" t="s">
        <v>63</v>
      </c>
      <c r="B14" s="9">
        <v>3</v>
      </c>
      <c r="C14" s="9">
        <v>3</v>
      </c>
      <c r="D14" s="9">
        <v>6</v>
      </c>
      <c r="E14" s="9">
        <v>4</v>
      </c>
      <c r="F14" s="9">
        <v>5</v>
      </c>
      <c r="G14" s="9">
        <v>2</v>
      </c>
      <c r="H14" s="9">
        <v>5</v>
      </c>
      <c r="I14" s="9">
        <v>2219630</v>
      </c>
      <c r="N14" s="8" t="s">
        <v>63</v>
      </c>
      <c r="O14" s="9">
        <v>3</v>
      </c>
      <c r="P14" s="9">
        <v>3</v>
      </c>
      <c r="Q14" s="9">
        <v>6</v>
      </c>
      <c r="R14" s="9">
        <v>2</v>
      </c>
      <c r="S14" s="9">
        <v>5</v>
      </c>
      <c r="T14" s="9">
        <v>2</v>
      </c>
      <c r="U14" s="9">
        <v>5</v>
      </c>
      <c r="V14" s="9">
        <v>2219630</v>
      </c>
      <c r="AA14" s="8" t="s">
        <v>63</v>
      </c>
      <c r="AB14" s="9">
        <v>3</v>
      </c>
      <c r="AC14" s="9">
        <v>3</v>
      </c>
      <c r="AD14" s="9">
        <v>6</v>
      </c>
      <c r="AE14" s="9">
        <v>8</v>
      </c>
      <c r="AF14" s="9">
        <v>5</v>
      </c>
      <c r="AG14" s="9">
        <v>2</v>
      </c>
      <c r="AH14" s="9">
        <v>5</v>
      </c>
      <c r="AI14" s="9">
        <v>2219630</v>
      </c>
      <c r="AN14">
        <f t="shared" si="1"/>
        <v>6</v>
      </c>
      <c r="AO14">
        <f t="shared" si="0"/>
        <v>6</v>
      </c>
      <c r="AP14">
        <f t="shared" si="0"/>
        <v>3</v>
      </c>
      <c r="AQ14">
        <f t="shared" si="0"/>
        <v>5</v>
      </c>
      <c r="AR14">
        <f t="shared" si="0"/>
        <v>4</v>
      </c>
      <c r="AS14">
        <f t="shared" si="0"/>
        <v>7</v>
      </c>
      <c r="AT14">
        <f t="shared" si="0"/>
        <v>4</v>
      </c>
      <c r="AU14">
        <f t="shared" si="2"/>
        <v>2219630</v>
      </c>
      <c r="AW14" s="8" t="s">
        <v>63</v>
      </c>
      <c r="AX14" s="9">
        <v>6</v>
      </c>
      <c r="AY14" s="9">
        <v>6</v>
      </c>
      <c r="AZ14" s="9">
        <v>3</v>
      </c>
      <c r="BA14" s="9">
        <v>5</v>
      </c>
      <c r="BB14" s="9">
        <v>4</v>
      </c>
      <c r="BC14" s="9">
        <v>7</v>
      </c>
      <c r="BD14" s="9">
        <v>4</v>
      </c>
      <c r="BE14" s="9">
        <v>2219630</v>
      </c>
    </row>
    <row r="15" spans="1:60" ht="14.65" thickBot="1" x14ac:dyDescent="0.5">
      <c r="A15" s="8" t="s">
        <v>64</v>
      </c>
      <c r="B15" s="9">
        <v>6</v>
      </c>
      <c r="C15" s="9">
        <v>2</v>
      </c>
      <c r="D15" s="9">
        <v>3</v>
      </c>
      <c r="E15" s="9">
        <v>4</v>
      </c>
      <c r="F15" s="9">
        <v>1</v>
      </c>
      <c r="G15" s="9">
        <v>2</v>
      </c>
      <c r="H15" s="9">
        <v>1</v>
      </c>
      <c r="I15" s="9">
        <v>7405639</v>
      </c>
      <c r="N15" s="8" t="s">
        <v>64</v>
      </c>
      <c r="O15" s="9">
        <v>6</v>
      </c>
      <c r="P15" s="9">
        <v>2</v>
      </c>
      <c r="Q15" s="9">
        <v>3</v>
      </c>
      <c r="R15" s="9">
        <v>2</v>
      </c>
      <c r="S15" s="9">
        <v>1</v>
      </c>
      <c r="T15" s="9">
        <v>2</v>
      </c>
      <c r="U15" s="9">
        <v>1</v>
      </c>
      <c r="V15" s="9">
        <v>7405639</v>
      </c>
      <c r="AA15" s="8" t="s">
        <v>64</v>
      </c>
      <c r="AB15" s="9">
        <v>6</v>
      </c>
      <c r="AC15" s="9">
        <v>2</v>
      </c>
      <c r="AD15" s="9">
        <v>3</v>
      </c>
      <c r="AE15" s="9">
        <v>8</v>
      </c>
      <c r="AF15" s="9">
        <v>1</v>
      </c>
      <c r="AG15" s="9">
        <v>2</v>
      </c>
      <c r="AH15" s="9">
        <v>1</v>
      </c>
      <c r="AI15" s="9">
        <v>7405639</v>
      </c>
      <c r="AN15">
        <f t="shared" si="1"/>
        <v>3</v>
      </c>
      <c r="AO15">
        <f t="shared" si="0"/>
        <v>7</v>
      </c>
      <c r="AP15">
        <f t="shared" si="0"/>
        <v>6</v>
      </c>
      <c r="AQ15">
        <f t="shared" si="0"/>
        <v>5</v>
      </c>
      <c r="AR15">
        <f t="shared" si="0"/>
        <v>8</v>
      </c>
      <c r="AS15">
        <f t="shared" si="0"/>
        <v>7</v>
      </c>
      <c r="AT15">
        <f t="shared" si="0"/>
        <v>8</v>
      </c>
      <c r="AU15">
        <f t="shared" si="2"/>
        <v>7405639</v>
      </c>
      <c r="AW15" s="8" t="s">
        <v>64</v>
      </c>
      <c r="AX15" s="9">
        <v>3</v>
      </c>
      <c r="AY15" s="9">
        <v>7</v>
      </c>
      <c r="AZ15" s="9">
        <v>6</v>
      </c>
      <c r="BA15" s="9">
        <v>5</v>
      </c>
      <c r="BB15" s="9">
        <v>8</v>
      </c>
      <c r="BC15" s="9">
        <v>7</v>
      </c>
      <c r="BD15" s="9">
        <v>8</v>
      </c>
      <c r="BE15" s="9">
        <v>7405639</v>
      </c>
    </row>
    <row r="16" spans="1:60" ht="18" thickBot="1" x14ac:dyDescent="0.5">
      <c r="A16" s="4"/>
      <c r="N16" s="4"/>
      <c r="AA16" s="4"/>
      <c r="AW16" s="4"/>
    </row>
    <row r="17" spans="1:56" ht="14.65" thickBot="1" x14ac:dyDescent="0.5">
      <c r="A17" s="8" t="s">
        <v>65</v>
      </c>
      <c r="B17" s="8" t="s">
        <v>49</v>
      </c>
      <c r="C17" s="8" t="s">
        <v>50</v>
      </c>
      <c r="D17" s="8" t="s">
        <v>51</v>
      </c>
      <c r="E17" s="8" t="s">
        <v>52</v>
      </c>
      <c r="F17" s="8" t="s">
        <v>53</v>
      </c>
      <c r="G17" s="8" t="s">
        <v>54</v>
      </c>
      <c r="H17" s="8" t="s">
        <v>55</v>
      </c>
      <c r="N17" s="8" t="s">
        <v>65</v>
      </c>
      <c r="O17" s="8" t="s">
        <v>49</v>
      </c>
      <c r="P17" s="8" t="s">
        <v>50</v>
      </c>
      <c r="Q17" s="8" t="s">
        <v>51</v>
      </c>
      <c r="R17" s="8" t="s">
        <v>52</v>
      </c>
      <c r="S17" s="8" t="s">
        <v>53</v>
      </c>
      <c r="T17" s="8" t="s">
        <v>54</v>
      </c>
      <c r="U17" s="8" t="s">
        <v>55</v>
      </c>
      <c r="AA17" s="8" t="s">
        <v>65</v>
      </c>
      <c r="AB17" s="8" t="s">
        <v>49</v>
      </c>
      <c r="AC17" s="8" t="s">
        <v>50</v>
      </c>
      <c r="AD17" s="8" t="s">
        <v>51</v>
      </c>
      <c r="AE17" s="8" t="s">
        <v>52</v>
      </c>
      <c r="AF17" s="8" t="s">
        <v>53</v>
      </c>
      <c r="AG17" s="8" t="s">
        <v>54</v>
      </c>
      <c r="AH17" s="8" t="s">
        <v>55</v>
      </c>
      <c r="AW17" s="8" t="s">
        <v>65</v>
      </c>
      <c r="AX17" s="8" t="s">
        <v>49</v>
      </c>
      <c r="AY17" s="8" t="s">
        <v>50</v>
      </c>
      <c r="AZ17" s="8" t="s">
        <v>51</v>
      </c>
      <c r="BA17" s="8" t="s">
        <v>52</v>
      </c>
      <c r="BB17" s="8" t="s">
        <v>53</v>
      </c>
      <c r="BC17" s="8" t="s">
        <v>54</v>
      </c>
      <c r="BD17" s="8" t="s">
        <v>55</v>
      </c>
    </row>
    <row r="18" spans="1:56" ht="19.5" thickBot="1" x14ac:dyDescent="0.5">
      <c r="A18" s="8" t="s">
        <v>66</v>
      </c>
      <c r="B18" s="9" t="s">
        <v>67</v>
      </c>
      <c r="C18" s="9" t="s">
        <v>68</v>
      </c>
      <c r="D18" s="9" t="s">
        <v>69</v>
      </c>
      <c r="E18" s="9" t="s">
        <v>70</v>
      </c>
      <c r="F18" s="9" t="s">
        <v>71</v>
      </c>
      <c r="G18" s="9" t="s">
        <v>72</v>
      </c>
      <c r="H18" s="9" t="s">
        <v>73</v>
      </c>
      <c r="N18" s="8" t="s">
        <v>66</v>
      </c>
      <c r="O18" s="9" t="s">
        <v>67</v>
      </c>
      <c r="P18" s="9" t="s">
        <v>68</v>
      </c>
      <c r="Q18" s="9" t="s">
        <v>69</v>
      </c>
      <c r="R18" s="9" t="s">
        <v>125</v>
      </c>
      <c r="S18" s="9" t="s">
        <v>126</v>
      </c>
      <c r="T18" s="9" t="s">
        <v>72</v>
      </c>
      <c r="U18" s="9" t="s">
        <v>73</v>
      </c>
      <c r="AA18" s="8" t="s">
        <v>66</v>
      </c>
      <c r="AB18" s="9" t="s">
        <v>67</v>
      </c>
      <c r="AC18" s="9" t="s">
        <v>68</v>
      </c>
      <c r="AD18" s="9" t="s">
        <v>69</v>
      </c>
      <c r="AE18" s="9" t="s">
        <v>70</v>
      </c>
      <c r="AF18" s="9" t="s">
        <v>71</v>
      </c>
      <c r="AG18" s="9" t="s">
        <v>72</v>
      </c>
      <c r="AH18" s="9" t="s">
        <v>73</v>
      </c>
      <c r="AW18" s="8" t="s">
        <v>66</v>
      </c>
      <c r="AX18" s="9" t="s">
        <v>139</v>
      </c>
      <c r="AY18" s="9" t="s">
        <v>140</v>
      </c>
      <c r="AZ18" s="9" t="s">
        <v>141</v>
      </c>
      <c r="BA18" s="9" t="s">
        <v>68</v>
      </c>
      <c r="BB18" s="9" t="s">
        <v>68</v>
      </c>
      <c r="BC18" s="9" t="s">
        <v>142</v>
      </c>
      <c r="BD18" s="9" t="s">
        <v>143</v>
      </c>
    </row>
    <row r="19" spans="1:56" ht="19.5" thickBot="1" x14ac:dyDescent="0.5">
      <c r="A19" s="8" t="s">
        <v>74</v>
      </c>
      <c r="B19" s="9" t="s">
        <v>68</v>
      </c>
      <c r="C19" s="9" t="s">
        <v>68</v>
      </c>
      <c r="D19" s="9" t="s">
        <v>75</v>
      </c>
      <c r="E19" s="9" t="s">
        <v>68</v>
      </c>
      <c r="F19" s="9" t="s">
        <v>76</v>
      </c>
      <c r="G19" s="9" t="s">
        <v>72</v>
      </c>
      <c r="H19" s="9" t="s">
        <v>73</v>
      </c>
      <c r="N19" s="8" t="s">
        <v>74</v>
      </c>
      <c r="O19" s="9" t="s">
        <v>68</v>
      </c>
      <c r="P19" s="9" t="s">
        <v>68</v>
      </c>
      <c r="Q19" s="9" t="s">
        <v>75</v>
      </c>
      <c r="R19" s="9" t="s">
        <v>81</v>
      </c>
      <c r="S19" s="9" t="s">
        <v>127</v>
      </c>
      <c r="T19" s="9" t="s">
        <v>72</v>
      </c>
      <c r="U19" s="9" t="s">
        <v>73</v>
      </c>
      <c r="AA19" s="8" t="s">
        <v>74</v>
      </c>
      <c r="AB19" s="9" t="s">
        <v>68</v>
      </c>
      <c r="AC19" s="9" t="s">
        <v>68</v>
      </c>
      <c r="AD19" s="9" t="s">
        <v>75</v>
      </c>
      <c r="AE19" s="9" t="s">
        <v>68</v>
      </c>
      <c r="AF19" s="9" t="s">
        <v>76</v>
      </c>
      <c r="AG19" s="9" t="s">
        <v>72</v>
      </c>
      <c r="AH19" s="9" t="s">
        <v>73</v>
      </c>
      <c r="AW19" s="8" t="s">
        <v>74</v>
      </c>
      <c r="AX19" s="9" t="s">
        <v>139</v>
      </c>
      <c r="AY19" s="9" t="s">
        <v>140</v>
      </c>
      <c r="AZ19" s="9" t="s">
        <v>68</v>
      </c>
      <c r="BA19" s="9" t="s">
        <v>68</v>
      </c>
      <c r="BB19" s="9" t="s">
        <v>68</v>
      </c>
      <c r="BC19" s="9" t="s">
        <v>142</v>
      </c>
      <c r="BD19" s="9" t="s">
        <v>143</v>
      </c>
    </row>
    <row r="20" spans="1:56" ht="19.5" thickBot="1" x14ac:dyDescent="0.5">
      <c r="A20" s="8" t="s">
        <v>77</v>
      </c>
      <c r="B20" s="9" t="s">
        <v>68</v>
      </c>
      <c r="C20" s="9" t="s">
        <v>68</v>
      </c>
      <c r="D20" s="9" t="s">
        <v>75</v>
      </c>
      <c r="E20" s="9" t="s">
        <v>68</v>
      </c>
      <c r="F20" s="9" t="s">
        <v>76</v>
      </c>
      <c r="G20" s="9" t="s">
        <v>72</v>
      </c>
      <c r="H20" s="9" t="s">
        <v>68</v>
      </c>
      <c r="N20" s="8" t="s">
        <v>77</v>
      </c>
      <c r="O20" s="9" t="s">
        <v>68</v>
      </c>
      <c r="P20" s="9" t="s">
        <v>68</v>
      </c>
      <c r="Q20" s="9" t="s">
        <v>75</v>
      </c>
      <c r="R20" s="9" t="s">
        <v>68</v>
      </c>
      <c r="S20" s="9" t="s">
        <v>127</v>
      </c>
      <c r="T20" s="9" t="s">
        <v>72</v>
      </c>
      <c r="U20" s="9" t="s">
        <v>68</v>
      </c>
      <c r="AA20" s="8" t="s">
        <v>77</v>
      </c>
      <c r="AB20" s="9" t="s">
        <v>68</v>
      </c>
      <c r="AC20" s="9" t="s">
        <v>68</v>
      </c>
      <c r="AD20" s="9" t="s">
        <v>75</v>
      </c>
      <c r="AE20" s="9" t="s">
        <v>68</v>
      </c>
      <c r="AF20" s="9" t="s">
        <v>76</v>
      </c>
      <c r="AG20" s="9" t="s">
        <v>72</v>
      </c>
      <c r="AH20" s="9" t="s">
        <v>68</v>
      </c>
      <c r="AW20" s="8" t="s">
        <v>77</v>
      </c>
      <c r="AX20" s="9" t="s">
        <v>139</v>
      </c>
      <c r="AY20" s="9" t="s">
        <v>140</v>
      </c>
      <c r="AZ20" s="9" t="s">
        <v>68</v>
      </c>
      <c r="BA20" s="9" t="s">
        <v>68</v>
      </c>
      <c r="BB20" s="9" t="s">
        <v>68</v>
      </c>
      <c r="BC20" s="9" t="s">
        <v>142</v>
      </c>
      <c r="BD20" s="9" t="s">
        <v>143</v>
      </c>
    </row>
    <row r="21" spans="1:56" ht="19.5" thickBot="1" x14ac:dyDescent="0.5">
      <c r="A21" s="8" t="s">
        <v>78</v>
      </c>
      <c r="B21" s="9" t="s">
        <v>68</v>
      </c>
      <c r="C21" s="9" t="s">
        <v>68</v>
      </c>
      <c r="D21" s="9" t="s">
        <v>68</v>
      </c>
      <c r="E21" s="9" t="s">
        <v>68</v>
      </c>
      <c r="F21" s="9" t="s">
        <v>79</v>
      </c>
      <c r="G21" s="9" t="s">
        <v>72</v>
      </c>
      <c r="H21" s="9" t="s">
        <v>68</v>
      </c>
      <c r="N21" s="8" t="s">
        <v>78</v>
      </c>
      <c r="O21" s="9" t="s">
        <v>68</v>
      </c>
      <c r="P21" s="9" t="s">
        <v>68</v>
      </c>
      <c r="Q21" s="9" t="s">
        <v>68</v>
      </c>
      <c r="R21" s="9" t="s">
        <v>68</v>
      </c>
      <c r="S21" s="9" t="s">
        <v>128</v>
      </c>
      <c r="T21" s="9" t="s">
        <v>72</v>
      </c>
      <c r="U21" s="9" t="s">
        <v>68</v>
      </c>
      <c r="AA21" s="8" t="s">
        <v>78</v>
      </c>
      <c r="AB21" s="9" t="s">
        <v>68</v>
      </c>
      <c r="AC21" s="9" t="s">
        <v>68</v>
      </c>
      <c r="AD21" s="9" t="s">
        <v>68</v>
      </c>
      <c r="AE21" s="9" t="s">
        <v>68</v>
      </c>
      <c r="AF21" s="9" t="s">
        <v>79</v>
      </c>
      <c r="AG21" s="9" t="s">
        <v>72</v>
      </c>
      <c r="AH21" s="9" t="s">
        <v>68</v>
      </c>
      <c r="AW21" s="8" t="s">
        <v>78</v>
      </c>
      <c r="AX21" s="9" t="s">
        <v>144</v>
      </c>
      <c r="AY21" s="9" t="s">
        <v>140</v>
      </c>
      <c r="AZ21" s="9" t="s">
        <v>68</v>
      </c>
      <c r="BA21" s="9" t="s">
        <v>68</v>
      </c>
      <c r="BB21" s="9" t="s">
        <v>68</v>
      </c>
      <c r="BC21" s="9" t="s">
        <v>145</v>
      </c>
      <c r="BD21" s="9" t="s">
        <v>68</v>
      </c>
    </row>
    <row r="22" spans="1:56" ht="14.65" thickBot="1" x14ac:dyDescent="0.5">
      <c r="A22" s="8" t="s">
        <v>80</v>
      </c>
      <c r="B22" s="9" t="s">
        <v>68</v>
      </c>
      <c r="C22" s="9" t="s">
        <v>68</v>
      </c>
      <c r="D22" s="9" t="s">
        <v>68</v>
      </c>
      <c r="E22" s="9" t="s">
        <v>68</v>
      </c>
      <c r="F22" s="9" t="s">
        <v>81</v>
      </c>
      <c r="G22" s="9" t="s">
        <v>72</v>
      </c>
      <c r="H22" s="9" t="s">
        <v>68</v>
      </c>
      <c r="N22" s="8" t="s">
        <v>80</v>
      </c>
      <c r="O22" s="9" t="s">
        <v>68</v>
      </c>
      <c r="P22" s="9" t="s">
        <v>68</v>
      </c>
      <c r="Q22" s="9" t="s">
        <v>68</v>
      </c>
      <c r="R22" s="9" t="s">
        <v>68</v>
      </c>
      <c r="S22" s="9" t="s">
        <v>68</v>
      </c>
      <c r="T22" s="9" t="s">
        <v>72</v>
      </c>
      <c r="U22" s="9" t="s">
        <v>68</v>
      </c>
      <c r="AA22" s="8" t="s">
        <v>80</v>
      </c>
      <c r="AB22" s="9" t="s">
        <v>68</v>
      </c>
      <c r="AC22" s="9" t="s">
        <v>68</v>
      </c>
      <c r="AD22" s="9" t="s">
        <v>68</v>
      </c>
      <c r="AE22" s="9" t="s">
        <v>68</v>
      </c>
      <c r="AF22" s="9" t="s">
        <v>81</v>
      </c>
      <c r="AG22" s="9" t="s">
        <v>72</v>
      </c>
      <c r="AH22" s="9" t="s">
        <v>68</v>
      </c>
      <c r="AW22" s="8" t="s">
        <v>80</v>
      </c>
      <c r="AX22" s="9" t="s">
        <v>144</v>
      </c>
      <c r="AY22" s="9" t="s">
        <v>68</v>
      </c>
      <c r="AZ22" s="9" t="s">
        <v>68</v>
      </c>
      <c r="BA22" s="9" t="s">
        <v>68</v>
      </c>
      <c r="BB22" s="9" t="s">
        <v>68</v>
      </c>
      <c r="BC22" s="9" t="s">
        <v>145</v>
      </c>
      <c r="BD22" s="9" t="s">
        <v>68</v>
      </c>
    </row>
    <row r="23" spans="1:56" ht="14.65" thickBot="1" x14ac:dyDescent="0.5">
      <c r="A23" s="8" t="s">
        <v>82</v>
      </c>
      <c r="B23" s="9" t="s">
        <v>68</v>
      </c>
      <c r="C23" s="9" t="s">
        <v>68</v>
      </c>
      <c r="D23" s="9" t="s">
        <v>68</v>
      </c>
      <c r="E23" s="9" t="s">
        <v>68</v>
      </c>
      <c r="F23" s="9" t="s">
        <v>68</v>
      </c>
      <c r="G23" s="9" t="s">
        <v>72</v>
      </c>
      <c r="H23" s="9" t="s">
        <v>68</v>
      </c>
      <c r="N23" s="8" t="s">
        <v>82</v>
      </c>
      <c r="O23" s="9" t="s">
        <v>68</v>
      </c>
      <c r="P23" s="9" t="s">
        <v>68</v>
      </c>
      <c r="Q23" s="9" t="s">
        <v>68</v>
      </c>
      <c r="R23" s="9" t="s">
        <v>68</v>
      </c>
      <c r="S23" s="9" t="s">
        <v>68</v>
      </c>
      <c r="T23" s="9" t="s">
        <v>72</v>
      </c>
      <c r="U23" s="9" t="s">
        <v>68</v>
      </c>
      <c r="AA23" s="8" t="s">
        <v>82</v>
      </c>
      <c r="AB23" s="9" t="s">
        <v>68</v>
      </c>
      <c r="AC23" s="9" t="s">
        <v>68</v>
      </c>
      <c r="AD23" s="9" t="s">
        <v>68</v>
      </c>
      <c r="AE23" s="9" t="s">
        <v>68</v>
      </c>
      <c r="AF23" s="9" t="s">
        <v>68</v>
      </c>
      <c r="AG23" s="9" t="s">
        <v>72</v>
      </c>
      <c r="AH23" s="9" t="s">
        <v>68</v>
      </c>
      <c r="AW23" s="8" t="s">
        <v>82</v>
      </c>
      <c r="AX23" s="9" t="s">
        <v>144</v>
      </c>
      <c r="AY23" s="9" t="s">
        <v>68</v>
      </c>
      <c r="AZ23" s="9" t="s">
        <v>68</v>
      </c>
      <c r="BA23" s="9" t="s">
        <v>68</v>
      </c>
      <c r="BB23" s="9" t="s">
        <v>68</v>
      </c>
      <c r="BC23" s="9" t="s">
        <v>145</v>
      </c>
      <c r="BD23" s="9" t="s">
        <v>68</v>
      </c>
    </row>
    <row r="24" spans="1:56" ht="14.65" thickBot="1" x14ac:dyDescent="0.5">
      <c r="A24" s="8" t="s">
        <v>83</v>
      </c>
      <c r="B24" s="9" t="s">
        <v>68</v>
      </c>
      <c r="C24" s="9" t="s">
        <v>68</v>
      </c>
      <c r="D24" s="9" t="s">
        <v>68</v>
      </c>
      <c r="E24" s="9" t="s">
        <v>68</v>
      </c>
      <c r="F24" s="9" t="s">
        <v>68</v>
      </c>
      <c r="G24" s="9" t="s">
        <v>72</v>
      </c>
      <c r="H24" s="9" t="s">
        <v>68</v>
      </c>
      <c r="N24" s="8" t="s">
        <v>83</v>
      </c>
      <c r="O24" s="9" t="s">
        <v>68</v>
      </c>
      <c r="P24" s="9" t="s">
        <v>68</v>
      </c>
      <c r="Q24" s="9" t="s">
        <v>68</v>
      </c>
      <c r="R24" s="9" t="s">
        <v>68</v>
      </c>
      <c r="S24" s="9" t="s">
        <v>68</v>
      </c>
      <c r="T24" s="9" t="s">
        <v>72</v>
      </c>
      <c r="U24" s="9" t="s">
        <v>68</v>
      </c>
      <c r="AA24" s="8" t="s">
        <v>83</v>
      </c>
      <c r="AB24" s="9" t="s">
        <v>68</v>
      </c>
      <c r="AC24" s="9" t="s">
        <v>68</v>
      </c>
      <c r="AD24" s="9" t="s">
        <v>68</v>
      </c>
      <c r="AE24" s="9" t="s">
        <v>68</v>
      </c>
      <c r="AF24" s="9" t="s">
        <v>68</v>
      </c>
      <c r="AG24" s="9" t="s">
        <v>72</v>
      </c>
      <c r="AH24" s="9" t="s">
        <v>68</v>
      </c>
      <c r="AW24" s="8" t="s">
        <v>83</v>
      </c>
      <c r="AX24" s="9" t="s">
        <v>144</v>
      </c>
      <c r="AY24" s="9" t="s">
        <v>68</v>
      </c>
      <c r="AZ24" s="9" t="s">
        <v>68</v>
      </c>
      <c r="BA24" s="9" t="s">
        <v>68</v>
      </c>
      <c r="BB24" s="9" t="s">
        <v>68</v>
      </c>
      <c r="BC24" s="9" t="s">
        <v>145</v>
      </c>
      <c r="BD24" s="9" t="s">
        <v>68</v>
      </c>
    </row>
    <row r="25" spans="1:56" ht="14.65" thickBot="1" x14ac:dyDescent="0.5">
      <c r="A25" s="8" t="s">
        <v>84</v>
      </c>
      <c r="B25" s="9" t="s">
        <v>68</v>
      </c>
      <c r="C25" s="9" t="s">
        <v>68</v>
      </c>
      <c r="D25" s="9" t="s">
        <v>68</v>
      </c>
      <c r="E25" s="9" t="s">
        <v>68</v>
      </c>
      <c r="F25" s="9" t="s">
        <v>68</v>
      </c>
      <c r="G25" s="9" t="s">
        <v>72</v>
      </c>
      <c r="H25" s="9" t="s">
        <v>68</v>
      </c>
      <c r="N25" s="8" t="s">
        <v>84</v>
      </c>
      <c r="O25" s="9" t="s">
        <v>68</v>
      </c>
      <c r="P25" s="9" t="s">
        <v>68</v>
      </c>
      <c r="Q25" s="9" t="s">
        <v>68</v>
      </c>
      <c r="R25" s="9" t="s">
        <v>68</v>
      </c>
      <c r="S25" s="9" t="s">
        <v>68</v>
      </c>
      <c r="T25" s="9" t="s">
        <v>72</v>
      </c>
      <c r="U25" s="9" t="s">
        <v>68</v>
      </c>
      <c r="AA25" s="8" t="s">
        <v>84</v>
      </c>
      <c r="AB25" s="9" t="s">
        <v>68</v>
      </c>
      <c r="AC25" s="9" t="s">
        <v>68</v>
      </c>
      <c r="AD25" s="9" t="s">
        <v>68</v>
      </c>
      <c r="AE25" s="9" t="s">
        <v>68</v>
      </c>
      <c r="AF25" s="9" t="s">
        <v>68</v>
      </c>
      <c r="AG25" s="9" t="s">
        <v>72</v>
      </c>
      <c r="AH25" s="9" t="s">
        <v>68</v>
      </c>
      <c r="AW25" s="8" t="s">
        <v>84</v>
      </c>
      <c r="AX25" s="9" t="s">
        <v>144</v>
      </c>
      <c r="AY25" s="9" t="s">
        <v>68</v>
      </c>
      <c r="AZ25" s="9" t="s">
        <v>68</v>
      </c>
      <c r="BA25" s="9" t="s">
        <v>68</v>
      </c>
      <c r="BB25" s="9" t="s">
        <v>68</v>
      </c>
      <c r="BC25" s="9" t="s">
        <v>145</v>
      </c>
      <c r="BD25" s="9" t="s">
        <v>68</v>
      </c>
    </row>
    <row r="26" spans="1:56" ht="18" thickBot="1" x14ac:dyDescent="0.5">
      <c r="A26" s="4"/>
      <c r="N26" s="4"/>
      <c r="AA26" s="4"/>
      <c r="AW26" s="4"/>
    </row>
    <row r="27" spans="1:56" ht="14.65" thickBot="1" x14ac:dyDescent="0.5">
      <c r="A27" s="8" t="s">
        <v>85</v>
      </c>
      <c r="B27" s="8" t="s">
        <v>49</v>
      </c>
      <c r="C27" s="8" t="s">
        <v>50</v>
      </c>
      <c r="D27" s="8" t="s">
        <v>51</v>
      </c>
      <c r="E27" s="8" t="s">
        <v>52</v>
      </c>
      <c r="F27" s="8" t="s">
        <v>53</v>
      </c>
      <c r="G27" s="8" t="s">
        <v>54</v>
      </c>
      <c r="H27" s="8" t="s">
        <v>55</v>
      </c>
      <c r="N27" s="8" t="s">
        <v>85</v>
      </c>
      <c r="O27" s="8" t="s">
        <v>49</v>
      </c>
      <c r="P27" s="8" t="s">
        <v>50</v>
      </c>
      <c r="Q27" s="8" t="s">
        <v>51</v>
      </c>
      <c r="R27" s="8" t="s">
        <v>52</v>
      </c>
      <c r="S27" s="8" t="s">
        <v>53</v>
      </c>
      <c r="T27" s="8" t="s">
        <v>54</v>
      </c>
      <c r="U27" s="8" t="s">
        <v>55</v>
      </c>
      <c r="AA27" s="8" t="s">
        <v>85</v>
      </c>
      <c r="AB27" s="8" t="s">
        <v>49</v>
      </c>
      <c r="AC27" s="8" t="s">
        <v>50</v>
      </c>
      <c r="AD27" s="8" t="s">
        <v>51</v>
      </c>
      <c r="AE27" s="8" t="s">
        <v>52</v>
      </c>
      <c r="AF27" s="8" t="s">
        <v>53</v>
      </c>
      <c r="AG27" s="8" t="s">
        <v>54</v>
      </c>
      <c r="AH27" s="8" t="s">
        <v>55</v>
      </c>
      <c r="AW27" s="8" t="s">
        <v>85</v>
      </c>
      <c r="AX27" s="8" t="s">
        <v>49</v>
      </c>
      <c r="AY27" s="8" t="s">
        <v>50</v>
      </c>
      <c r="AZ27" s="8" t="s">
        <v>51</v>
      </c>
      <c r="BA27" s="8" t="s">
        <v>52</v>
      </c>
      <c r="BB27" s="8" t="s">
        <v>53</v>
      </c>
      <c r="BC27" s="8" t="s">
        <v>54</v>
      </c>
      <c r="BD27" s="8" t="s">
        <v>55</v>
      </c>
    </row>
    <row r="28" spans="1:56" ht="14.65" thickBot="1" x14ac:dyDescent="0.5">
      <c r="A28" s="8" t="s">
        <v>66</v>
      </c>
      <c r="B28" s="9" t="s">
        <v>86</v>
      </c>
      <c r="C28" s="9">
        <v>0</v>
      </c>
      <c r="D28" s="9" t="s">
        <v>87</v>
      </c>
      <c r="E28" s="9" t="s">
        <v>88</v>
      </c>
      <c r="F28" s="9" t="s">
        <v>89</v>
      </c>
      <c r="G28" s="9">
        <v>1179591</v>
      </c>
      <c r="H28" s="9" t="s">
        <v>90</v>
      </c>
      <c r="J28">
        <f>VALUE(F28)</f>
        <v>5307002.4000000004</v>
      </c>
      <c r="N28" s="8" t="s">
        <v>66</v>
      </c>
      <c r="O28" s="9" t="s">
        <v>86</v>
      </c>
      <c r="P28" s="9">
        <v>0</v>
      </c>
      <c r="Q28" s="9" t="s">
        <v>87</v>
      </c>
      <c r="R28" s="9" t="s">
        <v>129</v>
      </c>
      <c r="S28" s="9" t="s">
        <v>130</v>
      </c>
      <c r="T28" s="9">
        <v>1179591</v>
      </c>
      <c r="U28" s="9" t="s">
        <v>90</v>
      </c>
      <c r="AA28" s="8" t="s">
        <v>66</v>
      </c>
      <c r="AB28" s="9" t="s">
        <v>86</v>
      </c>
      <c r="AC28" s="9">
        <v>0</v>
      </c>
      <c r="AD28" s="9" t="s">
        <v>87</v>
      </c>
      <c r="AE28" s="9" t="s">
        <v>88</v>
      </c>
      <c r="AF28" s="9" t="s">
        <v>89</v>
      </c>
      <c r="AG28" s="9">
        <v>1179591</v>
      </c>
      <c r="AH28" s="9" t="s">
        <v>90</v>
      </c>
      <c r="AW28" s="8" t="s">
        <v>66</v>
      </c>
      <c r="AX28" s="9">
        <v>3465882.6</v>
      </c>
      <c r="AY28" s="9">
        <v>1001705.6</v>
      </c>
      <c r="AZ28" s="9">
        <v>581530</v>
      </c>
      <c r="BA28" s="9">
        <v>0</v>
      </c>
      <c r="BB28" s="9">
        <v>0</v>
      </c>
      <c r="BC28" s="9">
        <v>2211154.2999999998</v>
      </c>
      <c r="BD28" s="9">
        <v>251693.5</v>
      </c>
    </row>
    <row r="29" spans="1:56" ht="14.65" thickBot="1" x14ac:dyDescent="0.5">
      <c r="A29" s="8" t="s">
        <v>74</v>
      </c>
      <c r="B29" s="9">
        <v>0</v>
      </c>
      <c r="C29" s="9">
        <v>0</v>
      </c>
      <c r="D29" s="9" t="s">
        <v>91</v>
      </c>
      <c r="E29" s="9">
        <v>0</v>
      </c>
      <c r="F29" s="9" t="s">
        <v>92</v>
      </c>
      <c r="G29" s="9">
        <v>1179591</v>
      </c>
      <c r="H29" s="9" t="s">
        <v>90</v>
      </c>
      <c r="J29">
        <f t="shared" ref="J29:J35" si="3">VALUE(F29)</f>
        <v>1199542.7</v>
      </c>
      <c r="N29" s="8" t="s">
        <v>74</v>
      </c>
      <c r="O29" s="9">
        <v>0</v>
      </c>
      <c r="P29" s="9">
        <v>0</v>
      </c>
      <c r="Q29" s="9" t="s">
        <v>91</v>
      </c>
      <c r="R29" s="9">
        <v>1111833</v>
      </c>
      <c r="S29" s="9" t="s">
        <v>131</v>
      </c>
      <c r="T29" s="9">
        <v>1179591</v>
      </c>
      <c r="U29" s="9" t="s">
        <v>90</v>
      </c>
      <c r="AA29" s="8" t="s">
        <v>74</v>
      </c>
      <c r="AB29" s="9">
        <v>0</v>
      </c>
      <c r="AC29" s="9">
        <v>0</v>
      </c>
      <c r="AD29" s="9" t="s">
        <v>91</v>
      </c>
      <c r="AE29" s="9">
        <v>0</v>
      </c>
      <c r="AF29" s="9" t="s">
        <v>92</v>
      </c>
      <c r="AG29" s="9">
        <v>1179591</v>
      </c>
      <c r="AH29" s="9" t="s">
        <v>90</v>
      </c>
      <c r="AW29" s="8" t="s">
        <v>74</v>
      </c>
      <c r="AX29" s="9">
        <v>3465882.6</v>
      </c>
      <c r="AY29" s="9">
        <v>1001705.6</v>
      </c>
      <c r="AZ29" s="9">
        <v>0</v>
      </c>
      <c r="BA29" s="9">
        <v>0</v>
      </c>
      <c r="BB29" s="9">
        <v>0</v>
      </c>
      <c r="BC29" s="9">
        <v>2211154.2999999998</v>
      </c>
      <c r="BD29" s="9">
        <v>251693.5</v>
      </c>
    </row>
    <row r="30" spans="1:56" ht="14.65" thickBot="1" x14ac:dyDescent="0.5">
      <c r="A30" s="8" t="s">
        <v>77</v>
      </c>
      <c r="B30" s="9">
        <v>0</v>
      </c>
      <c r="C30" s="9">
        <v>0</v>
      </c>
      <c r="D30" s="9" t="s">
        <v>91</v>
      </c>
      <c r="E30" s="9">
        <v>0</v>
      </c>
      <c r="F30" s="9" t="s">
        <v>92</v>
      </c>
      <c r="G30" s="9">
        <v>1179591</v>
      </c>
      <c r="H30" s="9">
        <v>0</v>
      </c>
      <c r="J30">
        <f t="shared" si="3"/>
        <v>1199542.7</v>
      </c>
      <c r="N30" s="8" t="s">
        <v>77</v>
      </c>
      <c r="O30" s="9">
        <v>0</v>
      </c>
      <c r="P30" s="9">
        <v>0</v>
      </c>
      <c r="Q30" s="9" t="s">
        <v>91</v>
      </c>
      <c r="R30" s="9">
        <v>0</v>
      </c>
      <c r="S30" s="9" t="s">
        <v>131</v>
      </c>
      <c r="T30" s="9">
        <v>1179591</v>
      </c>
      <c r="U30" s="9">
        <v>0</v>
      </c>
      <c r="AA30" s="8" t="s">
        <v>77</v>
      </c>
      <c r="AB30" s="9">
        <v>0</v>
      </c>
      <c r="AC30" s="9">
        <v>0</v>
      </c>
      <c r="AD30" s="9" t="s">
        <v>91</v>
      </c>
      <c r="AE30" s="9">
        <v>0</v>
      </c>
      <c r="AF30" s="9" t="s">
        <v>92</v>
      </c>
      <c r="AG30" s="9">
        <v>1179591</v>
      </c>
      <c r="AH30" s="9">
        <v>0</v>
      </c>
      <c r="AW30" s="8" t="s">
        <v>77</v>
      </c>
      <c r="AX30" s="9">
        <v>3465882.6</v>
      </c>
      <c r="AY30" s="9">
        <v>1001705.6</v>
      </c>
      <c r="AZ30" s="9">
        <v>0</v>
      </c>
      <c r="BA30" s="9">
        <v>0</v>
      </c>
      <c r="BB30" s="9">
        <v>0</v>
      </c>
      <c r="BC30" s="9">
        <v>2211154.2999999998</v>
      </c>
      <c r="BD30" s="9">
        <v>251693.5</v>
      </c>
    </row>
    <row r="31" spans="1:56" ht="14.65" thickBot="1" x14ac:dyDescent="0.5">
      <c r="A31" s="8" t="s">
        <v>78</v>
      </c>
      <c r="B31" s="9">
        <v>0</v>
      </c>
      <c r="C31" s="9">
        <v>0</v>
      </c>
      <c r="D31" s="9">
        <v>0</v>
      </c>
      <c r="E31" s="9">
        <v>0</v>
      </c>
      <c r="F31" s="9" t="s">
        <v>93</v>
      </c>
      <c r="G31" s="9">
        <v>1179591</v>
      </c>
      <c r="H31" s="9">
        <v>0</v>
      </c>
      <c r="J31">
        <f t="shared" si="3"/>
        <v>1199542.2</v>
      </c>
      <c r="N31" s="8" t="s">
        <v>78</v>
      </c>
      <c r="O31" s="9">
        <v>0</v>
      </c>
      <c r="P31" s="9">
        <v>0</v>
      </c>
      <c r="Q31" s="9">
        <v>0</v>
      </c>
      <c r="R31" s="9">
        <v>0</v>
      </c>
      <c r="S31" s="9" t="s">
        <v>132</v>
      </c>
      <c r="T31" s="9">
        <v>1179591</v>
      </c>
      <c r="U31" s="9">
        <v>0</v>
      </c>
      <c r="AA31" s="8" t="s">
        <v>78</v>
      </c>
      <c r="AB31" s="9">
        <v>0</v>
      </c>
      <c r="AC31" s="9">
        <v>0</v>
      </c>
      <c r="AD31" s="9">
        <v>0</v>
      </c>
      <c r="AE31" s="9">
        <v>0</v>
      </c>
      <c r="AF31" s="9" t="s">
        <v>93</v>
      </c>
      <c r="AG31" s="9">
        <v>1179591</v>
      </c>
      <c r="AH31" s="9">
        <v>0</v>
      </c>
      <c r="AW31" s="8" t="s">
        <v>78</v>
      </c>
      <c r="AX31" s="9">
        <v>1431161.8</v>
      </c>
      <c r="AY31" s="9">
        <v>1001705.6</v>
      </c>
      <c r="AZ31" s="9">
        <v>0</v>
      </c>
      <c r="BA31" s="9">
        <v>0</v>
      </c>
      <c r="BB31" s="9">
        <v>0</v>
      </c>
      <c r="BC31" s="9">
        <v>1038799.7</v>
      </c>
      <c r="BD31" s="9">
        <v>0</v>
      </c>
    </row>
    <row r="32" spans="1:56" ht="14.65" thickBot="1" x14ac:dyDescent="0.5">
      <c r="A32" s="8" t="s">
        <v>80</v>
      </c>
      <c r="B32" s="9">
        <v>0</v>
      </c>
      <c r="C32" s="9">
        <v>0</v>
      </c>
      <c r="D32" s="9">
        <v>0</v>
      </c>
      <c r="E32" s="9">
        <v>0</v>
      </c>
      <c r="F32" s="9">
        <v>1111833</v>
      </c>
      <c r="G32" s="9">
        <v>1179591</v>
      </c>
      <c r="H32" s="9">
        <v>0</v>
      </c>
      <c r="J32">
        <f t="shared" si="3"/>
        <v>1111833</v>
      </c>
      <c r="N32" s="8" t="s">
        <v>80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1179591</v>
      </c>
      <c r="U32" s="9">
        <v>0</v>
      </c>
      <c r="AA32" s="8" t="s">
        <v>80</v>
      </c>
      <c r="AB32" s="9">
        <v>0</v>
      </c>
      <c r="AC32" s="9">
        <v>0</v>
      </c>
      <c r="AD32" s="9">
        <v>0</v>
      </c>
      <c r="AE32" s="9">
        <v>0</v>
      </c>
      <c r="AF32" s="9">
        <v>1111833</v>
      </c>
      <c r="AG32" s="9">
        <v>1179591</v>
      </c>
      <c r="AH32" s="9">
        <v>0</v>
      </c>
      <c r="AW32" s="8" t="s">
        <v>80</v>
      </c>
      <c r="AX32" s="9">
        <v>1431161.8</v>
      </c>
      <c r="AY32" s="9">
        <v>0</v>
      </c>
      <c r="AZ32" s="9">
        <v>0</v>
      </c>
      <c r="BA32" s="9">
        <v>0</v>
      </c>
      <c r="BB32" s="9">
        <v>0</v>
      </c>
      <c r="BC32" s="9">
        <v>1038799.7</v>
      </c>
      <c r="BD32" s="9">
        <v>0</v>
      </c>
    </row>
    <row r="33" spans="1:61" ht="14.65" thickBot="1" x14ac:dyDescent="0.5">
      <c r="A33" s="8" t="s">
        <v>82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1179591</v>
      </c>
      <c r="H33" s="9">
        <v>0</v>
      </c>
      <c r="J33">
        <f t="shared" si="3"/>
        <v>0</v>
      </c>
      <c r="N33" s="8" t="s">
        <v>82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1179591</v>
      </c>
      <c r="U33" s="9">
        <v>0</v>
      </c>
      <c r="AA33" s="8" t="s">
        <v>82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1179591</v>
      </c>
      <c r="AH33" s="9">
        <v>0</v>
      </c>
      <c r="AW33" s="8" t="s">
        <v>82</v>
      </c>
      <c r="AX33" s="9">
        <v>1431161.8</v>
      </c>
      <c r="AY33" s="9">
        <v>0</v>
      </c>
      <c r="AZ33" s="9">
        <v>0</v>
      </c>
      <c r="BA33" s="9">
        <v>0</v>
      </c>
      <c r="BB33" s="9">
        <v>0</v>
      </c>
      <c r="BC33" s="9">
        <v>1038799.7</v>
      </c>
      <c r="BD33" s="9">
        <v>0</v>
      </c>
    </row>
    <row r="34" spans="1:61" ht="14.65" thickBot="1" x14ac:dyDescent="0.5">
      <c r="A34" s="8" t="s">
        <v>83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1179591</v>
      </c>
      <c r="H34" s="9">
        <v>0</v>
      </c>
      <c r="J34">
        <f t="shared" si="3"/>
        <v>0</v>
      </c>
      <c r="N34" s="8" t="s">
        <v>83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1179591</v>
      </c>
      <c r="U34" s="9">
        <v>0</v>
      </c>
      <c r="AA34" s="8" t="s">
        <v>83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1179591</v>
      </c>
      <c r="AH34" s="9">
        <v>0</v>
      </c>
      <c r="AW34" s="8" t="s">
        <v>83</v>
      </c>
      <c r="AX34" s="9">
        <v>1431161.8</v>
      </c>
      <c r="AY34" s="9">
        <v>0</v>
      </c>
      <c r="AZ34" s="9">
        <v>0</v>
      </c>
      <c r="BA34" s="9">
        <v>0</v>
      </c>
      <c r="BB34" s="9">
        <v>0</v>
      </c>
      <c r="BC34" s="9">
        <v>1038799.7</v>
      </c>
      <c r="BD34" s="9">
        <v>0</v>
      </c>
    </row>
    <row r="35" spans="1:61" ht="14.65" thickBot="1" x14ac:dyDescent="0.5">
      <c r="A35" s="8" t="s">
        <v>84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1179591</v>
      </c>
      <c r="H35" s="9">
        <v>0</v>
      </c>
      <c r="J35">
        <f t="shared" si="3"/>
        <v>0</v>
      </c>
      <c r="N35" s="8" t="s">
        <v>84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1179591</v>
      </c>
      <c r="U35" s="9">
        <v>0</v>
      </c>
      <c r="AA35" s="8" t="s">
        <v>84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1179591</v>
      </c>
      <c r="AH35" s="9">
        <v>0</v>
      </c>
      <c r="AW35" s="8" t="s">
        <v>84</v>
      </c>
      <c r="AX35" s="9">
        <v>1431161.8</v>
      </c>
      <c r="AY35" s="9">
        <v>0</v>
      </c>
      <c r="AZ35" s="9">
        <v>0</v>
      </c>
      <c r="BA35" s="9">
        <v>0</v>
      </c>
      <c r="BB35" s="9">
        <v>0</v>
      </c>
      <c r="BC35" s="9">
        <v>1038799.7</v>
      </c>
      <c r="BD35" s="9">
        <v>0</v>
      </c>
    </row>
    <row r="36" spans="1:61" ht="18" thickBot="1" x14ac:dyDescent="0.5">
      <c r="A36" s="4"/>
      <c r="J36">
        <f>CORREL(I38:I45,J38:J45)</f>
        <v>0.99997257529877004</v>
      </c>
      <c r="N36" s="4"/>
      <c r="AA36" s="4"/>
      <c r="AW36" s="4"/>
    </row>
    <row r="37" spans="1:61" ht="14.65" thickBot="1" x14ac:dyDescent="0.5">
      <c r="A37" s="8" t="s">
        <v>94</v>
      </c>
      <c r="B37" s="8" t="s">
        <v>49</v>
      </c>
      <c r="C37" s="8" t="s">
        <v>50</v>
      </c>
      <c r="D37" s="8" t="s">
        <v>51</v>
      </c>
      <c r="E37" s="8" t="s">
        <v>52</v>
      </c>
      <c r="F37" s="8" t="s">
        <v>53</v>
      </c>
      <c r="G37" s="8" t="s">
        <v>54</v>
      </c>
      <c r="H37" s="8" t="s">
        <v>55</v>
      </c>
      <c r="I37" s="8" t="s">
        <v>95</v>
      </c>
      <c r="J37" s="8" t="s">
        <v>96</v>
      </c>
      <c r="K37" s="8" t="s">
        <v>97</v>
      </c>
      <c r="L37" s="8" t="s">
        <v>98</v>
      </c>
      <c r="N37" s="8" t="s">
        <v>94</v>
      </c>
      <c r="O37" s="8" t="s">
        <v>49</v>
      </c>
      <c r="P37" s="8" t="s">
        <v>50</v>
      </c>
      <c r="Q37" s="8" t="s">
        <v>51</v>
      </c>
      <c r="R37" s="8" t="s">
        <v>52</v>
      </c>
      <c r="S37" s="8" t="s">
        <v>53</v>
      </c>
      <c r="T37" s="8" t="s">
        <v>54</v>
      </c>
      <c r="U37" s="8" t="s">
        <v>55</v>
      </c>
      <c r="V37" s="8" t="s">
        <v>95</v>
      </c>
      <c r="W37" s="8" t="s">
        <v>96</v>
      </c>
      <c r="X37" s="8" t="s">
        <v>97</v>
      </c>
      <c r="Y37" s="8" t="s">
        <v>98</v>
      </c>
      <c r="AA37" s="8" t="s">
        <v>94</v>
      </c>
      <c r="AB37" s="8" t="s">
        <v>49</v>
      </c>
      <c r="AC37" s="8" t="s">
        <v>50</v>
      </c>
      <c r="AD37" s="8" t="s">
        <v>51</v>
      </c>
      <c r="AE37" s="8" t="s">
        <v>52</v>
      </c>
      <c r="AF37" s="8" t="s">
        <v>53</v>
      </c>
      <c r="AG37" s="8" t="s">
        <v>54</v>
      </c>
      <c r="AH37" s="8" t="s">
        <v>55</v>
      </c>
      <c r="AI37" s="8" t="s">
        <v>95</v>
      </c>
      <c r="AJ37" s="8" t="s">
        <v>96</v>
      </c>
      <c r="AK37" s="8" t="s">
        <v>97</v>
      </c>
      <c r="AL37" s="8" t="s">
        <v>98</v>
      </c>
      <c r="AW37" s="8" t="s">
        <v>94</v>
      </c>
      <c r="AX37" s="8" t="s">
        <v>49</v>
      </c>
      <c r="AY37" s="8" t="s">
        <v>50</v>
      </c>
      <c r="AZ37" s="8" t="s">
        <v>51</v>
      </c>
      <c r="BA37" s="8" t="s">
        <v>52</v>
      </c>
      <c r="BB37" s="8" t="s">
        <v>53</v>
      </c>
      <c r="BC37" s="8" t="s">
        <v>54</v>
      </c>
      <c r="BD37" s="8" t="s">
        <v>55</v>
      </c>
      <c r="BE37" s="8" t="s">
        <v>95</v>
      </c>
      <c r="BF37" s="8" t="s">
        <v>96</v>
      </c>
      <c r="BG37" s="8" t="s">
        <v>97</v>
      </c>
      <c r="BH37" s="8" t="s">
        <v>98</v>
      </c>
      <c r="BI37" s="17" t="s">
        <v>147</v>
      </c>
    </row>
    <row r="38" spans="1:61" ht="14.65" thickBot="1" x14ac:dyDescent="0.5">
      <c r="A38" s="8" t="s">
        <v>57</v>
      </c>
      <c r="B38" s="9">
        <v>0</v>
      </c>
      <c r="C38" s="9">
        <v>0</v>
      </c>
      <c r="D38" s="9">
        <v>0</v>
      </c>
      <c r="E38" s="9">
        <v>0</v>
      </c>
      <c r="F38" s="9" t="s">
        <v>93</v>
      </c>
      <c r="G38" s="9">
        <v>1179591</v>
      </c>
      <c r="H38" s="9" t="s">
        <v>90</v>
      </c>
      <c r="I38" s="9" t="s">
        <v>99</v>
      </c>
      <c r="J38" s="9">
        <v>2530000</v>
      </c>
      <c r="K38" s="9" t="s">
        <v>100</v>
      </c>
      <c r="L38" s="9" t="s">
        <v>101</v>
      </c>
      <c r="N38" s="8" t="s">
        <v>57</v>
      </c>
      <c r="O38" s="9">
        <v>0</v>
      </c>
      <c r="P38" s="9">
        <v>0</v>
      </c>
      <c r="Q38" s="9">
        <v>0</v>
      </c>
      <c r="R38" s="9">
        <v>1111833</v>
      </c>
      <c r="S38" s="9" t="s">
        <v>132</v>
      </c>
      <c r="T38" s="9">
        <v>1179591</v>
      </c>
      <c r="U38" s="9" t="s">
        <v>90</v>
      </c>
      <c r="V38" s="9" t="s">
        <v>99</v>
      </c>
      <c r="W38" s="9">
        <v>2530000</v>
      </c>
      <c r="X38" s="9" t="s">
        <v>100</v>
      </c>
      <c r="Y38" s="9" t="s">
        <v>101</v>
      </c>
      <c r="AA38" s="8" t="s">
        <v>57</v>
      </c>
      <c r="AB38" s="9">
        <v>0</v>
      </c>
      <c r="AC38" s="9">
        <v>0</v>
      </c>
      <c r="AD38" s="9">
        <v>0</v>
      </c>
      <c r="AE38" s="9">
        <v>0</v>
      </c>
      <c r="AF38" s="9" t="s">
        <v>93</v>
      </c>
      <c r="AG38" s="9">
        <v>1179591</v>
      </c>
      <c r="AH38" s="9" t="s">
        <v>90</v>
      </c>
      <c r="AI38" s="9" t="s">
        <v>99</v>
      </c>
      <c r="AJ38" s="9">
        <v>2530000</v>
      </c>
      <c r="AK38" s="9" t="s">
        <v>100</v>
      </c>
      <c r="AL38" s="9" t="s">
        <v>101</v>
      </c>
      <c r="AW38" s="8" t="s">
        <v>57</v>
      </c>
      <c r="AX38" s="9">
        <v>3465882.6</v>
      </c>
      <c r="AY38" s="9">
        <v>1001705.6</v>
      </c>
      <c r="AZ38" s="9">
        <v>0</v>
      </c>
      <c r="BA38" s="9">
        <v>0</v>
      </c>
      <c r="BB38" s="9">
        <v>0</v>
      </c>
      <c r="BC38" s="9">
        <v>2211154.2999999998</v>
      </c>
      <c r="BD38" s="9">
        <v>0</v>
      </c>
      <c r="BE38" s="9">
        <v>6678742.5</v>
      </c>
      <c r="BF38" s="9">
        <v>2530000</v>
      </c>
      <c r="BG38" s="9">
        <v>-4148742.5</v>
      </c>
      <c r="BH38" s="9">
        <v>-163.98</v>
      </c>
      <c r="BI38">
        <f>IF(BH38*AL38 &lt;= 0,1,0)</f>
        <v>0</v>
      </c>
    </row>
    <row r="39" spans="1:61" ht="14.65" thickBot="1" x14ac:dyDescent="0.5">
      <c r="A39" s="8" t="s">
        <v>58</v>
      </c>
      <c r="B39" s="9">
        <v>0</v>
      </c>
      <c r="C39" s="9">
        <v>0</v>
      </c>
      <c r="D39" s="9" t="s">
        <v>87</v>
      </c>
      <c r="E39" s="9" t="s">
        <v>88</v>
      </c>
      <c r="F39" s="9" t="s">
        <v>92</v>
      </c>
      <c r="G39" s="9">
        <v>1179591</v>
      </c>
      <c r="H39" s="9" t="s">
        <v>90</v>
      </c>
      <c r="I39" s="9">
        <v>4896889</v>
      </c>
      <c r="J39" s="9">
        <v>4888000</v>
      </c>
      <c r="K39" s="9">
        <v>-8889</v>
      </c>
      <c r="L39" s="9" t="s">
        <v>101</v>
      </c>
      <c r="N39" s="8" t="s">
        <v>58</v>
      </c>
      <c r="O39" s="9">
        <v>0</v>
      </c>
      <c r="P39" s="9">
        <v>0</v>
      </c>
      <c r="Q39" s="9" t="s">
        <v>87</v>
      </c>
      <c r="R39" s="9" t="s">
        <v>129</v>
      </c>
      <c r="S39" s="9" t="s">
        <v>131</v>
      </c>
      <c r="T39" s="9">
        <v>1179591</v>
      </c>
      <c r="U39" s="9" t="s">
        <v>90</v>
      </c>
      <c r="V39" s="9">
        <v>4896889</v>
      </c>
      <c r="W39" s="9">
        <v>4888000</v>
      </c>
      <c r="X39" s="9">
        <v>-8889</v>
      </c>
      <c r="Y39" s="9" t="s">
        <v>101</v>
      </c>
      <c r="AA39" s="8" t="s">
        <v>58</v>
      </c>
      <c r="AB39" s="9">
        <v>0</v>
      </c>
      <c r="AC39" s="9">
        <v>0</v>
      </c>
      <c r="AD39" s="9" t="s">
        <v>87</v>
      </c>
      <c r="AE39" s="9" t="s">
        <v>88</v>
      </c>
      <c r="AF39" s="9" t="s">
        <v>92</v>
      </c>
      <c r="AG39" s="9">
        <v>1179591</v>
      </c>
      <c r="AH39" s="9" t="s">
        <v>90</v>
      </c>
      <c r="AI39" s="9">
        <v>4896889</v>
      </c>
      <c r="AJ39" s="9">
        <v>4888000</v>
      </c>
      <c r="AK39" s="9">
        <v>-8889</v>
      </c>
      <c r="AL39" s="9" t="s">
        <v>101</v>
      </c>
      <c r="AW39" s="8" t="s">
        <v>58</v>
      </c>
      <c r="AX39" s="9">
        <v>1431161.8</v>
      </c>
      <c r="AY39" s="9">
        <v>1001705.6</v>
      </c>
      <c r="AZ39" s="9">
        <v>0</v>
      </c>
      <c r="BA39" s="9">
        <v>0</v>
      </c>
      <c r="BB39" s="9">
        <v>0</v>
      </c>
      <c r="BC39" s="9">
        <v>1038799.7</v>
      </c>
      <c r="BD39" s="9">
        <v>0</v>
      </c>
      <c r="BE39" s="9">
        <v>3471667.1</v>
      </c>
      <c r="BF39" s="9">
        <v>4888000</v>
      </c>
      <c r="BG39" s="9">
        <v>1416332.9</v>
      </c>
      <c r="BH39" s="9">
        <v>28.98</v>
      </c>
      <c r="BI39">
        <f t="shared" ref="BI39:BI45" si="4">IF(BH39*AL39 &lt;= 0,1,0)</f>
        <v>1</v>
      </c>
    </row>
    <row r="40" spans="1:61" ht="14.65" thickBot="1" x14ac:dyDescent="0.5">
      <c r="A40" s="8" t="s">
        <v>59</v>
      </c>
      <c r="B40" s="9" t="s">
        <v>86</v>
      </c>
      <c r="C40" s="9">
        <v>0</v>
      </c>
      <c r="D40" s="9" t="s">
        <v>91</v>
      </c>
      <c r="E40" s="9" t="s">
        <v>88</v>
      </c>
      <c r="F40" s="9" t="s">
        <v>92</v>
      </c>
      <c r="G40" s="9">
        <v>1179591</v>
      </c>
      <c r="H40" s="9" t="s">
        <v>90</v>
      </c>
      <c r="I40" s="9" t="s">
        <v>102</v>
      </c>
      <c r="J40" s="9">
        <v>7393000</v>
      </c>
      <c r="K40" s="9" t="s">
        <v>103</v>
      </c>
      <c r="L40" s="9" t="s">
        <v>101</v>
      </c>
      <c r="N40" s="8" t="s">
        <v>59</v>
      </c>
      <c r="O40" s="9" t="s">
        <v>86</v>
      </c>
      <c r="P40" s="9">
        <v>0</v>
      </c>
      <c r="Q40" s="9" t="s">
        <v>91</v>
      </c>
      <c r="R40" s="9" t="s">
        <v>129</v>
      </c>
      <c r="S40" s="9" t="s">
        <v>131</v>
      </c>
      <c r="T40" s="9">
        <v>1179591</v>
      </c>
      <c r="U40" s="9" t="s">
        <v>90</v>
      </c>
      <c r="V40" s="9" t="s">
        <v>102</v>
      </c>
      <c r="W40" s="9">
        <v>7393000</v>
      </c>
      <c r="X40" s="9" t="s">
        <v>103</v>
      </c>
      <c r="Y40" s="9" t="s">
        <v>101</v>
      </c>
      <c r="AA40" s="8" t="s">
        <v>59</v>
      </c>
      <c r="AB40" s="9" t="s">
        <v>86</v>
      </c>
      <c r="AC40" s="9">
        <v>0</v>
      </c>
      <c r="AD40" s="9" t="s">
        <v>91</v>
      </c>
      <c r="AE40" s="9" t="s">
        <v>88</v>
      </c>
      <c r="AF40" s="9" t="s">
        <v>92</v>
      </c>
      <c r="AG40" s="9">
        <v>1179591</v>
      </c>
      <c r="AH40" s="9" t="s">
        <v>90</v>
      </c>
      <c r="AI40" s="9" t="s">
        <v>102</v>
      </c>
      <c r="AJ40" s="9">
        <v>7393000</v>
      </c>
      <c r="AK40" s="9" t="s">
        <v>103</v>
      </c>
      <c r="AL40" s="9" t="s">
        <v>101</v>
      </c>
      <c r="AW40" s="8" t="s">
        <v>59</v>
      </c>
      <c r="AX40" s="9">
        <v>1431161.8</v>
      </c>
      <c r="AY40" s="9">
        <v>1001705.6</v>
      </c>
      <c r="AZ40" s="9">
        <v>0</v>
      </c>
      <c r="BA40" s="9">
        <v>0</v>
      </c>
      <c r="BB40" s="9">
        <v>0</v>
      </c>
      <c r="BC40" s="9">
        <v>2211154.2999999998</v>
      </c>
      <c r="BD40" s="9">
        <v>0</v>
      </c>
      <c r="BE40" s="9">
        <v>4644021.7</v>
      </c>
      <c r="BF40" s="9">
        <v>7393000</v>
      </c>
      <c r="BG40" s="9">
        <v>2748978.3</v>
      </c>
      <c r="BH40" s="9">
        <v>37.18</v>
      </c>
      <c r="BI40">
        <f t="shared" si="4"/>
        <v>1</v>
      </c>
    </row>
    <row r="41" spans="1:61" ht="14.65" thickBot="1" x14ac:dyDescent="0.5">
      <c r="A41" s="8" t="s">
        <v>60</v>
      </c>
      <c r="B41" s="9">
        <v>0</v>
      </c>
      <c r="C41" s="9">
        <v>0</v>
      </c>
      <c r="D41" s="9">
        <v>0</v>
      </c>
      <c r="E41" s="9" t="s">
        <v>88</v>
      </c>
      <c r="F41" s="9">
        <v>1111833</v>
      </c>
      <c r="G41" s="9">
        <v>1179591</v>
      </c>
      <c r="H41" s="9">
        <v>0</v>
      </c>
      <c r="I41" s="9" t="s">
        <v>104</v>
      </c>
      <c r="J41" s="9">
        <v>3999999</v>
      </c>
      <c r="K41" s="9" t="s">
        <v>105</v>
      </c>
      <c r="L41" s="9">
        <f>K41/J41</f>
        <v>3.0833182708295676E-2</v>
      </c>
      <c r="N41" s="8" t="s">
        <v>60</v>
      </c>
      <c r="O41" s="9">
        <v>0</v>
      </c>
      <c r="P41" s="9">
        <v>0</v>
      </c>
      <c r="Q41" s="9">
        <v>0</v>
      </c>
      <c r="R41" s="9" t="s">
        <v>129</v>
      </c>
      <c r="S41" s="9">
        <v>0</v>
      </c>
      <c r="T41" s="9">
        <v>1179591</v>
      </c>
      <c r="U41" s="9">
        <v>0</v>
      </c>
      <c r="V41" s="9" t="s">
        <v>104</v>
      </c>
      <c r="W41" s="9">
        <v>3999999</v>
      </c>
      <c r="X41" s="9" t="s">
        <v>105</v>
      </c>
      <c r="Y41" s="10">
        <v>45359</v>
      </c>
      <c r="AA41" s="8" t="s">
        <v>60</v>
      </c>
      <c r="AB41" s="9">
        <v>0</v>
      </c>
      <c r="AC41" s="9">
        <v>0</v>
      </c>
      <c r="AD41" s="9">
        <v>0</v>
      </c>
      <c r="AE41" s="9" t="s">
        <v>88</v>
      </c>
      <c r="AF41" s="9">
        <v>1111833</v>
      </c>
      <c r="AG41" s="9">
        <v>1179591</v>
      </c>
      <c r="AH41" s="9">
        <v>0</v>
      </c>
      <c r="AI41" s="9" t="s">
        <v>104</v>
      </c>
      <c r="AJ41" s="9">
        <v>3999999</v>
      </c>
      <c r="AK41" s="9" t="s">
        <v>105</v>
      </c>
      <c r="AL41" s="10">
        <v>45359</v>
      </c>
      <c r="AW41" s="8" t="s">
        <v>60</v>
      </c>
      <c r="AX41" s="9">
        <v>3465882.6</v>
      </c>
      <c r="AY41" s="9">
        <v>0</v>
      </c>
      <c r="AZ41" s="9">
        <v>581530</v>
      </c>
      <c r="BA41" s="9">
        <v>0</v>
      </c>
      <c r="BB41" s="9">
        <v>0</v>
      </c>
      <c r="BC41" s="9">
        <v>1038799.7</v>
      </c>
      <c r="BD41" s="9">
        <v>251693.5</v>
      </c>
      <c r="BE41" s="9">
        <v>5337905.8</v>
      </c>
      <c r="BF41" s="9">
        <v>3999999</v>
      </c>
      <c r="BG41" s="9">
        <v>-1337906.8</v>
      </c>
      <c r="BH41" s="9">
        <v>-33.450000000000003</v>
      </c>
      <c r="BI41">
        <f t="shared" si="4"/>
        <v>1</v>
      </c>
    </row>
    <row r="42" spans="1:61" ht="14.65" thickBot="1" x14ac:dyDescent="0.5">
      <c r="A42" s="8" t="s">
        <v>61</v>
      </c>
      <c r="B42" s="9">
        <v>0</v>
      </c>
      <c r="C42" s="9">
        <v>0</v>
      </c>
      <c r="D42" s="9" t="s">
        <v>91</v>
      </c>
      <c r="E42" s="9">
        <v>0</v>
      </c>
      <c r="F42" s="9">
        <v>1111833</v>
      </c>
      <c r="G42" s="9">
        <v>1179591</v>
      </c>
      <c r="H42" s="9">
        <v>0</v>
      </c>
      <c r="I42" s="9" t="s">
        <v>106</v>
      </c>
      <c r="J42" s="9">
        <v>3058000</v>
      </c>
      <c r="K42" s="9" t="s">
        <v>107</v>
      </c>
      <c r="L42" s="9" t="s">
        <v>108</v>
      </c>
      <c r="N42" s="8" t="s">
        <v>61</v>
      </c>
      <c r="O42" s="9">
        <v>0</v>
      </c>
      <c r="P42" s="9">
        <v>0</v>
      </c>
      <c r="Q42" s="9" t="s">
        <v>91</v>
      </c>
      <c r="R42" s="9">
        <v>1111833</v>
      </c>
      <c r="S42" s="9">
        <v>0</v>
      </c>
      <c r="T42" s="9">
        <v>1179591</v>
      </c>
      <c r="U42" s="9">
        <v>0</v>
      </c>
      <c r="V42" s="9" t="s">
        <v>106</v>
      </c>
      <c r="W42" s="9">
        <v>3058000</v>
      </c>
      <c r="X42" s="9" t="s">
        <v>107</v>
      </c>
      <c r="Y42" s="9" t="s">
        <v>108</v>
      </c>
      <c r="AA42" s="8" t="s">
        <v>61</v>
      </c>
      <c r="AB42" s="9">
        <v>0</v>
      </c>
      <c r="AC42" s="9">
        <v>0</v>
      </c>
      <c r="AD42" s="9" t="s">
        <v>91</v>
      </c>
      <c r="AE42" s="9">
        <v>0</v>
      </c>
      <c r="AF42" s="9">
        <v>1111833</v>
      </c>
      <c r="AG42" s="9">
        <v>1179591</v>
      </c>
      <c r="AH42" s="9">
        <v>0</v>
      </c>
      <c r="AI42" s="9" t="s">
        <v>106</v>
      </c>
      <c r="AJ42" s="9">
        <v>3058000</v>
      </c>
      <c r="AK42" s="9" t="s">
        <v>107</v>
      </c>
      <c r="AL42" s="9" t="s">
        <v>108</v>
      </c>
      <c r="AW42" s="8" t="s">
        <v>61</v>
      </c>
      <c r="AX42" s="9">
        <v>1431161.8</v>
      </c>
      <c r="AY42" s="9">
        <v>0</v>
      </c>
      <c r="AZ42" s="9">
        <v>0</v>
      </c>
      <c r="BA42" s="9">
        <v>0</v>
      </c>
      <c r="BB42" s="9">
        <v>0</v>
      </c>
      <c r="BC42" s="9">
        <v>1038799.7</v>
      </c>
      <c r="BD42" s="9">
        <v>251693.5</v>
      </c>
      <c r="BE42" s="9">
        <v>2721655.1</v>
      </c>
      <c r="BF42" s="9">
        <v>3058000</v>
      </c>
      <c r="BG42" s="9">
        <v>336344.9</v>
      </c>
      <c r="BH42" s="9">
        <v>11</v>
      </c>
      <c r="BI42">
        <f t="shared" si="4"/>
        <v>1</v>
      </c>
    </row>
    <row r="43" spans="1:61" ht="14.65" thickBot="1" x14ac:dyDescent="0.5">
      <c r="A43" s="8" t="s">
        <v>62</v>
      </c>
      <c r="B43" s="9">
        <v>0</v>
      </c>
      <c r="C43" s="9">
        <v>0</v>
      </c>
      <c r="D43" s="9" t="s">
        <v>91</v>
      </c>
      <c r="E43" s="9">
        <v>0</v>
      </c>
      <c r="F43" s="9">
        <v>1111833</v>
      </c>
      <c r="G43" s="9">
        <v>1179591</v>
      </c>
      <c r="H43" s="9">
        <v>0</v>
      </c>
      <c r="I43" s="9" t="s">
        <v>106</v>
      </c>
      <c r="J43" s="9">
        <v>3067800</v>
      </c>
      <c r="K43" s="9" t="s">
        <v>109</v>
      </c>
      <c r="L43" s="9" t="s">
        <v>110</v>
      </c>
      <c r="N43" s="8" t="s">
        <v>62</v>
      </c>
      <c r="O43" s="9">
        <v>0</v>
      </c>
      <c r="P43" s="9">
        <v>0</v>
      </c>
      <c r="Q43" s="9" t="s">
        <v>91</v>
      </c>
      <c r="R43" s="9">
        <v>1111833</v>
      </c>
      <c r="S43" s="9">
        <v>0</v>
      </c>
      <c r="T43" s="9">
        <v>1179591</v>
      </c>
      <c r="U43" s="9">
        <v>0</v>
      </c>
      <c r="V43" s="9" t="s">
        <v>106</v>
      </c>
      <c r="W43" s="9">
        <v>3067800</v>
      </c>
      <c r="X43" s="9" t="s">
        <v>109</v>
      </c>
      <c r="Y43" s="9" t="s">
        <v>110</v>
      </c>
      <c r="AA43" s="8" t="s">
        <v>62</v>
      </c>
      <c r="AB43" s="9">
        <v>0</v>
      </c>
      <c r="AC43" s="9">
        <v>0</v>
      </c>
      <c r="AD43" s="9" t="s">
        <v>91</v>
      </c>
      <c r="AE43" s="9">
        <v>0</v>
      </c>
      <c r="AF43" s="9">
        <v>1111833</v>
      </c>
      <c r="AG43" s="9">
        <v>1179591</v>
      </c>
      <c r="AH43" s="9">
        <v>0</v>
      </c>
      <c r="AI43" s="9" t="s">
        <v>106</v>
      </c>
      <c r="AJ43" s="9">
        <v>3067800</v>
      </c>
      <c r="AK43" s="9" t="s">
        <v>109</v>
      </c>
      <c r="AL43" s="9" t="s">
        <v>110</v>
      </c>
      <c r="AW43" s="8" t="s">
        <v>62</v>
      </c>
      <c r="AX43" s="9">
        <v>1431161.8</v>
      </c>
      <c r="AY43" s="9">
        <v>1001705.6</v>
      </c>
      <c r="AZ43" s="9">
        <v>0</v>
      </c>
      <c r="BA43" s="9">
        <v>0</v>
      </c>
      <c r="BB43" s="9">
        <v>0</v>
      </c>
      <c r="BC43" s="9">
        <v>2211154.2999999998</v>
      </c>
      <c r="BD43" s="9">
        <v>251693.5</v>
      </c>
      <c r="BE43" s="9">
        <v>4895715.2</v>
      </c>
      <c r="BF43" s="9">
        <v>3067800</v>
      </c>
      <c r="BG43" s="9">
        <v>-1827915.2</v>
      </c>
      <c r="BH43" s="9">
        <v>-59.58</v>
      </c>
      <c r="BI43">
        <f t="shared" si="4"/>
        <v>0</v>
      </c>
    </row>
    <row r="44" spans="1:61" ht="14.65" thickBot="1" x14ac:dyDescent="0.5">
      <c r="A44" s="8" t="s">
        <v>63</v>
      </c>
      <c r="B44" s="9">
        <v>0</v>
      </c>
      <c r="C44" s="9">
        <v>0</v>
      </c>
      <c r="D44" s="9">
        <v>0</v>
      </c>
      <c r="E44" s="9">
        <v>0</v>
      </c>
      <c r="F44" s="9">
        <v>1111833</v>
      </c>
      <c r="G44" s="9">
        <v>1179591</v>
      </c>
      <c r="H44" s="9">
        <v>0</v>
      </c>
      <c r="I44" s="9">
        <v>2291424</v>
      </c>
      <c r="J44" s="9">
        <v>2219630</v>
      </c>
      <c r="K44" s="9">
        <v>-71794</v>
      </c>
      <c r="L44" s="9" t="s">
        <v>111</v>
      </c>
      <c r="N44" s="8" t="s">
        <v>63</v>
      </c>
      <c r="O44" s="9">
        <v>0</v>
      </c>
      <c r="P44" s="9">
        <v>0</v>
      </c>
      <c r="Q44" s="9">
        <v>0</v>
      </c>
      <c r="R44" s="9">
        <v>1111833</v>
      </c>
      <c r="S44" s="9">
        <v>0</v>
      </c>
      <c r="T44" s="9">
        <v>1179591</v>
      </c>
      <c r="U44" s="9">
        <v>0</v>
      </c>
      <c r="V44" s="9">
        <v>2291424</v>
      </c>
      <c r="W44" s="9">
        <v>2219630</v>
      </c>
      <c r="X44" s="9">
        <v>-71794</v>
      </c>
      <c r="Y44" s="9" t="s">
        <v>111</v>
      </c>
      <c r="AA44" s="8" t="s">
        <v>63</v>
      </c>
      <c r="AB44" s="9">
        <v>0</v>
      </c>
      <c r="AC44" s="9">
        <v>0</v>
      </c>
      <c r="AD44" s="9">
        <v>0</v>
      </c>
      <c r="AE44" s="9">
        <v>0</v>
      </c>
      <c r="AF44" s="9">
        <v>1111833</v>
      </c>
      <c r="AG44" s="9">
        <v>1179591</v>
      </c>
      <c r="AH44" s="9">
        <v>0</v>
      </c>
      <c r="AI44" s="9">
        <v>2291424</v>
      </c>
      <c r="AJ44" s="9">
        <v>2219630</v>
      </c>
      <c r="AK44" s="9">
        <v>-71794</v>
      </c>
      <c r="AL44" s="9" t="s">
        <v>111</v>
      </c>
      <c r="AW44" s="8" t="s">
        <v>63</v>
      </c>
      <c r="AX44" s="9">
        <v>1431161.8</v>
      </c>
      <c r="AY44" s="9">
        <v>0</v>
      </c>
      <c r="AZ44" s="9">
        <v>0</v>
      </c>
      <c r="BA44" s="9">
        <v>0</v>
      </c>
      <c r="BB44" s="9">
        <v>0</v>
      </c>
      <c r="BC44" s="9">
        <v>1038799.7</v>
      </c>
      <c r="BD44" s="9">
        <v>0</v>
      </c>
      <c r="BE44" s="9">
        <v>2469961.5</v>
      </c>
      <c r="BF44" s="9">
        <v>2219630</v>
      </c>
      <c r="BG44" s="9">
        <v>-250331.5</v>
      </c>
      <c r="BH44" s="9">
        <v>-11.28</v>
      </c>
      <c r="BI44">
        <f t="shared" si="4"/>
        <v>0</v>
      </c>
    </row>
    <row r="45" spans="1:61" ht="14.65" thickBot="1" x14ac:dyDescent="0.5">
      <c r="A45" s="8" t="s">
        <v>64</v>
      </c>
      <c r="B45" s="9">
        <v>0</v>
      </c>
      <c r="C45" s="9">
        <v>0</v>
      </c>
      <c r="D45" s="9" t="s">
        <v>91</v>
      </c>
      <c r="E45" s="9">
        <v>0</v>
      </c>
      <c r="F45" s="9" t="s">
        <v>89</v>
      </c>
      <c r="G45" s="9">
        <v>1179591</v>
      </c>
      <c r="H45" s="9" t="s">
        <v>90</v>
      </c>
      <c r="I45" s="9">
        <v>7419106</v>
      </c>
      <c r="J45" s="9">
        <v>7405639</v>
      </c>
      <c r="K45" s="9">
        <v>-13467</v>
      </c>
      <c r="L45" s="9" t="s">
        <v>101</v>
      </c>
      <c r="N45" s="8" t="s">
        <v>64</v>
      </c>
      <c r="O45" s="9">
        <v>0</v>
      </c>
      <c r="P45" s="9">
        <v>0</v>
      </c>
      <c r="Q45" s="9" t="s">
        <v>91</v>
      </c>
      <c r="R45" s="9">
        <v>1111833</v>
      </c>
      <c r="S45" s="9" t="s">
        <v>130</v>
      </c>
      <c r="T45" s="9">
        <v>1179591</v>
      </c>
      <c r="U45" s="9" t="s">
        <v>90</v>
      </c>
      <c r="V45" s="9">
        <v>7419106</v>
      </c>
      <c r="W45" s="9">
        <v>7405639</v>
      </c>
      <c r="X45" s="9">
        <v>-13467</v>
      </c>
      <c r="Y45" s="9" t="s">
        <v>101</v>
      </c>
      <c r="AA45" s="8" t="s">
        <v>64</v>
      </c>
      <c r="AB45" s="9">
        <v>0</v>
      </c>
      <c r="AC45" s="9">
        <v>0</v>
      </c>
      <c r="AD45" s="9" t="s">
        <v>91</v>
      </c>
      <c r="AE45" s="9">
        <v>0</v>
      </c>
      <c r="AF45" s="9" t="s">
        <v>89</v>
      </c>
      <c r="AG45" s="9">
        <v>1179591</v>
      </c>
      <c r="AH45" s="9" t="s">
        <v>90</v>
      </c>
      <c r="AI45" s="9">
        <v>7419106</v>
      </c>
      <c r="AJ45" s="9">
        <v>7405639</v>
      </c>
      <c r="AK45" s="9">
        <v>-13467</v>
      </c>
      <c r="AL45" s="9" t="s">
        <v>101</v>
      </c>
      <c r="AW45" s="8" t="s">
        <v>64</v>
      </c>
      <c r="AX45" s="9">
        <v>3465882.6</v>
      </c>
      <c r="AY45" s="9">
        <v>0</v>
      </c>
      <c r="AZ45" s="9">
        <v>0</v>
      </c>
      <c r="BA45" s="9">
        <v>0</v>
      </c>
      <c r="BB45" s="9">
        <v>0</v>
      </c>
      <c r="BC45" s="9">
        <v>1038799.7</v>
      </c>
      <c r="BD45" s="9">
        <v>0</v>
      </c>
      <c r="BE45" s="9">
        <v>4504682.3</v>
      </c>
      <c r="BF45" s="9">
        <v>7405639</v>
      </c>
      <c r="BG45" s="9">
        <v>2900956.7</v>
      </c>
      <c r="BH45" s="9">
        <v>39.17</v>
      </c>
      <c r="BI45">
        <f t="shared" si="4"/>
        <v>1</v>
      </c>
    </row>
    <row r="46" spans="1:61" ht="14.65" thickBot="1" x14ac:dyDescent="0.5"/>
    <row r="47" spans="1:61" ht="14.65" thickBot="1" x14ac:dyDescent="0.5">
      <c r="A47" s="11" t="s">
        <v>112</v>
      </c>
      <c r="B47" s="12" t="s">
        <v>113</v>
      </c>
      <c r="N47" s="11" t="s">
        <v>112</v>
      </c>
      <c r="O47" s="12" t="s">
        <v>113</v>
      </c>
      <c r="AA47" s="11" t="s">
        <v>112</v>
      </c>
      <c r="AB47" s="12" t="s">
        <v>113</v>
      </c>
      <c r="AW47" s="11" t="s">
        <v>112</v>
      </c>
      <c r="AX47" s="12">
        <v>7511966</v>
      </c>
    </row>
    <row r="48" spans="1:61" ht="14.65" thickBot="1" x14ac:dyDescent="0.5">
      <c r="A48" s="11" t="s">
        <v>114</v>
      </c>
      <c r="B48" s="12">
        <v>1179591</v>
      </c>
      <c r="N48" s="11" t="s">
        <v>114</v>
      </c>
      <c r="O48" s="12">
        <v>1179591</v>
      </c>
      <c r="AA48" s="11" t="s">
        <v>114</v>
      </c>
      <c r="AB48" s="12">
        <v>1179591</v>
      </c>
      <c r="AW48" s="11" t="s">
        <v>114</v>
      </c>
      <c r="AX48" s="12">
        <v>2469961.5</v>
      </c>
    </row>
    <row r="49" spans="1:50" ht="14.65" thickBot="1" x14ac:dyDescent="0.5">
      <c r="A49" s="11" t="s">
        <v>115</v>
      </c>
      <c r="B49" s="12">
        <v>34562068</v>
      </c>
      <c r="N49" s="11" t="s">
        <v>115</v>
      </c>
      <c r="O49" s="12">
        <v>34562068</v>
      </c>
      <c r="AA49" s="11" t="s">
        <v>115</v>
      </c>
      <c r="AB49" s="12">
        <v>34562068</v>
      </c>
      <c r="AW49" s="11" t="s">
        <v>115</v>
      </c>
      <c r="AX49" s="12">
        <v>34724351.200000003</v>
      </c>
    </row>
    <row r="50" spans="1:50" ht="14.65" thickBot="1" x14ac:dyDescent="0.5">
      <c r="A50" s="11" t="s">
        <v>116</v>
      </c>
      <c r="B50" s="12">
        <v>34562068</v>
      </c>
      <c r="N50" s="11" t="s">
        <v>116</v>
      </c>
      <c r="O50" s="12">
        <v>34562068</v>
      </c>
      <c r="AA50" s="11" t="s">
        <v>116</v>
      </c>
      <c r="AB50" s="12">
        <v>34562068</v>
      </c>
      <c r="AW50" s="11" t="s">
        <v>116</v>
      </c>
      <c r="AX50" s="12">
        <v>34562068</v>
      </c>
    </row>
    <row r="51" spans="1:50" ht="14.65" thickBot="1" x14ac:dyDescent="0.5">
      <c r="A51" s="11" t="s">
        <v>117</v>
      </c>
      <c r="B51" s="12">
        <v>0</v>
      </c>
      <c r="N51" s="11" t="s">
        <v>117</v>
      </c>
      <c r="O51" s="12">
        <v>0</v>
      </c>
      <c r="AA51" s="11" t="s">
        <v>117</v>
      </c>
      <c r="AB51" s="12">
        <v>0</v>
      </c>
      <c r="AW51" s="11" t="s">
        <v>117</v>
      </c>
      <c r="AX51" s="12">
        <v>162283.20000000001</v>
      </c>
    </row>
    <row r="52" spans="1:50" ht="14.65" thickBot="1" x14ac:dyDescent="0.5">
      <c r="A52" s="11" t="s">
        <v>118</v>
      </c>
      <c r="B52" s="12"/>
      <c r="N52" s="11" t="s">
        <v>118</v>
      </c>
      <c r="O52" s="12"/>
      <c r="AA52" s="11" t="s">
        <v>118</v>
      </c>
      <c r="AB52" s="12"/>
      <c r="AW52" s="11" t="s">
        <v>118</v>
      </c>
      <c r="AX52" s="12"/>
    </row>
    <row r="53" spans="1:50" ht="14.65" thickBot="1" x14ac:dyDescent="0.5">
      <c r="A53" s="11" t="s">
        <v>119</v>
      </c>
      <c r="B53" s="12"/>
      <c r="N53" s="11" t="s">
        <v>119</v>
      </c>
      <c r="O53" s="12"/>
      <c r="AA53" s="11" t="s">
        <v>119</v>
      </c>
      <c r="AB53" s="12"/>
      <c r="AW53" s="11" t="s">
        <v>119</v>
      </c>
      <c r="AX53" s="12"/>
    </row>
    <row r="54" spans="1:50" ht="14.65" thickBot="1" x14ac:dyDescent="0.5">
      <c r="A54" s="11" t="s">
        <v>120</v>
      </c>
      <c r="B54" s="12">
        <v>0</v>
      </c>
      <c r="N54" s="11" t="s">
        <v>120</v>
      </c>
      <c r="O54" s="12">
        <v>0</v>
      </c>
      <c r="AA54" s="11" t="s">
        <v>120</v>
      </c>
      <c r="AB54" s="12">
        <v>0</v>
      </c>
      <c r="AW54" s="11" t="s">
        <v>120</v>
      </c>
      <c r="AX54" s="12">
        <v>0</v>
      </c>
    </row>
    <row r="56" spans="1:50" x14ac:dyDescent="0.45">
      <c r="A56" s="1" t="s">
        <v>121</v>
      </c>
      <c r="N56" s="1" t="s">
        <v>121</v>
      </c>
      <c r="AA56" s="1" t="s">
        <v>121</v>
      </c>
      <c r="AW56" s="1" t="s">
        <v>121</v>
      </c>
    </row>
    <row r="58" spans="1:50" x14ac:dyDescent="0.45">
      <c r="A58" s="13" t="s">
        <v>122</v>
      </c>
      <c r="N58" s="13" t="s">
        <v>122</v>
      </c>
      <c r="AA58" s="13" t="s">
        <v>122</v>
      </c>
      <c r="AW58" s="13" t="s">
        <v>122</v>
      </c>
    </row>
    <row r="59" spans="1:50" x14ac:dyDescent="0.45">
      <c r="A59" s="13" t="s">
        <v>123</v>
      </c>
      <c r="N59" s="13" t="s">
        <v>133</v>
      </c>
      <c r="AA59" s="13" t="s">
        <v>133</v>
      </c>
      <c r="AW59" s="13" t="s">
        <v>146</v>
      </c>
    </row>
  </sheetData>
  <hyperlinks>
    <hyperlink ref="A56" r:id="rId1" display="https://miau.my-x.hu/myx-free/coco/test/381349120240424103626.html" xr:uid="{CEEB5B20-5EAC-4225-A6D5-7C5C6D174861}"/>
    <hyperlink ref="N56" r:id="rId2" display="https://miau.my-x.hu/myx-free/coco/test/989260720240424103707.html" xr:uid="{50D3D29E-F898-4A26-ABD8-0722039E5F8A}"/>
    <hyperlink ref="AA56" r:id="rId3" display="https://miau.my-x.hu/myx-free/coco/test/345159620240424103735.html" xr:uid="{D2BA4D13-7505-44CC-9377-17CE1E7F13C5}"/>
    <hyperlink ref="AW56" r:id="rId4" display="https://miau.my-x.hu/myx-free/coco/test/863733320240424111718.html" xr:uid="{EDD20C9B-C24A-4B83-A477-280CA67D57C1}"/>
  </hyperlinks>
  <pageMargins left="0.7" right="0.7" top="0.75" bottom="0.75" header="0.3" footer="0.3"/>
  <pageSetup paperSize="9" orientation="portrait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1E24F-D3F0-4877-9932-978F857E7ACF}">
  <dimension ref="A1:J23"/>
  <sheetViews>
    <sheetView zoomScale="92" zoomScaleNormal="178" workbookViewId="0">
      <selection activeCell="L13" sqref="L13"/>
    </sheetView>
  </sheetViews>
  <sheetFormatPr defaultRowHeight="14.25" x14ac:dyDescent="0.45"/>
  <cols>
    <col min="1" max="1" width="11.86328125" customWidth="1"/>
    <col min="2" max="2" width="18" bestFit="1" customWidth="1"/>
    <col min="3" max="3" width="20.73046875" bestFit="1" customWidth="1"/>
    <col min="4" max="4" width="31" bestFit="1" customWidth="1"/>
    <col min="5" max="5" width="25" bestFit="1" customWidth="1"/>
    <col min="6" max="6" width="20.59765625" bestFit="1" customWidth="1"/>
    <col min="7" max="7" width="27.86328125" bestFit="1" customWidth="1"/>
    <col min="8" max="8" width="11.73046875" bestFit="1" customWidth="1"/>
    <col min="9" max="9" width="13" bestFit="1" customWidth="1"/>
    <col min="10" max="10" width="11" bestFit="1" customWidth="1"/>
  </cols>
  <sheetData>
    <row r="1" spans="1:10" x14ac:dyDescent="0.45">
      <c r="A1" t="s">
        <v>135</v>
      </c>
      <c r="B1" s="14">
        <v>66493.113740624831</v>
      </c>
      <c r="C1" s="14">
        <v>-169860.09409982327</v>
      </c>
      <c r="D1" s="14">
        <v>18874.262296000223</v>
      </c>
      <c r="E1" s="14">
        <v>162650.33117162925</v>
      </c>
      <c r="F1" s="14">
        <v>145726.25955519502</v>
      </c>
      <c r="G1" s="14">
        <v>-81998.072175489346</v>
      </c>
      <c r="H1" s="14">
        <v>120869.7952915372</v>
      </c>
      <c r="J1" t="s">
        <v>137</v>
      </c>
    </row>
    <row r="2" spans="1:10" x14ac:dyDescent="0.45">
      <c r="A2" s="2" t="s">
        <v>24</v>
      </c>
      <c r="B2" s="2" t="s">
        <v>26</v>
      </c>
      <c r="C2" s="2" t="s">
        <v>27</v>
      </c>
      <c r="D2" s="2" t="s">
        <v>28</v>
      </c>
      <c r="E2" s="2" t="s">
        <v>6</v>
      </c>
      <c r="F2" s="2" t="s">
        <v>5</v>
      </c>
      <c r="G2" s="2" t="s">
        <v>20</v>
      </c>
      <c r="H2" s="2" t="s">
        <v>4</v>
      </c>
      <c r="I2" s="2" t="s">
        <v>8</v>
      </c>
      <c r="J2" s="16">
        <f>SUM(J3:J10)</f>
        <v>6622954.0170029998</v>
      </c>
    </row>
    <row r="3" spans="1:10" x14ac:dyDescent="0.45">
      <c r="A3" t="s">
        <v>21</v>
      </c>
      <c r="B3">
        <v>8</v>
      </c>
      <c r="C3">
        <v>2</v>
      </c>
      <c r="D3">
        <v>15</v>
      </c>
      <c r="E3">
        <v>0</v>
      </c>
      <c r="F3">
        <v>17</v>
      </c>
      <c r="G3">
        <v>6</v>
      </c>
      <c r="H3">
        <v>4</v>
      </c>
      <c r="I3">
        <v>2530000</v>
      </c>
      <c r="J3" s="15">
        <f>ABS(I3-I13)</f>
        <v>414175.81671688333</v>
      </c>
    </row>
    <row r="4" spans="1:10" x14ac:dyDescent="0.45">
      <c r="A4" t="s">
        <v>1</v>
      </c>
      <c r="B4">
        <v>30</v>
      </c>
      <c r="C4">
        <v>4</v>
      </c>
      <c r="D4">
        <v>40</v>
      </c>
      <c r="E4">
        <v>1</v>
      </c>
      <c r="F4">
        <v>20</v>
      </c>
      <c r="G4">
        <v>9</v>
      </c>
      <c r="H4">
        <v>4</v>
      </c>
      <c r="I4">
        <v>4888000</v>
      </c>
      <c r="J4" s="15">
        <f t="shared" ref="J4:J10" si="0">ABS(I4-I14)</f>
        <v>4995.5815217355266</v>
      </c>
    </row>
    <row r="5" spans="1:10" x14ac:dyDescent="0.45">
      <c r="A5" t="s">
        <v>0</v>
      </c>
      <c r="B5">
        <v>70</v>
      </c>
      <c r="C5">
        <v>6</v>
      </c>
      <c r="D5">
        <v>21.3</v>
      </c>
      <c r="E5">
        <v>1</v>
      </c>
      <c r="F5">
        <v>18</v>
      </c>
      <c r="G5">
        <v>7</v>
      </c>
      <c r="H5">
        <v>4</v>
      </c>
      <c r="I5">
        <v>7393000</v>
      </c>
      <c r="J5" s="15">
        <f t="shared" si="0"/>
        <v>660405.13674753346</v>
      </c>
    </row>
    <row r="6" spans="1:10" x14ac:dyDescent="0.45">
      <c r="A6" t="s">
        <v>7</v>
      </c>
      <c r="B6">
        <v>22</v>
      </c>
      <c r="C6">
        <v>8</v>
      </c>
      <c r="D6">
        <v>14</v>
      </c>
      <c r="E6">
        <v>1</v>
      </c>
      <c r="F6">
        <v>15</v>
      </c>
      <c r="G6">
        <v>8</v>
      </c>
      <c r="H6">
        <v>2</v>
      </c>
      <c r="I6">
        <v>3999999</v>
      </c>
      <c r="J6" s="15">
        <f t="shared" si="0"/>
        <v>1697492.3406821224</v>
      </c>
    </row>
    <row r="7" spans="1:10" x14ac:dyDescent="0.45">
      <c r="A7" t="s">
        <v>10</v>
      </c>
      <c r="B7">
        <v>50</v>
      </c>
      <c r="C7">
        <v>14</v>
      </c>
      <c r="D7">
        <v>18</v>
      </c>
      <c r="E7">
        <v>0</v>
      </c>
      <c r="F7">
        <v>15</v>
      </c>
      <c r="G7">
        <v>8</v>
      </c>
      <c r="H7">
        <v>2</v>
      </c>
      <c r="I7">
        <v>3058000</v>
      </c>
      <c r="J7" s="15">
        <f t="shared" si="0"/>
        <v>2.5311950594186783E-3</v>
      </c>
    </row>
    <row r="8" spans="1:10" x14ac:dyDescent="0.45">
      <c r="A8" t="s">
        <v>15</v>
      </c>
      <c r="B8">
        <v>30</v>
      </c>
      <c r="C8">
        <v>4</v>
      </c>
      <c r="D8">
        <v>18</v>
      </c>
      <c r="E8">
        <v>0</v>
      </c>
      <c r="F8">
        <v>15</v>
      </c>
      <c r="G8">
        <v>5</v>
      </c>
      <c r="H8">
        <v>2</v>
      </c>
      <c r="I8">
        <v>3067800</v>
      </c>
      <c r="J8" s="15">
        <f t="shared" si="0"/>
        <v>604932.88018100848</v>
      </c>
    </row>
    <row r="9" spans="1:10" x14ac:dyDescent="0.45">
      <c r="A9" t="s">
        <v>12</v>
      </c>
      <c r="B9">
        <v>30</v>
      </c>
      <c r="C9">
        <v>8</v>
      </c>
      <c r="D9">
        <v>15</v>
      </c>
      <c r="E9">
        <v>0</v>
      </c>
      <c r="F9">
        <v>15</v>
      </c>
      <c r="G9">
        <v>8</v>
      </c>
      <c r="H9">
        <v>3</v>
      </c>
      <c r="I9">
        <v>2219630</v>
      </c>
      <c r="J9" s="15">
        <f t="shared" si="0"/>
        <v>591915.29565878445</v>
      </c>
    </row>
    <row r="10" spans="1:10" x14ac:dyDescent="0.45">
      <c r="A10" t="s">
        <v>13</v>
      </c>
      <c r="B10">
        <v>27</v>
      </c>
      <c r="C10">
        <v>10</v>
      </c>
      <c r="D10">
        <v>18</v>
      </c>
      <c r="E10">
        <v>0</v>
      </c>
      <c r="F10">
        <v>30</v>
      </c>
      <c r="G10">
        <v>8</v>
      </c>
      <c r="H10">
        <v>5</v>
      </c>
      <c r="I10">
        <v>7405639</v>
      </c>
      <c r="J10" s="15">
        <f t="shared" si="0"/>
        <v>2649036.9629637366</v>
      </c>
    </row>
    <row r="12" spans="1:10" x14ac:dyDescent="0.45">
      <c r="I12" t="s">
        <v>136</v>
      </c>
    </row>
    <row r="13" spans="1:10" x14ac:dyDescent="0.45">
      <c r="A13" t="str">
        <f>A3</f>
        <v>DJI Agras T10</v>
      </c>
      <c r="B13" s="15">
        <f>B$1*B3</f>
        <v>531944.90992499865</v>
      </c>
      <c r="C13" s="15">
        <f t="shared" ref="C13:H13" si="1">C$1*C3</f>
        <v>-339720.18819964654</v>
      </c>
      <c r="D13" s="15">
        <f t="shared" si="1"/>
        <v>283113.93444000336</v>
      </c>
      <c r="E13" s="15">
        <f t="shared" si="1"/>
        <v>0</v>
      </c>
      <c r="F13" s="15">
        <f t="shared" si="1"/>
        <v>2477346.4124383153</v>
      </c>
      <c r="G13" s="15">
        <f t="shared" si="1"/>
        <v>-491988.4330529361</v>
      </c>
      <c r="H13" s="15">
        <f t="shared" si="1"/>
        <v>483479.1811661488</v>
      </c>
      <c r="I13" s="15">
        <f>SUM(B13:H13)</f>
        <v>2944175.8167168833</v>
      </c>
    </row>
    <row r="14" spans="1:10" x14ac:dyDescent="0.45">
      <c r="A14" t="str">
        <f t="shared" ref="A14:A20" si="2">A4</f>
        <v>DJI Agras T30</v>
      </c>
      <c r="B14" s="15">
        <f t="shared" ref="B14:H14" si="3">B$1*B4</f>
        <v>1994793.4122187449</v>
      </c>
      <c r="C14" s="15">
        <f t="shared" si="3"/>
        <v>-679440.37639929308</v>
      </c>
      <c r="D14" s="15">
        <f t="shared" si="3"/>
        <v>754970.49184000888</v>
      </c>
      <c r="E14" s="15">
        <f t="shared" si="3"/>
        <v>162650.33117162925</v>
      </c>
      <c r="F14" s="15">
        <f t="shared" si="3"/>
        <v>2914525.1911039003</v>
      </c>
      <c r="G14" s="15">
        <f t="shared" si="3"/>
        <v>-737982.64957940415</v>
      </c>
      <c r="H14" s="15">
        <f t="shared" si="3"/>
        <v>483479.1811661488</v>
      </c>
      <c r="I14" s="15">
        <f t="shared" ref="I14:I20" si="4">SUM(B14:H14)</f>
        <v>4892995.5815217355</v>
      </c>
    </row>
    <row r="15" spans="1:10" x14ac:dyDescent="0.45">
      <c r="A15" t="str">
        <f t="shared" si="2"/>
        <v>DJI Agras T40</v>
      </c>
      <c r="B15" s="15">
        <f t="shared" ref="B15:H15" si="5">B$1*B5</f>
        <v>4654517.9618437383</v>
      </c>
      <c r="C15" s="15">
        <f t="shared" si="5"/>
        <v>-1019160.5645989396</v>
      </c>
      <c r="D15" s="15">
        <f t="shared" si="5"/>
        <v>402021.78690480476</v>
      </c>
      <c r="E15" s="15">
        <f t="shared" si="5"/>
        <v>162650.33117162925</v>
      </c>
      <c r="F15" s="15">
        <f t="shared" si="5"/>
        <v>2623072.6719935103</v>
      </c>
      <c r="G15" s="15">
        <f t="shared" si="5"/>
        <v>-573986.50522842538</v>
      </c>
      <c r="H15" s="15">
        <f t="shared" si="5"/>
        <v>483479.1811661488</v>
      </c>
      <c r="I15" s="15">
        <f t="shared" si="4"/>
        <v>6732594.8632524665</v>
      </c>
    </row>
    <row r="16" spans="1:10" x14ac:dyDescent="0.45">
      <c r="A16" t="str">
        <f t="shared" si="2"/>
        <v xml:space="preserve">AGR A22 </v>
      </c>
      <c r="B16" s="15">
        <f t="shared" ref="B16:H16" si="6">B$1*B6</f>
        <v>1462848.5022937462</v>
      </c>
      <c r="C16" s="15">
        <f t="shared" si="6"/>
        <v>-1358880.7527985862</v>
      </c>
      <c r="D16" s="15">
        <f t="shared" si="6"/>
        <v>264239.6721440031</v>
      </c>
      <c r="E16" s="15">
        <f t="shared" si="6"/>
        <v>162650.33117162925</v>
      </c>
      <c r="F16" s="15">
        <f t="shared" si="6"/>
        <v>2185893.8933279254</v>
      </c>
      <c r="G16" s="15">
        <f t="shared" si="6"/>
        <v>-655984.57740391477</v>
      </c>
      <c r="H16" s="15">
        <f t="shared" si="6"/>
        <v>241739.5905830744</v>
      </c>
      <c r="I16" s="15">
        <f t="shared" si="4"/>
        <v>2302506.6593178776</v>
      </c>
    </row>
    <row r="17" spans="1:9" x14ac:dyDescent="0.45">
      <c r="A17" t="str">
        <f t="shared" si="2"/>
        <v>BDU AE50</v>
      </c>
      <c r="B17" s="15">
        <f t="shared" ref="B17:H17" si="7">B$1*B7</f>
        <v>3324655.6870312416</v>
      </c>
      <c r="C17" s="15">
        <f t="shared" si="7"/>
        <v>-2378041.3173975255</v>
      </c>
      <c r="D17" s="15">
        <f t="shared" si="7"/>
        <v>339736.72132800403</v>
      </c>
      <c r="E17" s="15">
        <f t="shared" si="7"/>
        <v>0</v>
      </c>
      <c r="F17" s="15">
        <f t="shared" si="7"/>
        <v>2185893.8933279254</v>
      </c>
      <c r="G17" s="15">
        <f t="shared" si="7"/>
        <v>-655984.57740391477</v>
      </c>
      <c r="H17" s="15">
        <f t="shared" si="7"/>
        <v>241739.5905830744</v>
      </c>
      <c r="I17" s="15">
        <f t="shared" si="4"/>
        <v>3057999.9974688049</v>
      </c>
    </row>
    <row r="18" spans="1:9" x14ac:dyDescent="0.45">
      <c r="A18" t="str">
        <f t="shared" si="2"/>
        <v>BDU AE30</v>
      </c>
      <c r="B18" s="15">
        <f t="shared" ref="B18:H18" si="8">B$1*B8</f>
        <v>1994793.4122187449</v>
      </c>
      <c r="C18" s="15">
        <f t="shared" si="8"/>
        <v>-679440.37639929308</v>
      </c>
      <c r="D18" s="15">
        <f t="shared" si="8"/>
        <v>339736.72132800403</v>
      </c>
      <c r="E18" s="15">
        <f t="shared" si="8"/>
        <v>0</v>
      </c>
      <c r="F18" s="15">
        <f t="shared" si="8"/>
        <v>2185893.8933279254</v>
      </c>
      <c r="G18" s="15">
        <f t="shared" si="8"/>
        <v>-409990.36087744671</v>
      </c>
      <c r="H18" s="15">
        <f t="shared" si="8"/>
        <v>241739.5905830744</v>
      </c>
      <c r="I18" s="15">
        <f t="shared" si="4"/>
        <v>3672732.8801810085</v>
      </c>
    </row>
    <row r="19" spans="1:9" x14ac:dyDescent="0.45">
      <c r="A19" t="str">
        <f t="shared" si="2"/>
        <v>EFT G630</v>
      </c>
      <c r="B19" s="15">
        <f t="shared" ref="B19:H19" si="9">B$1*B9</f>
        <v>1994793.4122187449</v>
      </c>
      <c r="C19" s="15">
        <f t="shared" si="9"/>
        <v>-1358880.7527985862</v>
      </c>
      <c r="D19" s="15">
        <f t="shared" si="9"/>
        <v>283113.93444000336</v>
      </c>
      <c r="E19" s="15">
        <f t="shared" si="9"/>
        <v>0</v>
      </c>
      <c r="F19" s="15">
        <f t="shared" si="9"/>
        <v>2185893.8933279254</v>
      </c>
      <c r="G19" s="15">
        <f t="shared" si="9"/>
        <v>-655984.57740391477</v>
      </c>
      <c r="H19" s="15">
        <f t="shared" si="9"/>
        <v>362609.38587461162</v>
      </c>
      <c r="I19" s="15">
        <f t="shared" si="4"/>
        <v>2811545.2956587845</v>
      </c>
    </row>
    <row r="20" spans="1:9" x14ac:dyDescent="0.45">
      <c r="A20" t="str">
        <f t="shared" si="2"/>
        <v>Yiassu F30</v>
      </c>
      <c r="B20" s="15">
        <f t="shared" ref="B20:H20" si="10">B$1*B10</f>
        <v>1795314.0709968705</v>
      </c>
      <c r="C20" s="15">
        <f t="shared" si="10"/>
        <v>-1698600.9409982327</v>
      </c>
      <c r="D20" s="15">
        <f t="shared" si="10"/>
        <v>339736.72132800403</v>
      </c>
      <c r="E20" s="15">
        <f t="shared" si="10"/>
        <v>0</v>
      </c>
      <c r="F20" s="15">
        <f t="shared" si="10"/>
        <v>4371787.7866558507</v>
      </c>
      <c r="G20" s="15">
        <f t="shared" si="10"/>
        <v>-655984.57740391477</v>
      </c>
      <c r="H20" s="15">
        <f t="shared" si="10"/>
        <v>604348.97645768605</v>
      </c>
      <c r="I20" s="15">
        <f t="shared" si="4"/>
        <v>4756602.0370362634</v>
      </c>
    </row>
    <row r="21" spans="1:9" x14ac:dyDescent="0.45">
      <c r="B21" s="15"/>
      <c r="C21" s="15"/>
      <c r="D21" s="15"/>
      <c r="E21" s="15"/>
      <c r="F21" s="15"/>
      <c r="G21" s="15"/>
      <c r="H21" s="15"/>
      <c r="I21" s="15"/>
    </row>
    <row r="23" spans="1:9" x14ac:dyDescent="0.45">
      <c r="I23">
        <f>CORREL(I3:I10,I13:I20)</f>
        <v>0.8309887443672398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FD26A-C592-43A2-BD0D-112F12B3C6DB}">
  <dimension ref="A1:K29"/>
  <sheetViews>
    <sheetView tabSelected="1" zoomScale="124" zoomScaleNormal="130" workbookViewId="0">
      <selection activeCell="D32" sqref="D32"/>
    </sheetView>
  </sheetViews>
  <sheetFormatPr defaultRowHeight="14.25" x14ac:dyDescent="0.45"/>
  <cols>
    <col min="2" max="2" width="10.86328125" bestFit="1" customWidth="1"/>
    <col min="3" max="3" width="15.6640625" bestFit="1" customWidth="1"/>
    <col min="4" max="4" width="15.59765625" bestFit="1" customWidth="1"/>
  </cols>
  <sheetData>
    <row r="1" spans="1:11" ht="19.5" thickBot="1" x14ac:dyDescent="0.5">
      <c r="A1" s="8" t="s">
        <v>94</v>
      </c>
      <c r="B1" s="8" t="s">
        <v>148</v>
      </c>
      <c r="C1" s="8" t="s">
        <v>149</v>
      </c>
      <c r="D1" s="8" t="s">
        <v>150</v>
      </c>
      <c r="E1" s="8" t="s">
        <v>151</v>
      </c>
      <c r="F1" s="8" t="s">
        <v>152</v>
      </c>
      <c r="G1" s="8" t="s">
        <v>153</v>
      </c>
      <c r="H1" s="8" t="s">
        <v>154</v>
      </c>
      <c r="I1" s="8" t="s">
        <v>155</v>
      </c>
      <c r="J1" s="8" t="s">
        <v>156</v>
      </c>
      <c r="K1" s="8" t="s">
        <v>157</v>
      </c>
    </row>
    <row r="2" spans="1:11" ht="14.65" thickBot="1" x14ac:dyDescent="0.5">
      <c r="A2" s="8" t="s">
        <v>21</v>
      </c>
      <c r="B2" s="19">
        <v>0</v>
      </c>
      <c r="C2" s="19">
        <v>0</v>
      </c>
      <c r="D2" s="19">
        <v>0</v>
      </c>
      <c r="E2" s="19">
        <v>0</v>
      </c>
      <c r="F2" s="19" t="s">
        <v>93</v>
      </c>
      <c r="G2" s="19" t="s">
        <v>90</v>
      </c>
      <c r="H2" s="19" t="s">
        <v>99</v>
      </c>
      <c r="I2" s="19">
        <v>2530000</v>
      </c>
      <c r="J2" s="19" t="s">
        <v>100</v>
      </c>
      <c r="K2" s="19" t="s">
        <v>101</v>
      </c>
    </row>
    <row r="3" spans="1:11" ht="14.65" thickBot="1" x14ac:dyDescent="0.5">
      <c r="A3" s="8" t="s">
        <v>1</v>
      </c>
      <c r="B3" s="19">
        <v>0</v>
      </c>
      <c r="C3" s="19">
        <v>0</v>
      </c>
      <c r="D3" s="19" t="s">
        <v>87</v>
      </c>
      <c r="E3" s="19" t="s">
        <v>88</v>
      </c>
      <c r="F3" s="19" t="s">
        <v>92</v>
      </c>
      <c r="G3" s="19" t="s">
        <v>90</v>
      </c>
      <c r="H3" s="19">
        <v>4896889</v>
      </c>
      <c r="I3" s="19">
        <v>4888000</v>
      </c>
      <c r="J3" s="19">
        <v>-8889</v>
      </c>
      <c r="K3" s="19" t="s">
        <v>101</v>
      </c>
    </row>
    <row r="4" spans="1:11" ht="14.65" thickBot="1" x14ac:dyDescent="0.5">
      <c r="A4" s="8" t="s">
        <v>0</v>
      </c>
      <c r="B4" s="19" t="s">
        <v>86</v>
      </c>
      <c r="C4" s="19">
        <v>0</v>
      </c>
      <c r="D4" s="19" t="s">
        <v>91</v>
      </c>
      <c r="E4" s="19" t="s">
        <v>88</v>
      </c>
      <c r="F4" s="19" t="s">
        <v>92</v>
      </c>
      <c r="G4" s="19" t="s">
        <v>90</v>
      </c>
      <c r="H4" s="19" t="s">
        <v>102</v>
      </c>
      <c r="I4" s="19">
        <v>7393000</v>
      </c>
      <c r="J4" s="19" t="s">
        <v>103</v>
      </c>
      <c r="K4" s="19" t="s">
        <v>101</v>
      </c>
    </row>
    <row r="5" spans="1:11" ht="14.65" thickBot="1" x14ac:dyDescent="0.5">
      <c r="A5" s="8" t="s">
        <v>9</v>
      </c>
      <c r="B5" s="19">
        <v>0</v>
      </c>
      <c r="C5" s="19">
        <v>0</v>
      </c>
      <c r="D5" s="19">
        <v>0</v>
      </c>
      <c r="E5" s="19" t="s">
        <v>88</v>
      </c>
      <c r="F5" s="19">
        <v>1111833</v>
      </c>
      <c r="G5" s="19">
        <v>0</v>
      </c>
      <c r="H5" s="19" t="s">
        <v>104</v>
      </c>
      <c r="I5" s="19">
        <v>3999999</v>
      </c>
      <c r="J5" s="19" t="s">
        <v>105</v>
      </c>
      <c r="K5" s="18">
        <f>J5/I5</f>
        <v>3.0833182708295676E-2</v>
      </c>
    </row>
    <row r="6" spans="1:11" ht="14.65" thickBot="1" x14ac:dyDescent="0.5">
      <c r="A6" s="8" t="s">
        <v>10</v>
      </c>
      <c r="B6" s="19">
        <v>0</v>
      </c>
      <c r="C6" s="19">
        <v>0</v>
      </c>
      <c r="D6" s="19" t="s">
        <v>91</v>
      </c>
      <c r="E6" s="19">
        <v>0</v>
      </c>
      <c r="F6" s="19">
        <v>1111833</v>
      </c>
      <c r="G6" s="19">
        <v>0</v>
      </c>
      <c r="H6" s="19" t="s">
        <v>106</v>
      </c>
      <c r="I6" s="19">
        <v>3058000</v>
      </c>
      <c r="J6" s="19" t="s">
        <v>107</v>
      </c>
      <c r="K6" s="19" t="s">
        <v>108</v>
      </c>
    </row>
    <row r="7" spans="1:11" ht="14.65" thickBot="1" x14ac:dyDescent="0.5">
      <c r="A7" s="8" t="s">
        <v>15</v>
      </c>
      <c r="B7" s="19">
        <v>0</v>
      </c>
      <c r="C7" s="19">
        <v>0</v>
      </c>
      <c r="D7" s="19" t="s">
        <v>91</v>
      </c>
      <c r="E7" s="19">
        <v>0</v>
      </c>
      <c r="F7" s="19">
        <v>1111833</v>
      </c>
      <c r="G7" s="19">
        <v>0</v>
      </c>
      <c r="H7" s="19" t="s">
        <v>106</v>
      </c>
      <c r="I7" s="19">
        <v>3067800</v>
      </c>
      <c r="J7" s="19" t="s">
        <v>109</v>
      </c>
      <c r="K7" s="19" t="s">
        <v>110</v>
      </c>
    </row>
    <row r="8" spans="1:11" ht="14.65" thickBot="1" x14ac:dyDescent="0.5">
      <c r="A8" s="8" t="s">
        <v>12</v>
      </c>
      <c r="B8" s="19">
        <v>0</v>
      </c>
      <c r="C8" s="19">
        <v>0</v>
      </c>
      <c r="D8" s="19">
        <v>0</v>
      </c>
      <c r="E8" s="19">
        <v>0</v>
      </c>
      <c r="F8" s="19">
        <v>1111833</v>
      </c>
      <c r="G8" s="19">
        <v>0</v>
      </c>
      <c r="H8" s="19">
        <v>2291424</v>
      </c>
      <c r="I8" s="19">
        <v>2219630</v>
      </c>
      <c r="J8" s="19">
        <v>-71794</v>
      </c>
      <c r="K8" s="19" t="s">
        <v>111</v>
      </c>
    </row>
    <row r="9" spans="1:11" ht="14.65" thickBot="1" x14ac:dyDescent="0.5">
      <c r="A9" s="8" t="s">
        <v>13</v>
      </c>
      <c r="B9" s="19">
        <v>0</v>
      </c>
      <c r="C9" s="19">
        <v>0</v>
      </c>
      <c r="D9" s="19" t="s">
        <v>91</v>
      </c>
      <c r="E9" s="19">
        <v>0</v>
      </c>
      <c r="F9" s="19" t="s">
        <v>89</v>
      </c>
      <c r="G9" s="19" t="s">
        <v>90</v>
      </c>
      <c r="H9" s="19">
        <v>7419106</v>
      </c>
      <c r="I9" s="19">
        <v>7405639</v>
      </c>
      <c r="J9" s="19">
        <v>-13467</v>
      </c>
      <c r="K9" s="19" t="s">
        <v>101</v>
      </c>
    </row>
    <row r="10" spans="1:11" ht="14.65" thickBot="1" x14ac:dyDescent="0.5"/>
    <row r="11" spans="1:11" ht="19.5" thickBot="1" x14ac:dyDescent="0.5">
      <c r="A11" s="8" t="s">
        <v>165</v>
      </c>
      <c r="B11" s="8" t="s">
        <v>148</v>
      </c>
      <c r="C11" s="8" t="s">
        <v>149</v>
      </c>
      <c r="D11" s="8" t="s">
        <v>150</v>
      </c>
      <c r="E11" s="8" t="s">
        <v>151</v>
      </c>
      <c r="F11" s="8" t="s">
        <v>152</v>
      </c>
      <c r="G11" s="8" t="s">
        <v>153</v>
      </c>
      <c r="H11" s="8" t="s">
        <v>154</v>
      </c>
      <c r="I11" s="8" t="s">
        <v>155</v>
      </c>
      <c r="J11" s="8" t="s">
        <v>156</v>
      </c>
      <c r="K11" s="8" t="s">
        <v>157</v>
      </c>
    </row>
    <row r="12" spans="1:11" ht="14.65" thickBot="1" x14ac:dyDescent="0.5">
      <c r="A12" s="8" t="s">
        <v>21</v>
      </c>
      <c r="B12" s="19">
        <v>2034720.8</v>
      </c>
      <c r="C12" s="19">
        <v>3471667.1</v>
      </c>
      <c r="D12" s="19">
        <v>0</v>
      </c>
      <c r="E12" s="19">
        <v>0</v>
      </c>
      <c r="F12" s="19">
        <v>0</v>
      </c>
      <c r="G12" s="19">
        <v>1172354.6000000001</v>
      </c>
      <c r="H12" s="19">
        <v>0</v>
      </c>
      <c r="I12" s="19">
        <v>6678742.5</v>
      </c>
      <c r="J12" s="19">
        <v>-4148742.5</v>
      </c>
      <c r="K12" s="19">
        <v>-163.98</v>
      </c>
    </row>
    <row r="13" spans="1:11" ht="14.65" thickBot="1" x14ac:dyDescent="0.5">
      <c r="A13" s="8" t="s">
        <v>1</v>
      </c>
      <c r="B13" s="19">
        <v>0</v>
      </c>
      <c r="C13" s="19">
        <v>3471667.1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3471667.1</v>
      </c>
      <c r="J13" s="19">
        <v>1416332.9</v>
      </c>
      <c r="K13" s="19">
        <v>28.98</v>
      </c>
    </row>
    <row r="14" spans="1:11" ht="14.65" thickBot="1" x14ac:dyDescent="0.5">
      <c r="A14" s="8" t="s">
        <v>0</v>
      </c>
      <c r="B14" s="19">
        <v>0</v>
      </c>
      <c r="C14" s="19">
        <v>3471667.1</v>
      </c>
      <c r="D14" s="19">
        <v>0</v>
      </c>
      <c r="E14" s="19">
        <v>0</v>
      </c>
      <c r="F14" s="19">
        <v>0</v>
      </c>
      <c r="G14" s="19">
        <v>1172354.6000000001</v>
      </c>
      <c r="H14" s="19">
        <v>0</v>
      </c>
      <c r="I14" s="19">
        <v>4644021.7</v>
      </c>
      <c r="J14" s="19">
        <v>2748978.3</v>
      </c>
      <c r="K14" s="19">
        <v>37.18</v>
      </c>
    </row>
    <row r="15" spans="1:11" ht="14.65" thickBot="1" x14ac:dyDescent="0.5">
      <c r="A15" s="8" t="s">
        <v>9</v>
      </c>
      <c r="B15" s="19">
        <v>2034720.8</v>
      </c>
      <c r="C15" s="19">
        <v>2469961.5</v>
      </c>
      <c r="D15" s="19">
        <v>581530</v>
      </c>
      <c r="E15" s="19">
        <v>0</v>
      </c>
      <c r="F15" s="19">
        <v>0</v>
      </c>
      <c r="G15" s="19">
        <v>0</v>
      </c>
      <c r="H15" s="19">
        <v>251693.5</v>
      </c>
      <c r="I15" s="19">
        <v>5337905.8</v>
      </c>
      <c r="J15" s="19">
        <v>-1337906.8</v>
      </c>
      <c r="K15" s="18">
        <v>-33.450000000000003</v>
      </c>
    </row>
    <row r="16" spans="1:11" ht="14.65" thickBot="1" x14ac:dyDescent="0.5">
      <c r="A16" s="8" t="s">
        <v>10</v>
      </c>
      <c r="B16" s="19">
        <v>0</v>
      </c>
      <c r="C16" s="19">
        <v>2469961.5</v>
      </c>
      <c r="D16" s="19">
        <v>0</v>
      </c>
      <c r="E16" s="19">
        <v>0</v>
      </c>
      <c r="F16" s="19">
        <v>0</v>
      </c>
      <c r="G16" s="19">
        <v>0</v>
      </c>
      <c r="H16" s="19">
        <v>251693.5</v>
      </c>
      <c r="I16" s="19">
        <v>2721655.1</v>
      </c>
      <c r="J16" s="19">
        <v>336344.9</v>
      </c>
      <c r="K16" s="19">
        <v>11</v>
      </c>
    </row>
    <row r="17" spans="1:11" ht="14.65" thickBot="1" x14ac:dyDescent="0.5">
      <c r="A17" s="8" t="s">
        <v>15</v>
      </c>
      <c r="B17" s="19">
        <v>0</v>
      </c>
      <c r="C17" s="19">
        <v>3471667.1</v>
      </c>
      <c r="D17" s="19">
        <v>0</v>
      </c>
      <c r="E17" s="19">
        <v>0</v>
      </c>
      <c r="F17" s="19">
        <v>0</v>
      </c>
      <c r="G17" s="19">
        <v>1172354.6000000001</v>
      </c>
      <c r="H17" s="19">
        <v>251693.5</v>
      </c>
      <c r="I17" s="19">
        <v>4895715.2</v>
      </c>
      <c r="J17" s="19">
        <v>-1827915.2</v>
      </c>
      <c r="K17" s="19">
        <v>-59.58</v>
      </c>
    </row>
    <row r="18" spans="1:11" ht="14.65" thickBot="1" x14ac:dyDescent="0.5">
      <c r="A18" s="8" t="s">
        <v>12</v>
      </c>
      <c r="B18" s="19">
        <v>0</v>
      </c>
      <c r="C18" s="19">
        <v>2469961.5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2469961.5</v>
      </c>
      <c r="J18" s="19">
        <v>-250331.5</v>
      </c>
      <c r="K18" s="19">
        <v>-11.28</v>
      </c>
    </row>
    <row r="19" spans="1:11" ht="14.65" thickBot="1" x14ac:dyDescent="0.5">
      <c r="A19" s="8" t="s">
        <v>13</v>
      </c>
      <c r="B19" s="19">
        <v>2034720.8</v>
      </c>
      <c r="C19" s="19">
        <v>2469961.5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4504682.3</v>
      </c>
      <c r="J19" s="19">
        <v>2900956.7</v>
      </c>
      <c r="K19" s="19">
        <v>39.17</v>
      </c>
    </row>
    <row r="20" spans="1:11" ht="14.65" thickBot="1" x14ac:dyDescent="0.5"/>
    <row r="21" spans="1:11" ht="14.65" thickBot="1" x14ac:dyDescent="0.5">
      <c r="B21" s="8"/>
      <c r="C21" s="30" t="s">
        <v>166</v>
      </c>
      <c r="D21" s="30" t="s">
        <v>167</v>
      </c>
      <c r="E21" s="30" t="s">
        <v>168</v>
      </c>
      <c r="J21" s="28"/>
    </row>
    <row r="22" spans="1:11" ht="14.65" thickBot="1" x14ac:dyDescent="0.5">
      <c r="B22" s="29" t="str">
        <f>A12</f>
        <v>DJI Agras T10</v>
      </c>
      <c r="C22" s="31">
        <v>-0.18</v>
      </c>
      <c r="D22" s="31">
        <v>-163.98</v>
      </c>
      <c r="E22" s="32" t="str">
        <f>IF(C22*D22&gt;0,"invalid","valid")</f>
        <v>invalid</v>
      </c>
      <c r="J22" s="28"/>
    </row>
    <row r="23" spans="1:11" ht="14.65" thickBot="1" x14ac:dyDescent="0.5">
      <c r="B23" s="29" t="str">
        <f t="shared" ref="B23:B29" si="0">A13</f>
        <v>DJI Agras T30</v>
      </c>
      <c r="C23" s="31">
        <v>-0.18</v>
      </c>
      <c r="D23" s="31">
        <v>28.98</v>
      </c>
      <c r="E23" s="32" t="str">
        <f t="shared" ref="E23:E29" si="1">IF(C23*D23&gt;0,"invalid","valid")</f>
        <v>valid</v>
      </c>
      <c r="J23" s="28"/>
    </row>
    <row r="24" spans="1:11" ht="14.65" thickBot="1" x14ac:dyDescent="0.5">
      <c r="B24" s="29" t="str">
        <f t="shared" si="0"/>
        <v>DJI Agras T40</v>
      </c>
      <c r="C24" s="31">
        <v>-0.18</v>
      </c>
      <c r="D24" s="31">
        <v>37.18</v>
      </c>
      <c r="E24" s="32" t="str">
        <f t="shared" si="1"/>
        <v>valid</v>
      </c>
      <c r="J24" s="28"/>
    </row>
    <row r="25" spans="1:11" ht="14.65" thickBot="1" x14ac:dyDescent="0.5">
      <c r="B25" s="29" t="str">
        <f t="shared" si="0"/>
        <v>AGR A22</v>
      </c>
      <c r="C25" s="31">
        <v>3.0833182708295676E-2</v>
      </c>
      <c r="D25" s="31">
        <v>-33.450000000000003</v>
      </c>
      <c r="E25" s="32" t="str">
        <f t="shared" si="1"/>
        <v>valid</v>
      </c>
      <c r="J25" s="28"/>
    </row>
    <row r="26" spans="1:11" ht="14.65" thickBot="1" x14ac:dyDescent="0.5">
      <c r="B26" s="29" t="str">
        <f t="shared" si="0"/>
        <v>BDU AE50</v>
      </c>
      <c r="C26" s="31">
        <v>-0.34</v>
      </c>
      <c r="D26" s="31">
        <v>11</v>
      </c>
      <c r="E26" s="32" t="str">
        <f t="shared" si="1"/>
        <v>valid</v>
      </c>
      <c r="J26" s="28"/>
    </row>
    <row r="27" spans="1:11" ht="14.65" thickBot="1" x14ac:dyDescent="0.5">
      <c r="B27" s="29" t="str">
        <f t="shared" si="0"/>
        <v>BDU AE30</v>
      </c>
      <c r="C27" s="31">
        <v>-0.02</v>
      </c>
      <c r="D27" s="31">
        <v>-59.58</v>
      </c>
      <c r="E27" s="32" t="str">
        <f t="shared" si="1"/>
        <v>invalid</v>
      </c>
      <c r="J27" s="28"/>
    </row>
    <row r="28" spans="1:11" ht="14.65" thickBot="1" x14ac:dyDescent="0.5">
      <c r="B28" s="29" t="str">
        <f t="shared" si="0"/>
        <v>EFT G630</v>
      </c>
      <c r="C28" s="31">
        <v>-3.23</v>
      </c>
      <c r="D28" s="31">
        <v>-11.28</v>
      </c>
      <c r="E28" s="32" t="str">
        <f t="shared" si="1"/>
        <v>invalid</v>
      </c>
      <c r="J28" s="28"/>
    </row>
    <row r="29" spans="1:11" ht="14.65" thickBot="1" x14ac:dyDescent="0.5">
      <c r="B29" s="29" t="str">
        <f t="shared" si="0"/>
        <v>Yiassu F30</v>
      </c>
      <c r="C29" s="31">
        <v>-0.18</v>
      </c>
      <c r="D29" s="31">
        <v>39.17</v>
      </c>
      <c r="E29" s="32" t="str">
        <f t="shared" si="1"/>
        <v>valid</v>
      </c>
      <c r="J29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info</vt:lpstr>
      <vt:lpstr>permetezo_dronok</vt:lpstr>
      <vt:lpstr>OAM</vt:lpstr>
      <vt:lpstr>OAM_inverz</vt:lpstr>
      <vt:lpstr>Munka1</vt:lpstr>
      <vt:lpstr>Munka2</vt:lpstr>
      <vt:lpstr>validacio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Tamás Kosárszki</dc:creator>
  <cp:lastModifiedBy>Kosarszki Tamas</cp:lastModifiedBy>
  <dcterms:created xsi:type="dcterms:W3CDTF">2024-04-17T12:43:35Z</dcterms:created>
  <dcterms:modified xsi:type="dcterms:W3CDTF">2024-05-08T17:30:24Z</dcterms:modified>
</cp:coreProperties>
</file>