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25038\var\www\miau\data\miau\316\"/>
    </mc:Choice>
  </mc:AlternateContent>
  <xr:revisionPtr revIDLastSave="0" documentId="13_ncr:1_{D349332C-5337-4CE7-B54A-2FA24ECFB6CB}" xr6:coauthVersionLast="47" xr6:coauthVersionMax="47" xr10:uidLastSave="{00000000-0000-0000-0000-000000000000}"/>
  <bookViews>
    <workbookView xWindow="-108" yWindow="-108" windowWidth="23256" windowHeight="12456" xr2:uid="{33D29423-BB0A-4CC3-92FA-B9D9C8560628}"/>
  </bookViews>
  <sheets>
    <sheet name="info" sheetId="6" r:id="rId1"/>
    <sheet name="OAM_books" sheetId="1" r:id="rId2"/>
    <sheet name="OAM_cities" sheetId="2" r:id="rId3"/>
    <sheet name="OAM_road_safety" sheetId="4" r:id="rId4"/>
    <sheet name="OAM_uni" sheetId="3" r:id="rId5"/>
    <sheet name="antagonisms excluded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A58" i="5"/>
  <c r="A57" i="5"/>
  <c r="A56" i="5"/>
  <c r="A55" i="5"/>
  <c r="A54" i="5"/>
  <c r="A53" i="5"/>
  <c r="A52" i="5"/>
  <c r="A51" i="5"/>
  <c r="J31" i="3"/>
  <c r="J30" i="3"/>
  <c r="J29" i="3"/>
  <c r="J28" i="3"/>
  <c r="J27" i="3"/>
  <c r="J26" i="3"/>
  <c r="J25" i="3"/>
  <c r="J24" i="3"/>
  <c r="J23" i="3"/>
  <c r="J22" i="3"/>
  <c r="K31" i="3"/>
  <c r="K30" i="3"/>
  <c r="K29" i="3"/>
  <c r="K28" i="3"/>
  <c r="K27" i="3"/>
  <c r="K26" i="3"/>
  <c r="K25" i="3"/>
  <c r="K24" i="3"/>
  <c r="K23" i="3"/>
  <c r="K22" i="3"/>
  <c r="L51" i="3"/>
  <c r="L50" i="3"/>
  <c r="L49" i="3"/>
  <c r="L48" i="3"/>
  <c r="L47" i="3"/>
  <c r="L46" i="3"/>
  <c r="L45" i="3"/>
  <c r="L44" i="3"/>
  <c r="L43" i="3"/>
  <c r="L42" i="3"/>
  <c r="K51" i="3"/>
  <c r="J51" i="3"/>
  <c r="I51" i="3"/>
  <c r="H51" i="3"/>
  <c r="K50" i="3"/>
  <c r="J50" i="3"/>
  <c r="I50" i="3"/>
  <c r="H50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H23" i="3"/>
  <c r="H24" i="3"/>
  <c r="H25" i="3"/>
  <c r="H26" i="3"/>
  <c r="H27" i="3"/>
  <c r="H28" i="3"/>
  <c r="H29" i="3"/>
  <c r="H30" i="3"/>
  <c r="H31" i="3"/>
  <c r="H22" i="3"/>
  <c r="E24" i="3"/>
  <c r="E25" i="3"/>
  <c r="F127" i="4"/>
  <c r="G127" i="4"/>
  <c r="E127" i="4"/>
  <c r="D127" i="4"/>
  <c r="C127" i="4"/>
  <c r="B127" i="4"/>
  <c r="A127" i="4"/>
  <c r="H126" i="4"/>
  <c r="G126" i="4"/>
  <c r="F126" i="4"/>
  <c r="E126" i="4"/>
  <c r="D126" i="4"/>
  <c r="C126" i="4"/>
  <c r="B12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30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M71" i="4"/>
  <c r="L71" i="4"/>
  <c r="K71" i="4"/>
  <c r="J71" i="4"/>
  <c r="I71" i="4"/>
  <c r="M70" i="4"/>
  <c r="L70" i="4"/>
  <c r="K70" i="4"/>
  <c r="J70" i="4"/>
  <c r="I70" i="4"/>
  <c r="M69" i="4"/>
  <c r="L69" i="4"/>
  <c r="K69" i="4"/>
  <c r="J69" i="4"/>
  <c r="I69" i="4"/>
  <c r="M68" i="4"/>
  <c r="L68" i="4"/>
  <c r="K68" i="4"/>
  <c r="J68" i="4"/>
  <c r="I68" i="4"/>
  <c r="M67" i="4"/>
  <c r="L67" i="4"/>
  <c r="K67" i="4"/>
  <c r="J67" i="4"/>
  <c r="I67" i="4"/>
  <c r="M66" i="4"/>
  <c r="L66" i="4"/>
  <c r="K66" i="4"/>
  <c r="J66" i="4"/>
  <c r="I66" i="4"/>
  <c r="M65" i="4"/>
  <c r="L65" i="4"/>
  <c r="K65" i="4"/>
  <c r="J65" i="4"/>
  <c r="I65" i="4"/>
  <c r="M64" i="4"/>
  <c r="L64" i="4"/>
  <c r="K64" i="4"/>
  <c r="J64" i="4"/>
  <c r="I64" i="4"/>
  <c r="M63" i="4"/>
  <c r="L63" i="4"/>
  <c r="K63" i="4"/>
  <c r="J63" i="4"/>
  <c r="I63" i="4"/>
  <c r="M62" i="4"/>
  <c r="L62" i="4"/>
  <c r="K62" i="4"/>
  <c r="J62" i="4"/>
  <c r="I62" i="4"/>
  <c r="M61" i="4"/>
  <c r="L61" i="4"/>
  <c r="K61" i="4"/>
  <c r="J61" i="4"/>
  <c r="I61" i="4"/>
  <c r="M60" i="4"/>
  <c r="L60" i="4"/>
  <c r="K60" i="4"/>
  <c r="J60" i="4"/>
  <c r="I60" i="4"/>
  <c r="M59" i="4"/>
  <c r="L59" i="4"/>
  <c r="K59" i="4"/>
  <c r="J59" i="4"/>
  <c r="I59" i="4"/>
  <c r="M58" i="4"/>
  <c r="L58" i="4"/>
  <c r="K58" i="4"/>
  <c r="J58" i="4"/>
  <c r="I58" i="4"/>
  <c r="M57" i="4"/>
  <c r="L57" i="4"/>
  <c r="K57" i="4"/>
  <c r="J57" i="4"/>
  <c r="I57" i="4"/>
  <c r="M56" i="4"/>
  <c r="L56" i="4"/>
  <c r="K56" i="4"/>
  <c r="J56" i="4"/>
  <c r="I56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30" i="4"/>
  <c r="G27" i="4"/>
  <c r="F27" i="4"/>
  <c r="E27" i="4"/>
  <c r="D27" i="4"/>
  <c r="C27" i="4"/>
  <c r="B27" i="4"/>
  <c r="A27" i="4"/>
  <c r="G28" i="4"/>
  <c r="F28" i="4"/>
  <c r="E28" i="4"/>
  <c r="D28" i="4"/>
  <c r="C28" i="4"/>
  <c r="B28" i="4"/>
  <c r="F45" i="4"/>
  <c r="E45" i="4"/>
  <c r="D45" i="4"/>
  <c r="C45" i="4"/>
  <c r="B45" i="4"/>
  <c r="F44" i="4"/>
  <c r="E44" i="4"/>
  <c r="D44" i="4"/>
  <c r="C44" i="4"/>
  <c r="B44" i="4"/>
  <c r="F43" i="4"/>
  <c r="E43" i="4"/>
  <c r="D43" i="4"/>
  <c r="C43" i="4"/>
  <c r="B43" i="4"/>
  <c r="F42" i="4"/>
  <c r="E42" i="4"/>
  <c r="D42" i="4"/>
  <c r="C42" i="4"/>
  <c r="B42" i="4"/>
  <c r="F41" i="4"/>
  <c r="E41" i="4"/>
  <c r="D41" i="4"/>
  <c r="C41" i="4"/>
  <c r="B41" i="4"/>
  <c r="F40" i="4"/>
  <c r="E40" i="4"/>
  <c r="D40" i="4"/>
  <c r="C40" i="4"/>
  <c r="B40" i="4"/>
  <c r="F39" i="4"/>
  <c r="E39" i="4"/>
  <c r="D39" i="4"/>
  <c r="C39" i="4"/>
  <c r="B39" i="4"/>
  <c r="F38" i="4"/>
  <c r="E38" i="4"/>
  <c r="D38" i="4"/>
  <c r="C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E33" i="4"/>
  <c r="D33" i="4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F108" i="4" s="1"/>
  <c r="E30" i="4"/>
  <c r="E108" i="4" s="1"/>
  <c r="D30" i="4"/>
  <c r="D108" i="4" s="1"/>
  <c r="C30" i="4"/>
  <c r="C108" i="4" s="1"/>
  <c r="B30" i="4"/>
  <c r="B108" i="4" s="1"/>
  <c r="G31" i="4"/>
  <c r="O31" i="4" s="1"/>
  <c r="G32" i="4"/>
  <c r="O32" i="4" s="1"/>
  <c r="G33" i="4"/>
  <c r="O33" i="4" s="1"/>
  <c r="G34" i="4"/>
  <c r="O34" i="4" s="1"/>
  <c r="G35" i="4"/>
  <c r="O35" i="4" s="1"/>
  <c r="G36" i="4"/>
  <c r="O36" i="4" s="1"/>
  <c r="G37" i="4"/>
  <c r="O37" i="4" s="1"/>
  <c r="G38" i="4"/>
  <c r="O38" i="4" s="1"/>
  <c r="G39" i="4"/>
  <c r="O39" i="4" s="1"/>
  <c r="G40" i="4"/>
  <c r="O40" i="4" s="1"/>
  <c r="G41" i="4"/>
  <c r="O41" i="4" s="1"/>
  <c r="G42" i="4"/>
  <c r="O42" i="4" s="1"/>
  <c r="G43" i="4"/>
  <c r="O43" i="4" s="1"/>
  <c r="G44" i="4"/>
  <c r="O44" i="4" s="1"/>
  <c r="G45" i="4"/>
  <c r="O45" i="4" s="1"/>
  <c r="G30" i="4"/>
  <c r="O30" i="4" s="1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G29" i="4"/>
  <c r="F29" i="4"/>
  <c r="E29" i="4"/>
  <c r="D29" i="4"/>
  <c r="C29" i="4"/>
  <c r="B29" i="4"/>
  <c r="A29" i="4"/>
  <c r="A31" i="3"/>
  <c r="A30" i="3"/>
  <c r="E29" i="3"/>
  <c r="A29" i="3"/>
  <c r="A28" i="3"/>
  <c r="A27" i="3"/>
  <c r="A26" i="3"/>
  <c r="A25" i="3"/>
  <c r="A24" i="3"/>
  <c r="A23" i="3"/>
  <c r="A22" i="3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E21" i="2"/>
  <c r="D21" i="2"/>
  <c r="C21" i="2"/>
  <c r="B21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L22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22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K31" i="1"/>
  <c r="K30" i="1"/>
  <c r="K29" i="1"/>
  <c r="K28" i="1"/>
  <c r="K27" i="1"/>
  <c r="K26" i="1"/>
  <c r="K25" i="1"/>
  <c r="K24" i="1"/>
  <c r="K23" i="1"/>
  <c r="K22" i="1"/>
  <c r="J31" i="1"/>
  <c r="J30" i="1"/>
  <c r="J29" i="1"/>
  <c r="J28" i="1"/>
  <c r="J27" i="1"/>
  <c r="J26" i="1"/>
  <c r="J25" i="1"/>
  <c r="J24" i="1"/>
  <c r="J23" i="1"/>
  <c r="J22" i="1"/>
  <c r="L50" i="1"/>
  <c r="L49" i="1"/>
  <c r="L48" i="1"/>
  <c r="L47" i="1"/>
  <c r="L46" i="1"/>
  <c r="L45" i="1"/>
  <c r="L44" i="1"/>
  <c r="L43" i="1"/>
  <c r="L42" i="1"/>
  <c r="L41" i="1"/>
  <c r="K50" i="1"/>
  <c r="J50" i="1"/>
  <c r="I50" i="1"/>
  <c r="H50" i="1"/>
  <c r="K49" i="1"/>
  <c r="J49" i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H31" i="1"/>
  <c r="H29" i="1"/>
  <c r="H28" i="1"/>
  <c r="H27" i="1"/>
  <c r="H26" i="1"/>
  <c r="H25" i="1"/>
  <c r="H24" i="1"/>
  <c r="H23" i="1"/>
  <c r="H22" i="1"/>
  <c r="G31" i="1"/>
  <c r="G30" i="1"/>
  <c r="G29" i="1"/>
  <c r="G28" i="1"/>
  <c r="G27" i="1"/>
  <c r="G26" i="1"/>
  <c r="G25" i="1"/>
  <c r="G24" i="1"/>
  <c r="G23" i="1"/>
  <c r="G2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A31" i="1"/>
  <c r="A30" i="1"/>
  <c r="A29" i="1"/>
  <c r="A28" i="1"/>
  <c r="A27" i="1"/>
  <c r="A26" i="1"/>
  <c r="A25" i="1"/>
  <c r="A24" i="1"/>
  <c r="A23" i="1"/>
  <c r="A22" i="1"/>
  <c r="E23" i="3" l="1"/>
  <c r="E31" i="3"/>
  <c r="E28" i="3"/>
  <c r="E22" i="3"/>
  <c r="E30" i="3"/>
  <c r="E27" i="3"/>
  <c r="E26" i="3"/>
  <c r="D26" i="3"/>
  <c r="D29" i="3"/>
  <c r="D24" i="3"/>
  <c r="D28" i="3"/>
  <c r="D23" i="3"/>
  <c r="D27" i="3"/>
  <c r="D31" i="3"/>
  <c r="C29" i="3"/>
  <c r="D22" i="3"/>
  <c r="D30" i="3"/>
  <c r="D25" i="3"/>
  <c r="C26" i="3"/>
  <c r="C22" i="3"/>
  <c r="C30" i="3"/>
  <c r="C28" i="3"/>
  <c r="C23" i="3"/>
  <c r="C31" i="3"/>
  <c r="C24" i="3"/>
  <c r="C27" i="3"/>
  <c r="C25" i="3"/>
  <c r="B26" i="3"/>
  <c r="B27" i="3"/>
  <c r="B29" i="3"/>
  <c r="B22" i="3"/>
  <c r="B24" i="3"/>
  <c r="B28" i="3"/>
  <c r="B23" i="3"/>
  <c r="B31" i="3"/>
  <c r="B30" i="3"/>
  <c r="B25" i="3"/>
  <c r="G25" i="3" s="1"/>
  <c r="M28" i="4"/>
  <c r="L26" i="4"/>
  <c r="G26" i="3" l="1"/>
  <c r="G31" i="3"/>
  <c r="G28" i="3"/>
  <c r="G29" i="3"/>
  <c r="G30" i="3"/>
  <c r="G23" i="3"/>
  <c r="G24" i="3"/>
  <c r="G22" i="3"/>
  <c r="G27" i="3"/>
</calcChain>
</file>

<file path=xl/sharedStrings.xml><?xml version="1.0" encoding="utf-8"?>
<sst xmlns="http://schemas.openxmlformats.org/spreadsheetml/2006/main" count="1840" uniqueCount="506">
  <si>
    <t>bookworm-index</t>
  </si>
  <si>
    <t>?</t>
  </si>
  <si>
    <t>unit</t>
  </si>
  <si>
    <t>direction rule</t>
  </si>
  <si>
    <t>direction code</t>
  </si>
  <si>
    <t>…</t>
  </si>
  <si>
    <t>index</t>
  </si>
  <si>
    <t>index-value</t>
  </si>
  <si>
    <t>time spent for reading ebooks</t>
  </si>
  <si>
    <t>source</t>
  </si>
  <si>
    <t>questionnaires (survey-based)</t>
  </si>
  <si>
    <t>trading statistics (transaction-based)</t>
  </si>
  <si>
    <t>the more % the higher index</t>
  </si>
  <si>
    <t>the more minutes the higher index</t>
  </si>
  <si>
    <t>minutes/month</t>
  </si>
  <si>
    <t>ratio of ebooks (by Readers)</t>
  </si>
  <si>
    <t>% ebook vs 100% all books</t>
  </si>
  <si>
    <t>% (100% population)</t>
  </si>
  <si>
    <t xml:space="preserve">having ebook readers </t>
  </si>
  <si>
    <t>ratio of ebooks (in libraries)</t>
  </si>
  <si>
    <t>own calculation</t>
  </si>
  <si>
    <t>type</t>
  </si>
  <si>
    <t>Y</t>
  </si>
  <si>
    <t>input</t>
  </si>
  <si>
    <t>output</t>
  </si>
  <si>
    <t>independent</t>
  </si>
  <si>
    <t>dependent</t>
  </si>
  <si>
    <t>X1</t>
  </si>
  <si>
    <t>X2</t>
  </si>
  <si>
    <t>X3</t>
  </si>
  <si>
    <t>X4</t>
  </si>
  <si>
    <t>Y = f(X1;…;X4)</t>
  </si>
  <si>
    <t>country1</t>
  </si>
  <si>
    <t>country2</t>
  </si>
  <si>
    <t>country3</t>
  </si>
  <si>
    <t>country4</t>
  </si>
  <si>
    <t>country5</t>
  </si>
  <si>
    <t>country6</t>
  </si>
  <si>
    <t>country7</t>
  </si>
  <si>
    <t>country8</t>
  </si>
  <si>
    <t>country9</t>
  </si>
  <si>
    <t>country10</t>
  </si>
  <si>
    <t>agreed</t>
  </si>
  <si>
    <t>yes</t>
  </si>
  <si>
    <t>optimized soultion</t>
  </si>
  <si>
    <r>
      <t xml:space="preserve">naive solution (based on the </t>
    </r>
    <r>
      <rPr>
        <b/>
        <sz val="11"/>
        <color rgb="FFFF0000"/>
        <rFont val="Aptos Narrow"/>
        <family val="2"/>
        <scheme val="minor"/>
      </rPr>
      <t>heatmap</t>
    </r>
    <r>
      <rPr>
        <b/>
        <sz val="11"/>
        <color theme="1"/>
        <rFont val="Aptos Narrow"/>
        <family val="2"/>
        <scheme val="minor"/>
      </rPr>
      <t>!?)</t>
    </r>
  </si>
  <si>
    <t>the most green…</t>
  </si>
  <si>
    <t>ranks</t>
  </si>
  <si>
    <t>raw objects/attributes</t>
  </si>
  <si>
    <t>person1</t>
  </si>
  <si>
    <t>person2</t>
  </si>
  <si>
    <t>person3</t>
  </si>
  <si>
    <t>person4</t>
  </si>
  <si>
    <t>x</t>
  </si>
  <si>
    <t>average</t>
  </si>
  <si>
    <t>average ranking (like grades in the school)</t>
  </si>
  <si>
    <t>intuitive</t>
  </si>
  <si>
    <t>Y0</t>
  </si>
  <si>
    <t>Y0 (norm value = 1000)</t>
  </si>
  <si>
    <t>Azonosító:</t>
  </si>
  <si>
    <t>Objektumok:</t>
  </si>
  <si>
    <t>Attribútumok:</t>
  </si>
  <si>
    <t>Lépcsôk:</t>
  </si>
  <si>
    <t>Eltolás:</t>
  </si>
  <si>
    <t>Leírás:</t>
  </si>
  <si>
    <t>COCO Y0: 1849348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</si>
  <si>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</si>
  <si>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</si>
  <si>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</si>
  <si>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</si>
  <si>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</si>
  <si>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</si>
  <si>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</si>
  <si>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</si>
  <si>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</si>
  <si>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</si>
  <si>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</si>
  <si>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</si>
  <si>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</si>
  <si>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</si>
  <si>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</si>
  <si>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</si>
  <si>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</si>
  <si>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</si>
  <si>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(9+9)/(2)=9</t>
  </si>
  <si>
    <t>(983.6+980.6)/(2)=982.1</t>
  </si>
  <si>
    <t>(9+17)/(2)=13</t>
  </si>
  <si>
    <t>(17+26)/(2)=21.5</t>
  </si>
  <si>
    <t>S2</t>
  </si>
  <si>
    <t>(8+8)/(2)=8</t>
  </si>
  <si>
    <t>(982.6+979.6)/(2)=981.1</t>
  </si>
  <si>
    <t>(8+16)/(2)=12</t>
  </si>
  <si>
    <t>(16+25)/(2)=20.5</t>
  </si>
  <si>
    <t>S3</t>
  </si>
  <si>
    <t>(7+7)/(2)=7</t>
  </si>
  <si>
    <t>(981.6+978.6)/(2)=980.1</t>
  </si>
  <si>
    <t>(7+15)/(2)=11</t>
  </si>
  <si>
    <t>(15+24)/(2)=19.5</t>
  </si>
  <si>
    <t>S4</t>
  </si>
  <si>
    <t>(6+6)/(2)=6</t>
  </si>
  <si>
    <t>(980.6+977.6)/(2)=979.1</t>
  </si>
  <si>
    <t>(6+14)/(2)=10</t>
  </si>
  <si>
    <t>(14+23)/(2)=18.5</t>
  </si>
  <si>
    <t>S5</t>
  </si>
  <si>
    <t>(5+5)/(2)=5</t>
  </si>
  <si>
    <t>(979.6+976.6)/(2)=978.1</t>
  </si>
  <si>
    <t>(5+13)/(2)=9</t>
  </si>
  <si>
    <t>(13+22)/(2)=17.5</t>
  </si>
  <si>
    <t>S6</t>
  </si>
  <si>
    <t>(4+4)/(2)=4</t>
  </si>
  <si>
    <t>(978.6+975.6)/(2)=977.1</t>
  </si>
  <si>
    <t>(4+12)/(2)=8</t>
  </si>
  <si>
    <t>(12+21)/(2)=16.5</t>
  </si>
  <si>
    <t>S7</t>
  </si>
  <si>
    <t>(3+3)/(2)=3</t>
  </si>
  <si>
    <t>(973.6+968.6)/(2)=971.1</t>
  </si>
  <si>
    <t>(3+10)/(2)=6.5</t>
  </si>
  <si>
    <t>(9+4)/(2)=6.5</t>
  </si>
  <si>
    <t>S8</t>
  </si>
  <si>
    <t>(2+2)/(2)=2</t>
  </si>
  <si>
    <t>(972.6+967.6)/(2)=970.1</t>
  </si>
  <si>
    <t>(6+2)/(2)=4</t>
  </si>
  <si>
    <t>S9</t>
  </si>
  <si>
    <t>(1+1)/(2)=1</t>
  </si>
  <si>
    <t>(967.6+966.6)/(2)=967.1</t>
  </si>
  <si>
    <t>S10</t>
  </si>
  <si>
    <t>(0+0)/(2)=0</t>
  </si>
  <si>
    <t>(966.6+965.6)/(2)=966.1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</si>
  <si>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</si>
  <si>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</si>
  <si>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</si>
  <si>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</si>
  <si>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</si>
  <si>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</si>
  <si>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</si>
  <si>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</si>
  <si>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</si>
  <si>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</si>
  <si>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</si>
  <si>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</si>
  <si>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</si>
  <si>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</si>
  <si>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</si>
  <si>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</si>
  <si>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</si>
  <si>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&lt;--?!</t>
  </si>
  <si>
    <t>&lt;--???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</si>
  <si>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</si>
  <si>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</si>
  <si>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</si>
  <si>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</si>
  <si>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</si>
  <si>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</si>
  <si>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</si>
  <si>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</si>
  <si>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</si>
  <si>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</si>
  <si>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test1</t>
  </si>
  <si>
    <t>test2</t>
  </si>
  <si>
    <t>test3</t>
  </si>
  <si>
    <t>test4</t>
  </si>
  <si>
    <t>best_of_index?</t>
  </si>
  <si>
    <t>??</t>
  </si>
  <si>
    <t>analogy</t>
  </si>
  <si>
    <t>COCO Y0: 2374594</t>
  </si>
  <si>
    <t>(9+13)/(2)=11</t>
  </si>
  <si>
    <t>(9+26)/(2)=17.5</t>
  </si>
  <si>
    <t>(990.4+973.4)/(2)=981.9</t>
  </si>
  <si>
    <t>(20+34)/(2)=27</t>
  </si>
  <si>
    <t>(8+12)/(2)=10</t>
  </si>
  <si>
    <t>(8+25)/(2)=16.5</t>
  </si>
  <si>
    <t>(983.4+972.4)/(2)=977.9</t>
  </si>
  <si>
    <t>(19+33)/(2)=26</t>
  </si>
  <si>
    <t>(7+11)/(2)=9</t>
  </si>
  <si>
    <t>(7+24)/(2)=15.5</t>
  </si>
  <si>
    <t>(982.4+971.4)/(2)=976.9</t>
  </si>
  <si>
    <t>(17+28)/(2)=22.5</t>
  </si>
  <si>
    <t>(6+10)/(2)=8</t>
  </si>
  <si>
    <t>(6+23)/(2)=14.5</t>
  </si>
  <si>
    <t>(981.4+970.4)/(2)=975.9</t>
  </si>
  <si>
    <t>(978.4+969.4)/(2)=973.9</t>
  </si>
  <si>
    <t>(5+18)/(2)=11.5</t>
  </si>
  <si>
    <t>(977.4+968.4)/(2)=972.9</t>
  </si>
  <si>
    <t>(4+17)/(2)=10.5</t>
  </si>
  <si>
    <t>(976.4+967.4)/(2)=971.9</t>
  </si>
  <si>
    <t>(3+16)/(2)=9.5</t>
  </si>
  <si>
    <t>(975.4+966.4)/(2)=970.9</t>
  </si>
  <si>
    <t>(2+15)/(2)=8.5</t>
  </si>
  <si>
    <t>(974.4+960.4)/(2)=967.4</t>
  </si>
  <si>
    <t>(973.4+959.4)/(2)=966.4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</si>
  <si>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</si>
  <si>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validation</t>
  </si>
  <si>
    <t>:-)</t>
  </si>
  <si>
    <t>indirect</t>
  </si>
  <si>
    <t>Estimation (direct)</t>
  </si>
  <si>
    <t>indirect estimation</t>
  </si>
  <si>
    <t>mirror level</t>
  </si>
  <si>
    <t>!!!country of the year!!!</t>
  </si>
  <si>
    <t>city_safety_index</t>
  </si>
  <si>
    <t>city1</t>
  </si>
  <si>
    <t>city2</t>
  </si>
  <si>
    <t>city3</t>
  </si>
  <si>
    <t>city4</t>
  </si>
  <si>
    <t>city5</t>
  </si>
  <si>
    <t>city6</t>
  </si>
  <si>
    <t>city7</t>
  </si>
  <si>
    <t>city8</t>
  </si>
  <si>
    <t>city9</t>
  </si>
  <si>
    <t>city10</t>
  </si>
  <si>
    <t>city11</t>
  </si>
  <si>
    <t>city12</t>
  </si>
  <si>
    <t>city13</t>
  </si>
  <si>
    <t>city14</t>
  </si>
  <si>
    <t>raw</t>
  </si>
  <si>
    <t>% (100% tourists)</t>
  </si>
  <si>
    <t xml:space="preserve">ratio tourists having incidens </t>
  </si>
  <si>
    <t>policy reports (based on transactions)</t>
  </si>
  <si>
    <r>
      <rPr>
        <sz val="11"/>
        <color rgb="FFFF0000"/>
        <rFont val="Aptos Narrow"/>
        <family val="2"/>
        <scheme val="minor"/>
      </rPr>
      <t>FACEBOOK</t>
    </r>
    <r>
      <rPr>
        <sz val="11"/>
        <color theme="1"/>
        <rFont val="Aptos Narrow"/>
        <family val="2"/>
        <charset val="238"/>
        <scheme val="minor"/>
      </rPr>
      <t xml:space="preserve"> reports (based on transactions)</t>
    </r>
  </si>
  <si>
    <r>
      <t xml:space="preserve">ratio tourists having incidens  IN </t>
    </r>
    <r>
      <rPr>
        <sz val="11"/>
        <color rgb="FFFF0000"/>
        <rFont val="Aptos Narrow"/>
        <family val="2"/>
        <scheme val="minor"/>
      </rPr>
      <t>TAXI</t>
    </r>
  </si>
  <si>
    <t>score in booking.com</t>
  </si>
  <si>
    <t>score</t>
  </si>
  <si>
    <t>online reports (based on transactions)</t>
  </si>
  <si>
    <t>the less the safer is a city</t>
  </si>
  <si>
    <t>the more the safer is a city</t>
  </si>
  <si>
    <t>optimized</t>
  </si>
  <si>
    <t>xx</t>
  </si>
  <si>
    <t>votes</t>
  </si>
  <si>
    <t>COCO Y0: 7476993</t>
  </si>
  <si>
    <t>O11</t>
  </si>
  <si>
    <t>O12</t>
  </si>
  <si>
    <t>O13</t>
  </si>
  <si>
    <t>O14</t>
  </si>
  <si>
    <t>(13+13)/(2)=13</t>
  </si>
  <si>
    <t>(960.9+1006.9)/(2)=983.9</t>
  </si>
  <si>
    <t>(42+13)/(2)=27.45</t>
  </si>
  <si>
    <t>(12+12)/(2)=12</t>
  </si>
  <si>
    <t>(959.9+1005.9)/(2)=982.9</t>
  </si>
  <si>
    <t>(11+11)/(2)=11</t>
  </si>
  <si>
    <t>(958.9+1004.9)/(2)=981.9</t>
  </si>
  <si>
    <t>(10+10)/(2)=10</t>
  </si>
  <si>
    <t>(957.9+1003.9)/(2)=980.9</t>
  </si>
  <si>
    <t>(956.9+1002.9)/(2)=979.9</t>
  </si>
  <si>
    <t>(955.9+1001.9)/(2)=978.9</t>
  </si>
  <si>
    <t>(954.9+1000.9)/(2)=977.9</t>
  </si>
  <si>
    <t>(953.9+999.9)/(2)=976.9</t>
  </si>
  <si>
    <t>(952.9+998.9)/(2)=975.9</t>
  </si>
  <si>
    <t>(951.9+997.9)/(2)=974.9</t>
  </si>
  <si>
    <t>S11</t>
  </si>
  <si>
    <t>(950.9+996.9)/(2)=973.9</t>
  </si>
  <si>
    <t>S12</t>
  </si>
  <si>
    <t>(949.9+995.9)/(2)=972.9</t>
  </si>
  <si>
    <t>S13</t>
  </si>
  <si>
    <t>(949+991.9)/(2)=970.45</t>
  </si>
  <si>
    <t>S14</t>
  </si>
  <si>
    <t>(948+990.9)/(2)=969.45</t>
  </si>
  <si>
    <t>S14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</si>
  <si>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</si>
  <si>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estimation</t>
  </si>
  <si>
    <t>direct</t>
  </si>
  <si>
    <t>rank_average</t>
  </si>
  <si>
    <t>rank_estimation</t>
  </si>
  <si>
    <t>difference</t>
  </si>
  <si>
    <t>COCO Y0: 6719749</t>
  </si>
  <si>
    <t>(16+984.1)/(2)=500.05</t>
  </si>
  <si>
    <t>(967.1+42)/(2)=504.55</t>
  </si>
  <si>
    <t>(15+983.1)/(2)=499.05</t>
  </si>
  <si>
    <t>(966.1+41)/(2)=503.55</t>
  </si>
  <si>
    <t>(11+982.1)/(2)=496.55</t>
  </si>
  <si>
    <t>(965.1+40)/(2)=502.55</t>
  </si>
  <si>
    <t>(10+981.1)/(2)=495.55</t>
  </si>
  <si>
    <t>(964.1+39)/(2)=501.55</t>
  </si>
  <si>
    <t>(9+980.1)/(2)=494.55</t>
  </si>
  <si>
    <t>(963.1+38)/(2)=500.55</t>
  </si>
  <si>
    <t>(8+979.1)/(2)=493.55</t>
  </si>
  <si>
    <t>(962.1+37)/(2)=499.55</t>
  </si>
  <si>
    <t>(7+978.1)/(2)=492.55</t>
  </si>
  <si>
    <t>(961.1+36)/(2)=498.55</t>
  </si>
  <si>
    <t>(6+977.1)/(2)=491.55</t>
  </si>
  <si>
    <t>(960.1+35)/(2)=497.55</t>
  </si>
  <si>
    <t>(5+976.1)/(2)=490.55</t>
  </si>
  <si>
    <t>(959.1+34)/(2)=496.55</t>
  </si>
  <si>
    <t>(4+975.1)/(2)=489.55</t>
  </si>
  <si>
    <t>(958.1+33)/(2)=495.55</t>
  </si>
  <si>
    <t>(3+974.1)/(2)=488.55</t>
  </si>
  <si>
    <t>(957.1+32)/(2)=494.55</t>
  </si>
  <si>
    <t>(2+973.1)/(2)=487.55</t>
  </si>
  <si>
    <t>(956.1+31)/(2)=493.55</t>
  </si>
  <si>
    <t>(1+972.1)/(2)=486.55</t>
  </si>
  <si>
    <t>(955.1+30)/(2)=492.55</t>
  </si>
  <si>
    <t>(0+971.1)/(2)=485.55</t>
  </si>
  <si>
    <t>(954.1+0)/(2)=477.05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</si>
  <si>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</si>
  <si>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naiv, subjectie</t>
  </si>
  <si>
    <t>optimized, objective</t>
  </si>
  <si>
    <t>1or a few</t>
  </si>
  <si>
    <t>infinit</t>
  </si>
  <si>
    <t>(agreed)</t>
  </si>
  <si>
    <t>simulator</t>
  </si>
  <si>
    <t>number of deaths</t>
  </si>
  <si>
    <t>capita / 10000 population</t>
  </si>
  <si>
    <t>population density</t>
  </si>
  <si>
    <t>the more X the more Y</t>
  </si>
  <si>
    <t>capita/km^2</t>
  </si>
  <si>
    <t>ratio of old people</t>
  </si>
  <si>
    <t>ratio of young drivers</t>
  </si>
  <si>
    <t>avergae age of cars</t>
  </si>
  <si>
    <t>year</t>
  </si>
  <si>
    <t>X5</t>
  </si>
  <si>
    <t>ratio of the low speed zones</t>
  </si>
  <si>
    <r>
      <t xml:space="preserve">the </t>
    </r>
    <r>
      <rPr>
        <sz val="11"/>
        <color rgb="FFFF0000"/>
        <rFont val="Aptos Narrow"/>
        <family val="2"/>
        <scheme val="minor"/>
      </rPr>
      <t>LESS</t>
    </r>
    <r>
      <rPr>
        <sz val="11"/>
        <color theme="1"/>
        <rFont val="Aptos Narrow"/>
        <family val="2"/>
        <charset val="238"/>
        <scheme val="minor"/>
      </rPr>
      <t xml:space="preserve"> X the more Y</t>
    </r>
  </si>
  <si>
    <t>% (total road length = 100%)</t>
  </si>
  <si>
    <t>% (100% = all people)</t>
  </si>
  <si>
    <t>% (100% = all drivers)</t>
  </si>
  <si>
    <t>O.K.</t>
  </si>
  <si>
    <t>naive</t>
  </si>
  <si>
    <t>production function of death!</t>
  </si>
  <si>
    <t>explaining models?</t>
  </si>
  <si>
    <t>king's answers</t>
  </si>
  <si>
    <t>wise1</t>
  </si>
  <si>
    <t>wise2</t>
  </si>
  <si>
    <t>wise3</t>
  </si>
  <si>
    <t>wise4</t>
  </si>
  <si>
    <t>wise5</t>
  </si>
  <si>
    <t>scenario/city1</t>
  </si>
  <si>
    <t>scenario/city2</t>
  </si>
  <si>
    <t>scenario/city3</t>
  </si>
  <si>
    <t>scenario/city4</t>
  </si>
  <si>
    <t>scenario/city5</t>
  </si>
  <si>
    <t>scenario/city6</t>
  </si>
  <si>
    <t>scenario/city7</t>
  </si>
  <si>
    <t>scenario/city8</t>
  </si>
  <si>
    <t>scenario/city9</t>
  </si>
  <si>
    <t>scenario/city10</t>
  </si>
  <si>
    <t>scenario/city11</t>
  </si>
  <si>
    <t>scenario/city12</t>
  </si>
  <si>
    <t>scenario/city13</t>
  </si>
  <si>
    <t>scenario/city14</t>
  </si>
  <si>
    <t>scenario/city15</t>
  </si>
  <si>
    <t>scenario/city16</t>
  </si>
  <si>
    <t>Y=f(X1;…;X5)</t>
  </si>
  <si>
    <t>estimation?</t>
  </si>
  <si>
    <t>impossible??? (linear regression?)</t>
  </si>
  <si>
    <t>correlation</t>
  </si>
  <si>
    <t>check</t>
  </si>
  <si>
    <t>COCO STD: 8159148</t>
  </si>
  <si>
    <t>X(A5)</t>
  </si>
  <si>
    <t>Y(A6)</t>
  </si>
  <si>
    <t>O15</t>
  </si>
  <si>
    <t>O16</t>
  </si>
  <si>
    <t>(0+47951.6)/(2)=23975.8</t>
  </si>
  <si>
    <t>(89364.4+56670.1)/(2)=73017.25</t>
  </si>
  <si>
    <t>(41412.8+9808.3)/(2)=25610.55</t>
  </si>
  <si>
    <t>(1089.8+28335.1)/(2)=14712.45</t>
  </si>
  <si>
    <t>(31604.5+14167.5)/(2)=22886</t>
  </si>
  <si>
    <t>(20706.4+28335.1)/(2)=24520.75</t>
  </si>
  <si>
    <t>(11987.9+9808.3)/(2)=10898.1</t>
  </si>
  <si>
    <t>(7628.7+10898.1)/(2)=9263.4</t>
  </si>
  <si>
    <t>(5449.1+28335.1)/(2)=16892.05</t>
  </si>
  <si>
    <t>(0+4359.2)/(2)=2179.6</t>
  </si>
  <si>
    <t>(7628.7+9808.3)/(2)=8718.5</t>
  </si>
  <si>
    <t>(1089.8+25065.6)/(2)=13077.7</t>
  </si>
  <si>
    <t>(1089.8+18526.8)/(2)=9808.3</t>
  </si>
  <si>
    <t>(1089.8+0)/(2)=544.9</t>
  </si>
  <si>
    <t>S15</t>
  </si>
  <si>
    <t>S16</t>
  </si>
  <si>
    <t>COCO:STD</t>
  </si>
  <si>
    <t>S16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</si>
  <si>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</si>
  <si>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t>opt</t>
  </si>
  <si>
    <t>AI</t>
  </si>
  <si>
    <t>&lt;--inputs are rnd-values! :-)</t>
  </si>
  <si>
    <t>COCO STD: 6029963</t>
  </si>
  <si>
    <t>(93386.5+26265)/(2)=59825.75</t>
  </si>
  <si>
    <t>(3891.1+7458.3)/(2)=5674.7</t>
  </si>
  <si>
    <t>(17510+48962.7)/(2)=33236.35</t>
  </si>
  <si>
    <t>(13618.9+18482.7)/(2)=16050.8</t>
  </si>
  <si>
    <t>(972.8+28534.4)/(2)=14753.6</t>
  </si>
  <si>
    <t>(47666+26265)/(2)=36965.5</t>
  </si>
  <si>
    <t>(0+7458.3)/(2)=3729.15</t>
  </si>
  <si>
    <t>(0+48962.7)/(2)=24481.35</t>
  </si>
  <si>
    <t>(13618.9+1621.6)/(2)=7620.25</t>
  </si>
  <si>
    <t>(7782.2+1621.6)/(2)=4701.9</t>
  </si>
  <si>
    <t>(0+29183.3)/(2)=14591.65</t>
  </si>
  <si>
    <t>(972.8+19131.6)/(2)=10052.2</t>
  </si>
  <si>
    <t>(0+19131.6)/(2)=9565.8</t>
  </si>
  <si>
    <t>norm=fact</t>
  </si>
  <si>
    <t>:-(</t>
  </si>
  <si>
    <t>city1_ranks</t>
  </si>
  <si>
    <t>TOTAL IMPACT</t>
  </si>
  <si>
    <t>&lt;--genetic potential</t>
  </si>
  <si>
    <t>&lt;--the maximum is not really a problem</t>
  </si>
  <si>
    <t>(maximaldeath, if each input is bad)</t>
  </si>
  <si>
    <t>university/object1</t>
  </si>
  <si>
    <t>university/object2</t>
  </si>
  <si>
    <t>university/object3</t>
  </si>
  <si>
    <t>university/object4</t>
  </si>
  <si>
    <t>university/object5</t>
  </si>
  <si>
    <t>university/object6</t>
  </si>
  <si>
    <t>university/object7</t>
  </si>
  <si>
    <t>university/object8</t>
  </si>
  <si>
    <t>university/object9</t>
  </si>
  <si>
    <t>university/object10</t>
  </si>
  <si>
    <t>average income later</t>
  </si>
  <si>
    <t>DPR</t>
  </si>
  <si>
    <t>% (100% = all teachers)</t>
  </si>
  <si>
    <t>ratio of persons having PhD</t>
  </si>
  <si>
    <t>CSO=KSH</t>
  </si>
  <si>
    <t>ratio of erasmus students</t>
  </si>
  <si>
    <t>% (100=all students)</t>
  </si>
  <si>
    <t>ERASMUS</t>
  </si>
  <si>
    <t>ratio of students with scolarship</t>
  </si>
  <si>
    <t>NAV? HÖK?</t>
  </si>
  <si>
    <t>calculated</t>
  </si>
  <si>
    <t>university ideality</t>
  </si>
  <si>
    <t>direct : the more X the more ideal?</t>
  </si>
  <si>
    <t>tsdHUF/capita/year</t>
  </si>
  <si>
    <t>optimized solution</t>
  </si>
  <si>
    <t>COCO Y0: 4000339</t>
  </si>
  <si>
    <t>(9+990.5)/(2)=499.75</t>
  </si>
  <si>
    <t>(980.5+11)/(2)=495.75</t>
  </si>
  <si>
    <t>(9+15)/(2)=12</t>
  </si>
  <si>
    <t>(17+9)/(2)=13</t>
  </si>
  <si>
    <t>(8+989.5)/(2)=498.75</t>
  </si>
  <si>
    <t>(979.5+10)/(2)=494.75</t>
  </si>
  <si>
    <t>(8+14)/(2)=11</t>
  </si>
  <si>
    <t>(13+8)/(2)=10.5</t>
  </si>
  <si>
    <t>(7+988.5)/(2)=497.75</t>
  </si>
  <si>
    <t>(978.5+9)/(2)=493.75</t>
  </si>
  <si>
    <t>(7+13)/(2)=10</t>
  </si>
  <si>
    <t>(12+7)/(2)=9.5</t>
  </si>
  <si>
    <t>(6+987.5)/(2)=496.75</t>
  </si>
  <si>
    <t>(977.5+8)/(2)=492.75</t>
  </si>
  <si>
    <t>(6+12)/(2)=9</t>
  </si>
  <si>
    <t>(11+6)/(2)=8.5</t>
  </si>
  <si>
    <t>(5+986.5)/(2)=495.75</t>
  </si>
  <si>
    <t>(976.5+7)/(2)=491.75</t>
  </si>
  <si>
    <t>(5+11)/(2)=8</t>
  </si>
  <si>
    <t>(10+5)/(2)=7.5</t>
  </si>
  <si>
    <t>(4+985.5)/(2)=494.75</t>
  </si>
  <si>
    <t>(975.5+6)/(2)=490.75</t>
  </si>
  <si>
    <t>(4+10)/(2)=7</t>
  </si>
  <si>
    <t>(3+983.5)/(2)=493.25</t>
  </si>
  <si>
    <t>(974.5+3)/(2)=488.75</t>
  </si>
  <si>
    <t>(3+9)/(2)=6</t>
  </si>
  <si>
    <t>(2+982.5)/(2)=492.25</t>
  </si>
  <si>
    <t>(973.5+2)/(2)=487.75</t>
  </si>
  <si>
    <t>(2+3)/(2)=2.5</t>
  </si>
  <si>
    <t>(1+981.5)/(2)=491.25</t>
  </si>
  <si>
    <t>(972.5+1)/(2)=486.75</t>
  </si>
  <si>
    <t>(1+2)/(2)=1.5</t>
  </si>
  <si>
    <t>(0+980.5)/(2)=490.25</t>
  </si>
  <si>
    <t>(971.5+0)/(2)=485.75</t>
  </si>
  <si>
    <t>COCO Y0: 1250529</t>
  </si>
  <si>
    <t>(984.5+993.5)/(2)=988.95</t>
  </si>
  <si>
    <t>(11+9)/(2)=10</t>
  </si>
  <si>
    <t>(15+9)/(2)=12</t>
  </si>
  <si>
    <t>(983.5+992.5)/(2)=987.95</t>
  </si>
  <si>
    <t>(10+8)/(2)=9</t>
  </si>
  <si>
    <t>(982.5+991.5)/(2)=986.95</t>
  </si>
  <si>
    <t>(9+7)/(2)=8</t>
  </si>
  <si>
    <t>(981.5+990.5)/(2)=985.95</t>
  </si>
  <si>
    <t>(979.5+989.5)/(2)=984.45</t>
  </si>
  <si>
    <t>(5+8)/(2)=6.5</t>
  </si>
  <si>
    <t>(978.5+988.5)/(2)=983.45</t>
  </si>
  <si>
    <t>(4+7)/(2)=5.5</t>
  </si>
  <si>
    <t>(977.5+987.5)/(2)=982.45</t>
  </si>
  <si>
    <t>(3+6)/(2)=4.5</t>
  </si>
  <si>
    <t>(976.5+986.5)/(2)=981.45</t>
  </si>
  <si>
    <t>(2+5)/(2)=3.5</t>
  </si>
  <si>
    <t>(975.5+985.5)/(2)=980.45</t>
  </si>
  <si>
    <t>(974.5+984.5)/(2)=979.45</t>
  </si>
  <si>
    <r>
      <t>Y0 (</t>
    </r>
    <r>
      <rPr>
        <sz val="11"/>
        <color rgb="FF00B050"/>
        <rFont val="Aptos Narrow"/>
        <family val="2"/>
        <scheme val="minor"/>
      </rPr>
      <t>norm value</t>
    </r>
    <r>
      <rPr>
        <sz val="11"/>
        <color theme="1"/>
        <rFont val="Aptos Narrow"/>
        <family val="2"/>
        <charset val="238"/>
        <scheme val="minor"/>
      </rPr>
      <t xml:space="preserve"> = 1000)</t>
    </r>
  </si>
  <si>
    <t>antagonisms</t>
  </si>
  <si>
    <t>COCO Y0: 3018779</t>
  </si>
  <si>
    <t>(9+990.6)/(2)=499.8</t>
  </si>
  <si>
    <t>(979.6+9)/(2)=494.3</t>
  </si>
  <si>
    <t>(20+14)/(2)=17</t>
  </si>
  <si>
    <t>(8+989.6)/(2)=498.8</t>
  </si>
  <si>
    <t>(978.6+8)/(2)=493.3</t>
  </si>
  <si>
    <t>(16+13)/(2)=14.5</t>
  </si>
  <si>
    <t>(7+988.6)/(2)=497.8</t>
  </si>
  <si>
    <t>(977.6+7)/(2)=492.3</t>
  </si>
  <si>
    <t>(15+12)/(2)=13.5</t>
  </si>
  <si>
    <t>(6+987.6)/(2)=496.8</t>
  </si>
  <si>
    <t>(973.6+6)/(2)=489.8</t>
  </si>
  <si>
    <t>(14+11)/(2)=12.5</t>
  </si>
  <si>
    <t>(5+986.6)/(2)=495.8</t>
  </si>
  <si>
    <t>(972.6+5)/(2)=488.8</t>
  </si>
  <si>
    <t>(13+10)/(2)=11.5</t>
  </si>
  <si>
    <t>(4+981.6)/(2)=492.8</t>
  </si>
  <si>
    <t>(971.6+4)/(2)=487.8</t>
  </si>
  <si>
    <t>(12+9)/(2)=10.5</t>
  </si>
  <si>
    <t>(3+980.6)/(2)=491.8</t>
  </si>
  <si>
    <t>(970.6+3)/(2)=486.8</t>
  </si>
  <si>
    <t>(2+978.6)/(2)=490.3</t>
  </si>
  <si>
    <t>(969.6+2)/(2)=485.8</t>
  </si>
  <si>
    <t>(1+977.6)/(2)=489.3</t>
  </si>
  <si>
    <t>(968.6+1)/(2)=484.8</t>
  </si>
  <si>
    <t>(967.6+0)/(2)=483.8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</si>
  <si>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</si>
  <si>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</si>
  <si>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AI-based intuition generation</t>
  </si>
  <si>
    <t>Task: planning OAM-based context-depending term-creation processes</t>
  </si>
  <si>
    <t>city-safety-index</t>
  </si>
  <si>
    <t>road-safety-index</t>
  </si>
  <si>
    <t>best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</si>
</sst>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4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2"/>
      <color theme="1"/>
      <name val="Aptos Narrow"/>
      <family val="2"/>
      <charset val="238"/>
      <scheme val="minor"/>
    </font>
    <font>
      <sz val="24"/>
      <color theme="1"/>
      <name val="Aptos Narrow"/>
      <family val="2"/>
      <charset val="238"/>
      <scheme val="minor"/>
    </font>
    <font>
      <sz val="16"/>
      <color rgb="FF333333"/>
      <name val="Verdana"/>
      <family val="2"/>
      <charset val="238"/>
    </font>
    <font>
      <sz val="20"/>
      <color rgb="FF333333"/>
      <name val="Verdana"/>
      <family val="2"/>
      <charset val="238"/>
    </font>
    <font>
      <sz val="22"/>
      <color rgb="FF333333"/>
      <name val="Verdana"/>
      <family val="2"/>
      <charset val="238"/>
    </font>
    <font>
      <b/>
      <sz val="16"/>
      <color rgb="FFFFFFFF"/>
      <name val="Verdana"/>
      <family val="2"/>
      <charset val="238"/>
    </font>
    <font>
      <b/>
      <sz val="18"/>
      <color rgb="FFFFFFFF"/>
      <name val="Verdana"/>
      <family val="2"/>
      <charset val="238"/>
    </font>
    <font>
      <b/>
      <sz val="5"/>
      <color theme="1"/>
      <name val="Verdana"/>
      <family val="2"/>
      <charset val="238"/>
    </font>
    <font>
      <sz val="11"/>
      <color rgb="FF00B050"/>
      <name val="Aptos Narrow"/>
      <family val="2"/>
      <charset val="238"/>
      <scheme val="minor"/>
    </font>
    <font>
      <sz val="11"/>
      <color rgb="FF00B050"/>
      <name val="Aptos Narrow"/>
      <family val="2"/>
      <scheme val="minor"/>
    </font>
    <font>
      <b/>
      <sz val="5"/>
      <color rgb="FFFF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16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7" xfId="0" applyNumberFormat="1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4" fillId="0" borderId="0" xfId="2"/>
    <xf numFmtId="0" fontId="13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" xfId="0" applyBorder="1"/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19" fillId="7" borderId="0" xfId="0" applyFont="1" applyFill="1" applyAlignment="1">
      <alignment wrapText="1"/>
    </xf>
    <xf numFmtId="165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/>
    </xf>
    <xf numFmtId="1" fontId="0" fillId="0" borderId="0" xfId="0" applyNumberFormat="1"/>
    <xf numFmtId="9" fontId="0" fillId="0" borderId="0" xfId="1" applyFont="1"/>
    <xf numFmtId="0" fontId="22" fillId="5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5" fillId="4" borderId="9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9" fontId="11" fillId="5" borderId="0" xfId="1" applyFont="1" applyFill="1" applyBorder="1" applyAlignment="1">
      <alignment horizontal="center" vertical="center" wrapText="1"/>
    </xf>
    <xf numFmtId="2" fontId="27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4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533400</xdr:colOff>
      <xdr:row>36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615F965-BF07-9D5E-CD16-8D520232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95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533400</xdr:colOff>
      <xdr:row>106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A37BEB9-BF09-8DFB-43F4-D630AD31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789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</xdr:col>
      <xdr:colOff>1051560</xdr:colOff>
      <xdr:row>40</xdr:row>
      <xdr:rowOff>22859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257BBC3-CCED-4F63-6ACE-8B45687A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09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</xdr:col>
      <xdr:colOff>1051560</xdr:colOff>
      <xdr:row>125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71A614E-6C13-8CFF-DB3E-29153F509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525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1</xdr:col>
      <xdr:colOff>922020</xdr:colOff>
      <xdr:row>51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16C5F33-66E6-076E-2843-C517127D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1</xdr:col>
      <xdr:colOff>922020</xdr:colOff>
      <xdr:row>148</xdr:row>
      <xdr:rowOff>22861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2ACD3CD-5AC9-DA3B-F921-20393BB9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064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</xdr:col>
      <xdr:colOff>533400</xdr:colOff>
      <xdr:row>37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B55B0DE-21C4-428B-2D24-6E259C10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533400</xdr:colOff>
      <xdr:row>108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B22BF017-38A9-43A6-980F-8952E23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369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3</xdr:col>
      <xdr:colOff>76200</xdr:colOff>
      <xdr:row>12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82AABDC-50DC-397D-AAE0-0E4E842F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68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237459420241102170636.html" TargetMode="External"/><Relationship Id="rId1" Type="http://schemas.openxmlformats.org/officeDocument/2006/relationships/hyperlink" Target="https://miau.my-x.hu/myx-free/coco/test/184934820241102165407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671974920241102173836.html" TargetMode="External"/><Relationship Id="rId1" Type="http://schemas.openxmlformats.org/officeDocument/2006/relationships/hyperlink" Target="https://miau.my-x.hu/myx-free/coco/test/747699320241102173440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602996320241102184746.html" TargetMode="External"/><Relationship Id="rId1" Type="http://schemas.openxmlformats.org/officeDocument/2006/relationships/hyperlink" Target="https://miau.my-x.hu/myx-free/coco/test/81591482024110218405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125052920241102193712.html" TargetMode="External"/><Relationship Id="rId1" Type="http://schemas.openxmlformats.org/officeDocument/2006/relationships/hyperlink" Target="https://miau.my-x.hu/myx-free/coco/test/40003392024110219345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0187792024110219435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FD27E-6778-428C-AE5E-0D588BFFBBAB}">
  <dimension ref="A1:B5"/>
  <sheetViews>
    <sheetView tabSelected="1" workbookViewId="0"/>
  </sheetViews>
  <sheetFormatPr defaultRowHeight="14.4" x14ac:dyDescent="0.3"/>
  <cols>
    <col min="1" max="1" width="58.77734375" bestFit="1" customWidth="1"/>
    <col min="2" max="2" width="14.44140625" bestFit="1" customWidth="1"/>
  </cols>
  <sheetData>
    <row r="1" spans="1:2" x14ac:dyDescent="0.3">
      <c r="A1" t="s">
        <v>502</v>
      </c>
    </row>
    <row r="2" spans="1:2" x14ac:dyDescent="0.3">
      <c r="B2" t="s">
        <v>0</v>
      </c>
    </row>
    <row r="3" spans="1:2" x14ac:dyDescent="0.3">
      <c r="B3" t="s">
        <v>503</v>
      </c>
    </row>
    <row r="4" spans="1:2" x14ac:dyDescent="0.3">
      <c r="B4" t="s">
        <v>504</v>
      </c>
    </row>
    <row r="5" spans="1:2" x14ac:dyDescent="0.3">
      <c r="B5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0EDD-8C7A-4EC1-9670-0F1E5597F950}">
  <dimension ref="A1:S170"/>
  <sheetViews>
    <sheetView zoomScale="96" zoomScaleNormal="160" workbookViewId="0"/>
  </sheetViews>
  <sheetFormatPr defaultColWidth="13.77734375" defaultRowHeight="14.4" x14ac:dyDescent="0.3"/>
  <cols>
    <col min="1" max="1" width="20" bestFit="1" customWidth="1"/>
    <col min="6" max="6" width="15.5546875" bestFit="1" customWidth="1"/>
    <col min="9" max="9" width="13.77734375" customWidth="1"/>
    <col min="10" max="10" width="7.6640625" bestFit="1" customWidth="1"/>
    <col min="11" max="11" width="10" customWidth="1"/>
    <col min="12" max="12" width="7.6640625" bestFit="1" customWidth="1"/>
    <col min="15" max="18" width="5" bestFit="1" customWidth="1"/>
  </cols>
  <sheetData>
    <row r="1" spans="1:12" x14ac:dyDescent="0.3">
      <c r="A1" t="s">
        <v>21</v>
      </c>
      <c r="B1" t="s">
        <v>25</v>
      </c>
      <c r="C1" t="s">
        <v>25</v>
      </c>
      <c r="D1" t="s">
        <v>25</v>
      </c>
      <c r="E1" t="s">
        <v>25</v>
      </c>
      <c r="F1" t="s">
        <v>26</v>
      </c>
    </row>
    <row r="2" spans="1:12" x14ac:dyDescent="0.3">
      <c r="A2" t="s">
        <v>21</v>
      </c>
      <c r="B2" t="s">
        <v>23</v>
      </c>
      <c r="C2" t="s">
        <v>23</v>
      </c>
      <c r="D2" t="s">
        <v>23</v>
      </c>
      <c r="E2" t="s">
        <v>23</v>
      </c>
      <c r="F2" t="s">
        <v>24</v>
      </c>
    </row>
    <row r="3" spans="1:12" x14ac:dyDescent="0.3">
      <c r="A3" t="s">
        <v>21</v>
      </c>
      <c r="B3" t="s">
        <v>27</v>
      </c>
      <c r="C3" t="s">
        <v>28</v>
      </c>
      <c r="D3" t="s">
        <v>29</v>
      </c>
      <c r="E3" t="s">
        <v>30</v>
      </c>
      <c r="F3" t="s">
        <v>22</v>
      </c>
      <c r="G3" t="s">
        <v>31</v>
      </c>
    </row>
    <row r="4" spans="1:12" x14ac:dyDescent="0.3">
      <c r="A4" t="s">
        <v>42</v>
      </c>
      <c r="B4" t="s">
        <v>43</v>
      </c>
      <c r="C4" t="s">
        <v>43</v>
      </c>
      <c r="D4" t="s">
        <v>43</v>
      </c>
      <c r="E4" t="s">
        <v>43</v>
      </c>
    </row>
    <row r="5" spans="1:12" ht="43.2" x14ac:dyDescent="0.3">
      <c r="A5" t="s">
        <v>3</v>
      </c>
      <c r="B5" s="1" t="s">
        <v>12</v>
      </c>
      <c r="C5" s="1" t="s">
        <v>13</v>
      </c>
      <c r="D5" s="1" t="s">
        <v>12</v>
      </c>
      <c r="E5" s="1" t="s">
        <v>12</v>
      </c>
      <c r="F5" t="s">
        <v>5</v>
      </c>
      <c r="G5" s="9" t="s">
        <v>46</v>
      </c>
    </row>
    <row r="6" spans="1:12" x14ac:dyDescent="0.3">
      <c r="A6" s="3" t="s">
        <v>4</v>
      </c>
      <c r="B6" s="2">
        <v>0</v>
      </c>
      <c r="C6" s="2">
        <v>0</v>
      </c>
      <c r="D6" s="2">
        <v>0</v>
      </c>
      <c r="E6" s="2">
        <v>0</v>
      </c>
      <c r="F6" t="s">
        <v>5</v>
      </c>
    </row>
    <row r="7" spans="1:12" ht="57.6" x14ac:dyDescent="0.3">
      <c r="A7" t="s">
        <v>9</v>
      </c>
      <c r="B7" s="1" t="s">
        <v>11</v>
      </c>
      <c r="C7" s="1" t="s">
        <v>10</v>
      </c>
      <c r="D7" s="1" t="s">
        <v>11</v>
      </c>
      <c r="E7" s="1" t="s">
        <v>11</v>
      </c>
      <c r="F7" s="1" t="s">
        <v>20</v>
      </c>
    </row>
    <row r="8" spans="1:12" ht="28.8" x14ac:dyDescent="0.3">
      <c r="A8" t="s">
        <v>2</v>
      </c>
      <c r="B8" s="1" t="s">
        <v>16</v>
      </c>
      <c r="C8" t="s">
        <v>14</v>
      </c>
      <c r="D8" s="1" t="s">
        <v>16</v>
      </c>
      <c r="E8" s="1" t="s">
        <v>17</v>
      </c>
      <c r="F8" t="s">
        <v>7</v>
      </c>
      <c r="I8" t="s">
        <v>56</v>
      </c>
      <c r="J8" t="s">
        <v>56</v>
      </c>
      <c r="K8" t="s">
        <v>56</v>
      </c>
      <c r="L8" t="s">
        <v>56</v>
      </c>
    </row>
    <row r="9" spans="1:12" ht="43.2" x14ac:dyDescent="0.3">
      <c r="A9" s="4" t="s">
        <v>48</v>
      </c>
      <c r="B9" s="5" t="s">
        <v>15</v>
      </c>
      <c r="C9" s="5" t="s">
        <v>8</v>
      </c>
      <c r="D9" s="6" t="s">
        <v>19</v>
      </c>
      <c r="E9" s="5" t="s">
        <v>18</v>
      </c>
      <c r="F9" s="4" t="s">
        <v>0</v>
      </c>
      <c r="G9" s="5" t="s">
        <v>45</v>
      </c>
      <c r="H9" s="5" t="s">
        <v>44</v>
      </c>
      <c r="I9" s="5" t="s">
        <v>49</v>
      </c>
      <c r="J9" s="5" t="s">
        <v>50</v>
      </c>
      <c r="K9" s="5" t="s">
        <v>51</v>
      </c>
      <c r="L9" s="5" t="s">
        <v>52</v>
      </c>
    </row>
    <row r="10" spans="1:12" x14ac:dyDescent="0.3">
      <c r="A10" s="7" t="s">
        <v>32</v>
      </c>
      <c r="B10" s="8">
        <v>0</v>
      </c>
      <c r="C10" s="8">
        <v>35</v>
      </c>
      <c r="D10" s="8">
        <v>20</v>
      </c>
      <c r="E10" s="8">
        <v>6</v>
      </c>
      <c r="F10" s="2" t="s">
        <v>1</v>
      </c>
      <c r="G10" s="2" t="s">
        <v>1</v>
      </c>
      <c r="H10" s="2" t="s">
        <v>1</v>
      </c>
    </row>
    <row r="11" spans="1:12" x14ac:dyDescent="0.3">
      <c r="A11" s="7" t="s">
        <v>33</v>
      </c>
      <c r="B11" s="8">
        <v>10</v>
      </c>
      <c r="C11" s="8">
        <v>36</v>
      </c>
      <c r="D11" s="8">
        <v>94</v>
      </c>
      <c r="E11" s="8">
        <v>8</v>
      </c>
      <c r="F11" s="2" t="s">
        <v>1</v>
      </c>
      <c r="G11" s="2" t="s">
        <v>1</v>
      </c>
      <c r="H11" s="2" t="s">
        <v>1</v>
      </c>
      <c r="I11" s="2" t="s">
        <v>1</v>
      </c>
      <c r="J11" s="2" t="s">
        <v>1</v>
      </c>
      <c r="K11" s="2" t="s">
        <v>1</v>
      </c>
      <c r="L11" s="2" t="s">
        <v>1</v>
      </c>
    </row>
    <row r="12" spans="1:12" ht="15" thickBot="1" x14ac:dyDescent="0.35">
      <c r="A12" s="7" t="s">
        <v>34</v>
      </c>
      <c r="B12" s="11">
        <v>0</v>
      </c>
      <c r="C12" s="11">
        <v>192</v>
      </c>
      <c r="D12" s="11">
        <v>5</v>
      </c>
      <c r="E12" s="11">
        <v>7</v>
      </c>
      <c r="F12" s="2" t="s">
        <v>1</v>
      </c>
      <c r="G12" s="2" t="s">
        <v>1</v>
      </c>
      <c r="H12" s="2" t="s">
        <v>1</v>
      </c>
    </row>
    <row r="13" spans="1:12" ht="15" thickBot="1" x14ac:dyDescent="0.35">
      <c r="A13" s="13" t="s">
        <v>35</v>
      </c>
      <c r="B13" s="14">
        <v>8</v>
      </c>
      <c r="C13" s="14">
        <v>987</v>
      </c>
      <c r="D13" s="14">
        <v>58</v>
      </c>
      <c r="E13" s="14">
        <v>0</v>
      </c>
      <c r="F13" s="15" t="s">
        <v>1</v>
      </c>
      <c r="G13" s="15" t="s">
        <v>1</v>
      </c>
      <c r="H13" s="15" t="s">
        <v>1</v>
      </c>
      <c r="I13" s="15" t="s">
        <v>53</v>
      </c>
      <c r="J13" s="15" t="s">
        <v>53</v>
      </c>
      <c r="K13" s="15" t="s">
        <v>53</v>
      </c>
      <c r="L13" s="16"/>
    </row>
    <row r="14" spans="1:12" x14ac:dyDescent="0.3">
      <c r="A14" s="7" t="s">
        <v>36</v>
      </c>
      <c r="B14" s="12">
        <v>8</v>
      </c>
      <c r="C14" s="12">
        <v>820</v>
      </c>
      <c r="D14" s="12">
        <v>12</v>
      </c>
      <c r="E14" s="12">
        <v>1</v>
      </c>
      <c r="F14" s="2" t="s">
        <v>1</v>
      </c>
      <c r="G14" s="2" t="s">
        <v>1</v>
      </c>
      <c r="H14" s="2" t="s">
        <v>1</v>
      </c>
      <c r="J14" s="2" t="s">
        <v>53</v>
      </c>
    </row>
    <row r="15" spans="1:12" x14ac:dyDescent="0.3">
      <c r="A15" s="7" t="s">
        <v>37</v>
      </c>
      <c r="B15" s="8">
        <v>2</v>
      </c>
      <c r="C15" s="8">
        <v>792</v>
      </c>
      <c r="D15" s="8">
        <v>6</v>
      </c>
      <c r="E15" s="8">
        <v>9</v>
      </c>
      <c r="F15" s="2" t="s">
        <v>1</v>
      </c>
      <c r="G15" s="2" t="s">
        <v>1</v>
      </c>
      <c r="H15" s="2" t="s">
        <v>1</v>
      </c>
    </row>
    <row r="16" spans="1:12" x14ac:dyDescent="0.3">
      <c r="A16" s="7" t="s">
        <v>38</v>
      </c>
      <c r="B16" s="8">
        <v>5</v>
      </c>
      <c r="C16" s="8">
        <v>812</v>
      </c>
      <c r="D16" s="8">
        <v>32</v>
      </c>
      <c r="E16" s="8">
        <v>2</v>
      </c>
      <c r="F16" s="2" t="s">
        <v>1</v>
      </c>
      <c r="G16" s="2" t="s">
        <v>1</v>
      </c>
      <c r="H16" s="2" t="s">
        <v>1</v>
      </c>
      <c r="L16" t="s">
        <v>53</v>
      </c>
    </row>
    <row r="17" spans="1:19" x14ac:dyDescent="0.3">
      <c r="A17" s="7" t="s">
        <v>39</v>
      </c>
      <c r="B17" s="8">
        <v>6</v>
      </c>
      <c r="C17" s="8">
        <v>609</v>
      </c>
      <c r="D17" s="8">
        <v>80</v>
      </c>
      <c r="E17" s="8">
        <v>0</v>
      </c>
      <c r="F17" s="2" t="s">
        <v>1</v>
      </c>
      <c r="G17" s="2" t="s">
        <v>1</v>
      </c>
      <c r="H17" s="2" t="s">
        <v>1</v>
      </c>
      <c r="I17" s="2" t="s">
        <v>53</v>
      </c>
    </row>
    <row r="18" spans="1:19" x14ac:dyDescent="0.3">
      <c r="A18" s="7" t="s">
        <v>40</v>
      </c>
      <c r="B18" s="8">
        <v>4</v>
      </c>
      <c r="C18" s="8">
        <v>168</v>
      </c>
      <c r="D18" s="8">
        <v>38</v>
      </c>
      <c r="E18" s="8">
        <v>10</v>
      </c>
      <c r="F18" s="2" t="s">
        <v>1</v>
      </c>
      <c r="G18" s="2" t="s">
        <v>1</v>
      </c>
      <c r="H18" s="2" t="s">
        <v>1</v>
      </c>
      <c r="I18" s="2" t="s">
        <v>162</v>
      </c>
      <c r="J18" s="2" t="s">
        <v>162</v>
      </c>
      <c r="K18" s="2" t="s">
        <v>162</v>
      </c>
      <c r="L18" s="2" t="s">
        <v>162</v>
      </c>
    </row>
    <row r="19" spans="1:19" x14ac:dyDescent="0.3">
      <c r="A19" s="7" t="s">
        <v>41</v>
      </c>
      <c r="B19" s="8">
        <v>6</v>
      </c>
      <c r="C19" s="8">
        <v>47</v>
      </c>
      <c r="D19" s="8">
        <v>0</v>
      </c>
      <c r="E19" s="8">
        <v>10</v>
      </c>
      <c r="F19" s="2" t="s">
        <v>1</v>
      </c>
      <c r="G19" s="2" t="s">
        <v>1</v>
      </c>
      <c r="H19" s="2" t="s">
        <v>1</v>
      </c>
    </row>
    <row r="20" spans="1:19" ht="43.2" x14ac:dyDescent="0.3">
      <c r="J20" t="s">
        <v>192</v>
      </c>
      <c r="S20" s="1" t="s">
        <v>501</v>
      </c>
    </row>
    <row r="21" spans="1:19" ht="58.2" customHeight="1" x14ac:dyDescent="0.3">
      <c r="A21" s="7" t="s">
        <v>2</v>
      </c>
      <c r="B21" t="s">
        <v>47</v>
      </c>
      <c r="C21" t="s">
        <v>47</v>
      </c>
      <c r="D21" t="s">
        <v>47</v>
      </c>
      <c r="E21" t="s">
        <v>47</v>
      </c>
      <c r="F21" s="10" t="s">
        <v>58</v>
      </c>
      <c r="G21" s="10" t="s">
        <v>55</v>
      </c>
      <c r="H21" s="10" t="s">
        <v>194</v>
      </c>
      <c r="J21" t="s">
        <v>191</v>
      </c>
      <c r="K21" s="1" t="s">
        <v>195</v>
      </c>
      <c r="L21" s="1" t="s">
        <v>196</v>
      </c>
      <c r="N21" t="s">
        <v>163</v>
      </c>
      <c r="O21" t="s">
        <v>157</v>
      </c>
      <c r="P21" t="s">
        <v>158</v>
      </c>
      <c r="Q21" t="s">
        <v>159</v>
      </c>
      <c r="R21" t="s">
        <v>160</v>
      </c>
      <c r="S21" t="s">
        <v>161</v>
      </c>
    </row>
    <row r="22" spans="1:19" ht="15" thickBot="1" x14ac:dyDescent="0.35">
      <c r="A22" t="str">
        <f>A10</f>
        <v>country1</v>
      </c>
      <c r="B22">
        <f>RANK(B10,B$10:B$19,B$6)</f>
        <v>9</v>
      </c>
      <c r="C22">
        <f t="shared" ref="C22:E22" si="0">RANK(C10,C$10:C$19,C$6)</f>
        <v>10</v>
      </c>
      <c r="D22">
        <f t="shared" si="0"/>
        <v>6</v>
      </c>
      <c r="E22">
        <f t="shared" si="0"/>
        <v>6</v>
      </c>
      <c r="F22" s="2">
        <v>1000</v>
      </c>
      <c r="G22" s="20">
        <f>AVERAGE(B22:E22)</f>
        <v>7.75</v>
      </c>
      <c r="H22">
        <f>F77</f>
        <v>991.6</v>
      </c>
      <c r="J22" t="str">
        <f>IF(I147*I77&lt;=0,"yes","no")</f>
        <v>yes</v>
      </c>
      <c r="K22">
        <f>F147</f>
        <v>1012.9</v>
      </c>
      <c r="L22">
        <v>1000</v>
      </c>
      <c r="N22" t="s">
        <v>147</v>
      </c>
      <c r="O22" s="36"/>
      <c r="P22" s="36"/>
      <c r="Q22" s="36"/>
      <c r="R22" s="36"/>
      <c r="S22" s="2" t="s">
        <v>1</v>
      </c>
    </row>
    <row r="23" spans="1:19" ht="30" thickBot="1" x14ac:dyDescent="0.4">
      <c r="A23" t="str">
        <f t="shared" ref="A23:A31" si="1">A11</f>
        <v>country2</v>
      </c>
      <c r="B23">
        <f t="shared" ref="B23:E23" si="2">RANK(B11,B$10:B$19,B$6)</f>
        <v>1</v>
      </c>
      <c r="C23" s="33">
        <f t="shared" si="2"/>
        <v>9</v>
      </c>
      <c r="D23">
        <f t="shared" si="2"/>
        <v>1</v>
      </c>
      <c r="E23">
        <f t="shared" si="2"/>
        <v>4</v>
      </c>
      <c r="F23" s="2">
        <v>1000</v>
      </c>
      <c r="G23" s="21">
        <f t="shared" ref="G23:G31" si="3">AVERAGE(B23:E23)</f>
        <v>3.75</v>
      </c>
      <c r="H23">
        <f t="shared" ref="H23:H31" si="4">F78</f>
        <v>1007.6</v>
      </c>
      <c r="I23" s="1" t="s">
        <v>197</v>
      </c>
      <c r="J23" t="str">
        <f t="shared" ref="J23:J31" si="5">IF(I148*I78&lt;=0,"yes","no")</f>
        <v>yes</v>
      </c>
      <c r="K23">
        <f t="shared" ref="K23:K31" si="6">F148</f>
        <v>992.4</v>
      </c>
      <c r="L23">
        <v>1000</v>
      </c>
      <c r="N23" t="s">
        <v>148</v>
      </c>
      <c r="O23" s="36"/>
      <c r="P23" s="36"/>
      <c r="Q23" s="36"/>
      <c r="R23" s="36"/>
      <c r="S23" s="2" t="s">
        <v>1</v>
      </c>
    </row>
    <row r="24" spans="1:19" ht="15" thickBot="1" x14ac:dyDescent="0.35">
      <c r="A24" t="str">
        <f t="shared" si="1"/>
        <v>country3</v>
      </c>
      <c r="B24">
        <f t="shared" ref="B24:E24" si="7">RANK(B12,B$10:B$19,B$6)</f>
        <v>9</v>
      </c>
      <c r="C24">
        <f t="shared" si="7"/>
        <v>6</v>
      </c>
      <c r="D24">
        <f t="shared" si="7"/>
        <v>9</v>
      </c>
      <c r="E24">
        <f t="shared" si="7"/>
        <v>5</v>
      </c>
      <c r="F24" s="2">
        <v>1000</v>
      </c>
      <c r="G24" s="20">
        <f t="shared" si="3"/>
        <v>7.25</v>
      </c>
      <c r="H24">
        <f t="shared" si="4"/>
        <v>996.6</v>
      </c>
      <c r="J24" t="str">
        <f t="shared" si="5"/>
        <v>yes</v>
      </c>
      <c r="K24">
        <f t="shared" si="6"/>
        <v>1003.4</v>
      </c>
      <c r="L24">
        <v>1000</v>
      </c>
      <c r="N24" t="s">
        <v>149</v>
      </c>
      <c r="O24" s="36"/>
      <c r="P24" s="36"/>
      <c r="Q24" s="36"/>
      <c r="R24" s="36"/>
      <c r="S24" s="2" t="s">
        <v>1</v>
      </c>
    </row>
    <row r="25" spans="1:19" ht="15" thickBot="1" x14ac:dyDescent="0.35">
      <c r="A25" s="17" t="str">
        <f t="shared" si="1"/>
        <v>country4</v>
      </c>
      <c r="B25" s="18">
        <f t="shared" ref="B25:E25" si="8">RANK(B13,B$10:B$19,B$6)</f>
        <v>2</v>
      </c>
      <c r="C25" s="18">
        <f t="shared" si="8"/>
        <v>1</v>
      </c>
      <c r="D25" s="18">
        <f t="shared" si="8"/>
        <v>3</v>
      </c>
      <c r="E25" s="18">
        <f t="shared" si="8"/>
        <v>9</v>
      </c>
      <c r="F25" s="2">
        <v>1000</v>
      </c>
      <c r="G25" s="22">
        <f t="shared" si="3"/>
        <v>3.75</v>
      </c>
      <c r="H25">
        <f t="shared" si="4"/>
        <v>1002.1</v>
      </c>
      <c r="I25" s="18" t="s">
        <v>146</v>
      </c>
      <c r="J25" t="str">
        <f t="shared" si="5"/>
        <v>yes</v>
      </c>
      <c r="K25">
        <f t="shared" si="6"/>
        <v>997.9</v>
      </c>
      <c r="L25">
        <v>1000</v>
      </c>
      <c r="N25" t="s">
        <v>150</v>
      </c>
      <c r="O25" s="36"/>
      <c r="P25" s="36"/>
      <c r="Q25" s="36"/>
      <c r="R25" s="36"/>
      <c r="S25" s="2" t="s">
        <v>1</v>
      </c>
    </row>
    <row r="26" spans="1:19" x14ac:dyDescent="0.3">
      <c r="A26" t="str">
        <f t="shared" si="1"/>
        <v>country5</v>
      </c>
      <c r="B26">
        <f t="shared" ref="B26:E26" si="9">RANK(B14,B$10:B$19,B$6)</f>
        <v>2</v>
      </c>
      <c r="C26">
        <f t="shared" si="9"/>
        <v>2</v>
      </c>
      <c r="D26">
        <f t="shared" si="9"/>
        <v>7</v>
      </c>
      <c r="E26">
        <f t="shared" si="9"/>
        <v>8</v>
      </c>
      <c r="F26" s="2">
        <v>1000</v>
      </c>
      <c r="G26" s="20">
        <f t="shared" si="3"/>
        <v>4.75</v>
      </c>
      <c r="H26">
        <f t="shared" si="4"/>
        <v>999.6</v>
      </c>
      <c r="J26" t="str">
        <f t="shared" si="5"/>
        <v>yes</v>
      </c>
      <c r="K26">
        <f t="shared" si="6"/>
        <v>1000.4</v>
      </c>
      <c r="L26">
        <v>1000</v>
      </c>
      <c r="N26" t="s">
        <v>151</v>
      </c>
      <c r="O26" s="36"/>
      <c r="P26" s="36"/>
      <c r="Q26" s="36"/>
      <c r="R26" s="36"/>
      <c r="S26" s="2" t="s">
        <v>1</v>
      </c>
    </row>
    <row r="27" spans="1:19" ht="18" x14ac:dyDescent="0.35">
      <c r="A27" t="str">
        <f t="shared" si="1"/>
        <v>country6</v>
      </c>
      <c r="B27">
        <f t="shared" ref="B27:E27" si="10">RANK(B15,B$10:B$19,B$6)</f>
        <v>8</v>
      </c>
      <c r="C27">
        <f t="shared" si="10"/>
        <v>4</v>
      </c>
      <c r="D27">
        <f t="shared" si="10"/>
        <v>8</v>
      </c>
      <c r="E27" s="35">
        <f t="shared" si="10"/>
        <v>3</v>
      </c>
      <c r="F27" s="2">
        <v>1000</v>
      </c>
      <c r="G27" s="20">
        <f t="shared" si="3"/>
        <v>5.75</v>
      </c>
      <c r="H27">
        <f t="shared" si="4"/>
        <v>1002.6</v>
      </c>
      <c r="I27" t="s">
        <v>145</v>
      </c>
      <c r="J27" t="str">
        <f t="shared" si="5"/>
        <v>yes</v>
      </c>
      <c r="K27">
        <f t="shared" si="6"/>
        <v>997.4</v>
      </c>
      <c r="L27">
        <v>1000</v>
      </c>
      <c r="N27" t="s">
        <v>152</v>
      </c>
      <c r="O27" s="36"/>
      <c r="P27" s="36"/>
      <c r="Q27" s="36"/>
      <c r="R27" s="36"/>
      <c r="S27" s="2" t="s">
        <v>1</v>
      </c>
    </row>
    <row r="28" spans="1:19" x14ac:dyDescent="0.3">
      <c r="A28" t="str">
        <f t="shared" si="1"/>
        <v>country7</v>
      </c>
      <c r="B28">
        <f t="shared" ref="B28:E28" si="11">RANK(B16,B$10:B$19,B$6)</f>
        <v>6</v>
      </c>
      <c r="C28">
        <f t="shared" si="11"/>
        <v>3</v>
      </c>
      <c r="D28">
        <f t="shared" si="11"/>
        <v>5</v>
      </c>
      <c r="E28">
        <f t="shared" si="11"/>
        <v>7</v>
      </c>
      <c r="F28" s="2">
        <v>1000</v>
      </c>
      <c r="G28" s="20">
        <f t="shared" si="3"/>
        <v>5.25</v>
      </c>
      <c r="H28">
        <f t="shared" si="4"/>
        <v>999.6</v>
      </c>
      <c r="J28" t="str">
        <f t="shared" si="5"/>
        <v>yes</v>
      </c>
      <c r="K28">
        <f t="shared" si="6"/>
        <v>1000.4</v>
      </c>
      <c r="L28">
        <v>1000</v>
      </c>
      <c r="N28" t="s">
        <v>153</v>
      </c>
      <c r="O28" s="36"/>
      <c r="P28" s="36"/>
      <c r="Q28" s="36"/>
      <c r="R28" s="36"/>
      <c r="S28" s="2" t="s">
        <v>1</v>
      </c>
    </row>
    <row r="29" spans="1:19" x14ac:dyDescent="0.3">
      <c r="A29" t="str">
        <f t="shared" si="1"/>
        <v>country8</v>
      </c>
      <c r="B29">
        <f t="shared" ref="B29:E29" si="12">RANK(B17,B$10:B$19,B$6)</f>
        <v>4</v>
      </c>
      <c r="C29">
        <f t="shared" si="12"/>
        <v>5</v>
      </c>
      <c r="D29">
        <f t="shared" si="12"/>
        <v>2</v>
      </c>
      <c r="E29">
        <f t="shared" si="12"/>
        <v>9</v>
      </c>
      <c r="F29" s="2">
        <v>1000</v>
      </c>
      <c r="G29" s="20">
        <f t="shared" si="3"/>
        <v>5</v>
      </c>
      <c r="H29">
        <f t="shared" si="4"/>
        <v>997.1</v>
      </c>
      <c r="J29" t="str">
        <f t="shared" si="5"/>
        <v>yes</v>
      </c>
      <c r="K29">
        <f t="shared" si="6"/>
        <v>1000.4</v>
      </c>
      <c r="L29">
        <v>1000</v>
      </c>
      <c r="N29" t="s">
        <v>154</v>
      </c>
      <c r="O29" s="36"/>
      <c r="P29" s="36"/>
      <c r="Q29" s="36"/>
      <c r="R29" s="36"/>
      <c r="S29" s="2" t="s">
        <v>1</v>
      </c>
    </row>
    <row r="30" spans="1:19" ht="21" x14ac:dyDescent="0.4">
      <c r="A30" t="str">
        <f t="shared" si="1"/>
        <v>country9</v>
      </c>
      <c r="B30">
        <f t="shared" ref="B30:E30" si="13">RANK(B18,B$10:B$19,B$6)</f>
        <v>7</v>
      </c>
      <c r="C30" s="33">
        <f t="shared" si="13"/>
        <v>7</v>
      </c>
      <c r="D30" s="34">
        <f t="shared" si="13"/>
        <v>4</v>
      </c>
      <c r="E30" s="34">
        <f t="shared" si="13"/>
        <v>1</v>
      </c>
      <c r="F30" s="2">
        <v>1000</v>
      </c>
      <c r="G30" s="20">
        <f t="shared" si="3"/>
        <v>4.75</v>
      </c>
      <c r="H30">
        <f>F85</f>
        <v>1005.6</v>
      </c>
      <c r="I30" t="s">
        <v>145</v>
      </c>
      <c r="J30" t="str">
        <f t="shared" si="5"/>
        <v>yes</v>
      </c>
      <c r="K30">
        <f t="shared" si="6"/>
        <v>994.4</v>
      </c>
      <c r="L30">
        <v>1000</v>
      </c>
      <c r="N30" t="s">
        <v>155</v>
      </c>
      <c r="O30" s="36"/>
      <c r="P30" s="36"/>
      <c r="Q30" s="36"/>
      <c r="R30" s="36"/>
      <c r="S30" s="2" t="s">
        <v>1</v>
      </c>
    </row>
    <row r="31" spans="1:19" ht="21" x14ac:dyDescent="0.4">
      <c r="A31" t="str">
        <f t="shared" si="1"/>
        <v>country10</v>
      </c>
      <c r="B31">
        <f t="shared" ref="B31:E31" si="14">RANK(B19,B$10:B$19,B$6)</f>
        <v>4</v>
      </c>
      <c r="C31" s="33">
        <f t="shared" si="14"/>
        <v>8</v>
      </c>
      <c r="D31" s="34">
        <f t="shared" si="14"/>
        <v>10</v>
      </c>
      <c r="E31" s="34">
        <f t="shared" si="14"/>
        <v>1</v>
      </c>
      <c r="F31" s="2">
        <v>1000</v>
      </c>
      <c r="G31" s="20">
        <f t="shared" si="3"/>
        <v>5.75</v>
      </c>
      <c r="H31">
        <f t="shared" si="4"/>
        <v>997.6</v>
      </c>
      <c r="J31" t="str">
        <f t="shared" si="5"/>
        <v>yes</v>
      </c>
      <c r="K31">
        <f t="shared" si="6"/>
        <v>1000.4</v>
      </c>
      <c r="L31">
        <v>1000</v>
      </c>
      <c r="N31" t="s">
        <v>156</v>
      </c>
      <c r="O31" s="36"/>
      <c r="P31" s="36"/>
      <c r="Q31" s="36"/>
      <c r="R31" s="36"/>
      <c r="S31" s="2" t="s">
        <v>1</v>
      </c>
    </row>
    <row r="34" spans="1:12" ht="18" x14ac:dyDescent="0.3">
      <c r="A34" s="23"/>
    </row>
    <row r="35" spans="1:12" x14ac:dyDescent="0.3">
      <c r="A35" s="24"/>
    </row>
    <row r="38" spans="1:12" ht="18" x14ac:dyDescent="0.3">
      <c r="A38" s="25" t="s">
        <v>59</v>
      </c>
      <c r="B38" s="26">
        <v>1849348</v>
      </c>
      <c r="C38" s="25" t="s">
        <v>60</v>
      </c>
      <c r="D38" s="26">
        <v>10</v>
      </c>
      <c r="E38" s="25" t="s">
        <v>61</v>
      </c>
      <c r="F38" s="26">
        <v>4</v>
      </c>
      <c r="G38" s="25" t="s">
        <v>62</v>
      </c>
      <c r="H38" s="26">
        <v>10</v>
      </c>
      <c r="I38" s="25" t="s">
        <v>63</v>
      </c>
      <c r="J38" s="26">
        <v>0</v>
      </c>
      <c r="K38" s="25" t="s">
        <v>64</v>
      </c>
      <c r="L38" s="26" t="s">
        <v>65</v>
      </c>
    </row>
    <row r="39" spans="1:12" ht="18.600000000000001" thickBot="1" x14ac:dyDescent="0.35">
      <c r="A39" s="23"/>
    </row>
    <row r="40" spans="1:12" ht="15" thickBot="1" x14ac:dyDescent="0.35">
      <c r="A40" s="27" t="s">
        <v>66</v>
      </c>
      <c r="B40" s="27" t="s">
        <v>67</v>
      </c>
      <c r="C40" s="27" t="s">
        <v>68</v>
      </c>
      <c r="D40" s="27" t="s">
        <v>69</v>
      </c>
      <c r="E40" s="27" t="s">
        <v>70</v>
      </c>
      <c r="F40" s="27" t="s">
        <v>71</v>
      </c>
    </row>
    <row r="41" spans="1:12" ht="15" thickBot="1" x14ac:dyDescent="0.35">
      <c r="A41" s="27" t="s">
        <v>72</v>
      </c>
      <c r="B41" s="28">
        <v>9</v>
      </c>
      <c r="C41" s="28">
        <v>10</v>
      </c>
      <c r="D41" s="28">
        <v>6</v>
      </c>
      <c r="E41" s="28">
        <v>6</v>
      </c>
      <c r="F41" s="28">
        <v>1000</v>
      </c>
      <c r="H41">
        <f>11-B41</f>
        <v>2</v>
      </c>
      <c r="I41">
        <f t="shared" ref="I41:I50" si="15">11-C41</f>
        <v>1</v>
      </c>
      <c r="J41">
        <f t="shared" ref="J41:J50" si="16">11-D41</f>
        <v>5</v>
      </c>
      <c r="K41">
        <f t="shared" ref="K41:K50" si="17">11-E41</f>
        <v>5</v>
      </c>
      <c r="L41">
        <f>F41</f>
        <v>1000</v>
      </c>
    </row>
    <row r="42" spans="1:12" ht="15" thickBot="1" x14ac:dyDescent="0.35">
      <c r="A42" s="27" t="s">
        <v>73</v>
      </c>
      <c r="B42" s="28">
        <v>1</v>
      </c>
      <c r="C42" s="28">
        <v>9</v>
      </c>
      <c r="D42" s="28">
        <v>1</v>
      </c>
      <c r="E42" s="28">
        <v>4</v>
      </c>
      <c r="F42" s="28">
        <v>1000</v>
      </c>
      <c r="H42">
        <f t="shared" ref="H42:H50" si="18">11-B42</f>
        <v>10</v>
      </c>
      <c r="I42">
        <f t="shared" si="15"/>
        <v>2</v>
      </c>
      <c r="J42">
        <f t="shared" si="16"/>
        <v>10</v>
      </c>
      <c r="K42">
        <f t="shared" si="17"/>
        <v>7</v>
      </c>
      <c r="L42">
        <f t="shared" ref="L42:L50" si="19">F42</f>
        <v>1000</v>
      </c>
    </row>
    <row r="43" spans="1:12" ht="15" thickBot="1" x14ac:dyDescent="0.35">
      <c r="A43" s="27" t="s">
        <v>74</v>
      </c>
      <c r="B43" s="28">
        <v>9</v>
      </c>
      <c r="C43" s="28">
        <v>6</v>
      </c>
      <c r="D43" s="28">
        <v>9</v>
      </c>
      <c r="E43" s="28">
        <v>5</v>
      </c>
      <c r="F43" s="28">
        <v>1000</v>
      </c>
      <c r="H43">
        <f t="shared" si="18"/>
        <v>2</v>
      </c>
      <c r="I43">
        <f t="shared" si="15"/>
        <v>5</v>
      </c>
      <c r="J43">
        <f t="shared" si="16"/>
        <v>2</v>
      </c>
      <c r="K43">
        <f t="shared" si="17"/>
        <v>6</v>
      </c>
      <c r="L43">
        <f t="shared" si="19"/>
        <v>1000</v>
      </c>
    </row>
    <row r="44" spans="1:12" ht="15" thickBot="1" x14ac:dyDescent="0.35">
      <c r="A44" s="27" t="s">
        <v>75</v>
      </c>
      <c r="B44" s="28">
        <v>2</v>
      </c>
      <c r="C44" s="28">
        <v>1</v>
      </c>
      <c r="D44" s="28">
        <v>3</v>
      </c>
      <c r="E44" s="28">
        <v>9</v>
      </c>
      <c r="F44" s="28">
        <v>1000</v>
      </c>
      <c r="H44">
        <f t="shared" si="18"/>
        <v>9</v>
      </c>
      <c r="I44">
        <f t="shared" si="15"/>
        <v>10</v>
      </c>
      <c r="J44">
        <f t="shared" si="16"/>
        <v>8</v>
      </c>
      <c r="K44">
        <f t="shared" si="17"/>
        <v>2</v>
      </c>
      <c r="L44">
        <f t="shared" si="19"/>
        <v>1000</v>
      </c>
    </row>
    <row r="45" spans="1:12" ht="15" thickBot="1" x14ac:dyDescent="0.35">
      <c r="A45" s="27" t="s">
        <v>76</v>
      </c>
      <c r="B45" s="28">
        <v>2</v>
      </c>
      <c r="C45" s="28">
        <v>2</v>
      </c>
      <c r="D45" s="28">
        <v>7</v>
      </c>
      <c r="E45" s="28">
        <v>8</v>
      </c>
      <c r="F45" s="28">
        <v>1000</v>
      </c>
      <c r="H45">
        <f t="shared" si="18"/>
        <v>9</v>
      </c>
      <c r="I45">
        <f t="shared" si="15"/>
        <v>9</v>
      </c>
      <c r="J45">
        <f t="shared" si="16"/>
        <v>4</v>
      </c>
      <c r="K45">
        <f t="shared" si="17"/>
        <v>3</v>
      </c>
      <c r="L45">
        <f t="shared" si="19"/>
        <v>1000</v>
      </c>
    </row>
    <row r="46" spans="1:12" ht="15" thickBot="1" x14ac:dyDescent="0.35">
      <c r="A46" s="27" t="s">
        <v>77</v>
      </c>
      <c r="B46" s="28">
        <v>8</v>
      </c>
      <c r="C46" s="28">
        <v>4</v>
      </c>
      <c r="D46" s="28">
        <v>8</v>
      </c>
      <c r="E46" s="28">
        <v>3</v>
      </c>
      <c r="F46" s="28">
        <v>1000</v>
      </c>
      <c r="H46">
        <f t="shared" si="18"/>
        <v>3</v>
      </c>
      <c r="I46">
        <f t="shared" si="15"/>
        <v>7</v>
      </c>
      <c r="J46">
        <f t="shared" si="16"/>
        <v>3</v>
      </c>
      <c r="K46">
        <f t="shared" si="17"/>
        <v>8</v>
      </c>
      <c r="L46">
        <f t="shared" si="19"/>
        <v>1000</v>
      </c>
    </row>
    <row r="47" spans="1:12" ht="15" thickBot="1" x14ac:dyDescent="0.35">
      <c r="A47" s="27" t="s">
        <v>78</v>
      </c>
      <c r="B47" s="28">
        <v>6</v>
      </c>
      <c r="C47" s="28">
        <v>3</v>
      </c>
      <c r="D47" s="28">
        <v>5</v>
      </c>
      <c r="E47" s="28">
        <v>7</v>
      </c>
      <c r="F47" s="28">
        <v>1000</v>
      </c>
      <c r="H47">
        <f t="shared" si="18"/>
        <v>5</v>
      </c>
      <c r="I47">
        <f t="shared" si="15"/>
        <v>8</v>
      </c>
      <c r="J47">
        <f t="shared" si="16"/>
        <v>6</v>
      </c>
      <c r="K47">
        <f t="shared" si="17"/>
        <v>4</v>
      </c>
      <c r="L47">
        <f t="shared" si="19"/>
        <v>1000</v>
      </c>
    </row>
    <row r="48" spans="1:12" ht="15" thickBot="1" x14ac:dyDescent="0.35">
      <c r="A48" s="27" t="s">
        <v>79</v>
      </c>
      <c r="B48" s="28">
        <v>4</v>
      </c>
      <c r="C48" s="28">
        <v>5</v>
      </c>
      <c r="D48" s="28">
        <v>2</v>
      </c>
      <c r="E48" s="28">
        <v>9</v>
      </c>
      <c r="F48" s="28">
        <v>1000</v>
      </c>
      <c r="H48">
        <f t="shared" si="18"/>
        <v>7</v>
      </c>
      <c r="I48">
        <f t="shared" si="15"/>
        <v>6</v>
      </c>
      <c r="J48">
        <f t="shared" si="16"/>
        <v>9</v>
      </c>
      <c r="K48">
        <f t="shared" si="17"/>
        <v>2</v>
      </c>
      <c r="L48">
        <f t="shared" si="19"/>
        <v>1000</v>
      </c>
    </row>
    <row r="49" spans="1:12" ht="15" thickBot="1" x14ac:dyDescent="0.35">
      <c r="A49" s="27" t="s">
        <v>80</v>
      </c>
      <c r="B49" s="28">
        <v>7</v>
      </c>
      <c r="C49" s="28">
        <v>7</v>
      </c>
      <c r="D49" s="28">
        <v>4</v>
      </c>
      <c r="E49" s="28">
        <v>1</v>
      </c>
      <c r="F49" s="28">
        <v>1000</v>
      </c>
      <c r="H49">
        <f t="shared" si="18"/>
        <v>4</v>
      </c>
      <c r="I49">
        <f t="shared" si="15"/>
        <v>4</v>
      </c>
      <c r="J49">
        <f t="shared" si="16"/>
        <v>7</v>
      </c>
      <c r="K49">
        <f t="shared" si="17"/>
        <v>10</v>
      </c>
      <c r="L49">
        <f t="shared" si="19"/>
        <v>1000</v>
      </c>
    </row>
    <row r="50" spans="1:12" ht="15" thickBot="1" x14ac:dyDescent="0.35">
      <c r="A50" s="27" t="s">
        <v>81</v>
      </c>
      <c r="B50" s="28">
        <v>4</v>
      </c>
      <c r="C50" s="28">
        <v>8</v>
      </c>
      <c r="D50" s="28">
        <v>10</v>
      </c>
      <c r="E50" s="28">
        <v>1</v>
      </c>
      <c r="F50" s="28">
        <v>1000</v>
      </c>
      <c r="H50">
        <f t="shared" si="18"/>
        <v>7</v>
      </c>
      <c r="I50">
        <f t="shared" si="15"/>
        <v>3</v>
      </c>
      <c r="J50">
        <f t="shared" si="16"/>
        <v>1</v>
      </c>
      <c r="K50">
        <f t="shared" si="17"/>
        <v>10</v>
      </c>
      <c r="L50">
        <f t="shared" si="19"/>
        <v>1000</v>
      </c>
    </row>
    <row r="51" spans="1:12" ht="18.600000000000001" thickBot="1" x14ac:dyDescent="0.35">
      <c r="A51" s="23"/>
    </row>
    <row r="52" spans="1:12" ht="15" thickBot="1" x14ac:dyDescent="0.35">
      <c r="A52" s="27" t="s">
        <v>82</v>
      </c>
      <c r="B52" s="27" t="s">
        <v>67</v>
      </c>
      <c r="C52" s="27" t="s">
        <v>68</v>
      </c>
      <c r="D52" s="27" t="s">
        <v>69</v>
      </c>
      <c r="E52" s="27" t="s">
        <v>70</v>
      </c>
    </row>
    <row r="53" spans="1:12" ht="15" thickBot="1" x14ac:dyDescent="0.35">
      <c r="A53" s="27" t="s">
        <v>83</v>
      </c>
      <c r="B53" s="28" t="s">
        <v>84</v>
      </c>
      <c r="C53" s="28" t="s">
        <v>85</v>
      </c>
      <c r="D53" s="28" t="s">
        <v>86</v>
      </c>
      <c r="E53" s="28" t="s">
        <v>87</v>
      </c>
    </row>
    <row r="54" spans="1:12" ht="15" thickBot="1" x14ac:dyDescent="0.35">
      <c r="A54" s="27" t="s">
        <v>88</v>
      </c>
      <c r="B54" s="28" t="s">
        <v>89</v>
      </c>
      <c r="C54" s="28" t="s">
        <v>90</v>
      </c>
      <c r="D54" s="28" t="s">
        <v>91</v>
      </c>
      <c r="E54" s="28" t="s">
        <v>92</v>
      </c>
    </row>
    <row r="55" spans="1:12" ht="15" thickBot="1" x14ac:dyDescent="0.35">
      <c r="A55" s="27" t="s">
        <v>93</v>
      </c>
      <c r="B55" s="28" t="s">
        <v>94</v>
      </c>
      <c r="C55" s="28" t="s">
        <v>95</v>
      </c>
      <c r="D55" s="28" t="s">
        <v>96</v>
      </c>
      <c r="E55" s="28" t="s">
        <v>97</v>
      </c>
    </row>
    <row r="56" spans="1:12" ht="15" thickBot="1" x14ac:dyDescent="0.35">
      <c r="A56" s="27" t="s">
        <v>98</v>
      </c>
      <c r="B56" s="28" t="s">
        <v>99</v>
      </c>
      <c r="C56" s="28" t="s">
        <v>100</v>
      </c>
      <c r="D56" s="28" t="s">
        <v>101</v>
      </c>
      <c r="E56" s="28" t="s">
        <v>102</v>
      </c>
    </row>
    <row r="57" spans="1:12" ht="15" thickBot="1" x14ac:dyDescent="0.35">
      <c r="A57" s="27" t="s">
        <v>103</v>
      </c>
      <c r="B57" s="28" t="s">
        <v>104</v>
      </c>
      <c r="C57" s="28" t="s">
        <v>105</v>
      </c>
      <c r="D57" s="28" t="s">
        <v>106</v>
      </c>
      <c r="E57" s="28" t="s">
        <v>107</v>
      </c>
    </row>
    <row r="58" spans="1:12" ht="15" thickBot="1" x14ac:dyDescent="0.35">
      <c r="A58" s="27" t="s">
        <v>108</v>
      </c>
      <c r="B58" s="28" t="s">
        <v>109</v>
      </c>
      <c r="C58" s="28" t="s">
        <v>110</v>
      </c>
      <c r="D58" s="28" t="s">
        <v>111</v>
      </c>
      <c r="E58" s="28" t="s">
        <v>112</v>
      </c>
    </row>
    <row r="59" spans="1:12" ht="15" thickBot="1" x14ac:dyDescent="0.35">
      <c r="A59" s="27" t="s">
        <v>113</v>
      </c>
      <c r="B59" s="28" t="s">
        <v>114</v>
      </c>
      <c r="C59" s="28" t="s">
        <v>115</v>
      </c>
      <c r="D59" s="28" t="s">
        <v>116</v>
      </c>
      <c r="E59" s="28" t="s">
        <v>117</v>
      </c>
    </row>
    <row r="60" spans="1:12" ht="15" thickBot="1" x14ac:dyDescent="0.35">
      <c r="A60" s="27" t="s">
        <v>118</v>
      </c>
      <c r="B60" s="28" t="s">
        <v>119</v>
      </c>
      <c r="C60" s="28" t="s">
        <v>120</v>
      </c>
      <c r="D60" s="28" t="s">
        <v>119</v>
      </c>
      <c r="E60" s="28" t="s">
        <v>121</v>
      </c>
    </row>
    <row r="61" spans="1:12" ht="15" thickBot="1" x14ac:dyDescent="0.35">
      <c r="A61" s="27" t="s">
        <v>122</v>
      </c>
      <c r="B61" s="28" t="s">
        <v>123</v>
      </c>
      <c r="C61" s="28" t="s">
        <v>124</v>
      </c>
      <c r="D61" s="28" t="s">
        <v>123</v>
      </c>
      <c r="E61" s="28" t="s">
        <v>123</v>
      </c>
    </row>
    <row r="62" spans="1:12" ht="15" thickBot="1" x14ac:dyDescent="0.35">
      <c r="A62" s="27" t="s">
        <v>125</v>
      </c>
      <c r="B62" s="28" t="s">
        <v>126</v>
      </c>
      <c r="C62" s="28" t="s">
        <v>127</v>
      </c>
      <c r="D62" s="28" t="s">
        <v>126</v>
      </c>
      <c r="E62" s="28" t="s">
        <v>126</v>
      </c>
    </row>
    <row r="63" spans="1:12" ht="18.600000000000001" thickBot="1" x14ac:dyDescent="0.35">
      <c r="A63" s="23"/>
    </row>
    <row r="64" spans="1:12" ht="15" thickBot="1" x14ac:dyDescent="0.35">
      <c r="A64" s="27" t="s">
        <v>128</v>
      </c>
      <c r="B64" s="27" t="s">
        <v>67</v>
      </c>
      <c r="C64" s="27" t="s">
        <v>68</v>
      </c>
      <c r="D64" s="27" t="s">
        <v>69</v>
      </c>
      <c r="E64" s="27" t="s">
        <v>70</v>
      </c>
    </row>
    <row r="65" spans="1:9" ht="15" thickBot="1" x14ac:dyDescent="0.35">
      <c r="A65" s="27" t="s">
        <v>83</v>
      </c>
      <c r="B65" s="28">
        <v>9</v>
      </c>
      <c r="C65" s="28">
        <v>982.1</v>
      </c>
      <c r="D65" s="28">
        <v>13</v>
      </c>
      <c r="E65" s="28">
        <v>21.5</v>
      </c>
    </row>
    <row r="66" spans="1:9" ht="15" thickBot="1" x14ac:dyDescent="0.35">
      <c r="A66" s="27" t="s">
        <v>88</v>
      </c>
      <c r="B66" s="28">
        <v>8</v>
      </c>
      <c r="C66" s="28">
        <v>981.1</v>
      </c>
      <c r="D66" s="28">
        <v>12</v>
      </c>
      <c r="E66" s="28">
        <v>20.5</v>
      </c>
    </row>
    <row r="67" spans="1:9" ht="15" thickBot="1" x14ac:dyDescent="0.35">
      <c r="A67" s="27" t="s">
        <v>93</v>
      </c>
      <c r="B67" s="28">
        <v>7</v>
      </c>
      <c r="C67" s="28">
        <v>980.1</v>
      </c>
      <c r="D67" s="28">
        <v>11</v>
      </c>
      <c r="E67" s="28">
        <v>19.5</v>
      </c>
    </row>
    <row r="68" spans="1:9" ht="15" thickBot="1" x14ac:dyDescent="0.35">
      <c r="A68" s="27" t="s">
        <v>98</v>
      </c>
      <c r="B68" s="28">
        <v>6</v>
      </c>
      <c r="C68" s="28">
        <v>979.1</v>
      </c>
      <c r="D68" s="28">
        <v>10</v>
      </c>
      <c r="E68" s="28">
        <v>18.5</v>
      </c>
    </row>
    <row r="69" spans="1:9" ht="15" thickBot="1" x14ac:dyDescent="0.35">
      <c r="A69" s="27" t="s">
        <v>103</v>
      </c>
      <c r="B69" s="28">
        <v>5</v>
      </c>
      <c r="C69" s="28">
        <v>978.1</v>
      </c>
      <c r="D69" s="28">
        <v>9</v>
      </c>
      <c r="E69" s="28">
        <v>17.5</v>
      </c>
    </row>
    <row r="70" spans="1:9" ht="15" thickBot="1" x14ac:dyDescent="0.35">
      <c r="A70" s="27" t="s">
        <v>108</v>
      </c>
      <c r="B70" s="28">
        <v>4</v>
      </c>
      <c r="C70" s="28">
        <v>977.1</v>
      </c>
      <c r="D70" s="28">
        <v>8</v>
      </c>
      <c r="E70" s="28">
        <v>16.5</v>
      </c>
    </row>
    <row r="71" spans="1:9" ht="15" thickBot="1" x14ac:dyDescent="0.35">
      <c r="A71" s="27" t="s">
        <v>113</v>
      </c>
      <c r="B71" s="28">
        <v>3</v>
      </c>
      <c r="C71" s="28">
        <v>971.1</v>
      </c>
      <c r="D71" s="28">
        <v>6.5</v>
      </c>
      <c r="E71" s="28">
        <v>6.5</v>
      </c>
    </row>
    <row r="72" spans="1:9" ht="15" thickBot="1" x14ac:dyDescent="0.35">
      <c r="A72" s="27" t="s">
        <v>118</v>
      </c>
      <c r="B72" s="28">
        <v>2</v>
      </c>
      <c r="C72" s="28">
        <v>970.1</v>
      </c>
      <c r="D72" s="28">
        <v>2</v>
      </c>
      <c r="E72" s="28">
        <v>4</v>
      </c>
    </row>
    <row r="73" spans="1:9" ht="15" thickBot="1" x14ac:dyDescent="0.35">
      <c r="A73" s="27" t="s">
        <v>122</v>
      </c>
      <c r="B73" s="28">
        <v>1</v>
      </c>
      <c r="C73" s="28">
        <v>967.1</v>
      </c>
      <c r="D73" s="28">
        <v>1</v>
      </c>
      <c r="E73" s="28">
        <v>1</v>
      </c>
    </row>
    <row r="74" spans="1:9" ht="15" thickBot="1" x14ac:dyDescent="0.35">
      <c r="A74" s="27" t="s">
        <v>125</v>
      </c>
      <c r="B74" s="28">
        <v>0</v>
      </c>
      <c r="C74" s="28">
        <v>966.1</v>
      </c>
      <c r="D74" s="28">
        <v>0</v>
      </c>
      <c r="E74" s="28">
        <v>0</v>
      </c>
    </row>
    <row r="75" spans="1:9" ht="18.600000000000001" thickBot="1" x14ac:dyDescent="0.35">
      <c r="A75" s="23"/>
    </row>
    <row r="76" spans="1:9" ht="15" thickBot="1" x14ac:dyDescent="0.35">
      <c r="A76" s="27" t="s">
        <v>129</v>
      </c>
      <c r="B76" s="27" t="s">
        <v>67</v>
      </c>
      <c r="C76" s="27" t="s">
        <v>68</v>
      </c>
      <c r="D76" s="27" t="s">
        <v>69</v>
      </c>
      <c r="E76" s="27" t="s">
        <v>70</v>
      </c>
      <c r="F76" s="27" t="s">
        <v>130</v>
      </c>
      <c r="G76" s="27" t="s">
        <v>131</v>
      </c>
      <c r="H76" s="27" t="s">
        <v>132</v>
      </c>
      <c r="I76" s="27" t="s">
        <v>133</v>
      </c>
    </row>
    <row r="77" spans="1:9" ht="15" thickBot="1" x14ac:dyDescent="0.35">
      <c r="A77" s="27" t="s">
        <v>72</v>
      </c>
      <c r="B77" s="28">
        <v>1</v>
      </c>
      <c r="C77" s="28">
        <v>966.1</v>
      </c>
      <c r="D77" s="28">
        <v>8</v>
      </c>
      <c r="E77" s="28">
        <v>16.5</v>
      </c>
      <c r="F77" s="28">
        <v>991.6</v>
      </c>
      <c r="G77" s="28">
        <v>1000</v>
      </c>
      <c r="H77" s="28">
        <v>8.4</v>
      </c>
      <c r="I77" s="28">
        <v>0.84</v>
      </c>
    </row>
    <row r="78" spans="1:9" ht="15" thickBot="1" x14ac:dyDescent="0.35">
      <c r="A78" s="27" t="s">
        <v>73</v>
      </c>
      <c r="B78" s="28">
        <v>9</v>
      </c>
      <c r="C78" s="28">
        <v>967.1</v>
      </c>
      <c r="D78" s="28">
        <v>13</v>
      </c>
      <c r="E78" s="28">
        <v>18.5</v>
      </c>
      <c r="F78" s="28">
        <v>1007.6</v>
      </c>
      <c r="G78" s="28">
        <v>1000</v>
      </c>
      <c r="H78" s="28">
        <v>-7.6</v>
      </c>
      <c r="I78" s="28">
        <v>-0.76</v>
      </c>
    </row>
    <row r="79" spans="1:9" ht="15" thickBot="1" x14ac:dyDescent="0.35">
      <c r="A79" s="27" t="s">
        <v>74</v>
      </c>
      <c r="B79" s="28">
        <v>1</v>
      </c>
      <c r="C79" s="28">
        <v>977.1</v>
      </c>
      <c r="D79" s="28">
        <v>1</v>
      </c>
      <c r="E79" s="28">
        <v>17.5</v>
      </c>
      <c r="F79" s="28">
        <v>996.6</v>
      </c>
      <c r="G79" s="28">
        <v>1000</v>
      </c>
      <c r="H79" s="28">
        <v>3.4</v>
      </c>
      <c r="I79" s="28">
        <v>0.34</v>
      </c>
    </row>
    <row r="80" spans="1:9" ht="15" thickBot="1" x14ac:dyDescent="0.35">
      <c r="A80" s="27" t="s">
        <v>75</v>
      </c>
      <c r="B80" s="28">
        <v>8</v>
      </c>
      <c r="C80" s="28">
        <v>982.1</v>
      </c>
      <c r="D80" s="28">
        <v>11</v>
      </c>
      <c r="E80" s="28">
        <v>1</v>
      </c>
      <c r="F80" s="28">
        <v>1002.1</v>
      </c>
      <c r="G80" s="28">
        <v>1000</v>
      </c>
      <c r="H80" s="28">
        <v>-2.1</v>
      </c>
      <c r="I80" s="28">
        <v>-0.21</v>
      </c>
    </row>
    <row r="81" spans="1:9" ht="15" thickBot="1" x14ac:dyDescent="0.35">
      <c r="A81" s="27" t="s">
        <v>76</v>
      </c>
      <c r="B81" s="28">
        <v>8</v>
      </c>
      <c r="C81" s="28">
        <v>981.1</v>
      </c>
      <c r="D81" s="28">
        <v>6.5</v>
      </c>
      <c r="E81" s="28">
        <v>4</v>
      </c>
      <c r="F81" s="28">
        <v>999.6</v>
      </c>
      <c r="G81" s="28">
        <v>1000</v>
      </c>
      <c r="H81" s="28">
        <v>0.4</v>
      </c>
      <c r="I81" s="28">
        <v>0.04</v>
      </c>
    </row>
    <row r="82" spans="1:9" ht="15" thickBot="1" x14ac:dyDescent="0.35">
      <c r="A82" s="27" t="s">
        <v>77</v>
      </c>
      <c r="B82" s="28">
        <v>2</v>
      </c>
      <c r="C82" s="28">
        <v>979.1</v>
      </c>
      <c r="D82" s="28">
        <v>2</v>
      </c>
      <c r="E82" s="28">
        <v>19.5</v>
      </c>
      <c r="F82" s="28">
        <v>1002.6</v>
      </c>
      <c r="G82" s="28">
        <v>1000</v>
      </c>
      <c r="H82" s="28">
        <v>-2.6</v>
      </c>
      <c r="I82" s="28">
        <v>-0.26</v>
      </c>
    </row>
    <row r="83" spans="1:9" ht="15" thickBot="1" x14ac:dyDescent="0.35">
      <c r="A83" s="27" t="s">
        <v>78</v>
      </c>
      <c r="B83" s="28">
        <v>4</v>
      </c>
      <c r="C83" s="28">
        <v>980.1</v>
      </c>
      <c r="D83" s="28">
        <v>9</v>
      </c>
      <c r="E83" s="28">
        <v>6.5</v>
      </c>
      <c r="F83" s="28">
        <v>999.6</v>
      </c>
      <c r="G83" s="28">
        <v>1000</v>
      </c>
      <c r="H83" s="28">
        <v>0.4</v>
      </c>
      <c r="I83" s="28">
        <v>0.04</v>
      </c>
    </row>
    <row r="84" spans="1:9" ht="15" thickBot="1" x14ac:dyDescent="0.35">
      <c r="A84" s="27" t="s">
        <v>79</v>
      </c>
      <c r="B84" s="28">
        <v>6</v>
      </c>
      <c r="C84" s="28">
        <v>978.1</v>
      </c>
      <c r="D84" s="28">
        <v>12</v>
      </c>
      <c r="E84" s="28">
        <v>1</v>
      </c>
      <c r="F84" s="28">
        <v>997.1</v>
      </c>
      <c r="G84" s="28">
        <v>1000</v>
      </c>
      <c r="H84" s="28">
        <v>2.9</v>
      </c>
      <c r="I84" s="28">
        <v>0.28999999999999998</v>
      </c>
    </row>
    <row r="85" spans="1:9" ht="15" thickBot="1" x14ac:dyDescent="0.35">
      <c r="A85" s="27" t="s">
        <v>80</v>
      </c>
      <c r="B85" s="28">
        <v>3</v>
      </c>
      <c r="C85" s="28">
        <v>971.1</v>
      </c>
      <c r="D85" s="28">
        <v>10</v>
      </c>
      <c r="E85" s="28">
        <v>21.5</v>
      </c>
      <c r="F85" s="28">
        <v>1005.6</v>
      </c>
      <c r="G85" s="28">
        <v>1000</v>
      </c>
      <c r="H85" s="28">
        <v>-5.6</v>
      </c>
      <c r="I85" s="28">
        <v>-0.56000000000000005</v>
      </c>
    </row>
    <row r="86" spans="1:9" ht="15" thickBot="1" x14ac:dyDescent="0.35">
      <c r="A86" s="27" t="s">
        <v>81</v>
      </c>
      <c r="B86" s="28">
        <v>6</v>
      </c>
      <c r="C86" s="28">
        <v>970.1</v>
      </c>
      <c r="D86" s="28">
        <v>0</v>
      </c>
      <c r="E86" s="28">
        <v>21.5</v>
      </c>
      <c r="F86" s="28">
        <v>997.6</v>
      </c>
      <c r="G86" s="28">
        <v>1000</v>
      </c>
      <c r="H86" s="28">
        <v>2.4</v>
      </c>
      <c r="I86" s="28">
        <v>0.24</v>
      </c>
    </row>
    <row r="87" spans="1:9" ht="15" thickBot="1" x14ac:dyDescent="0.35"/>
    <row r="88" spans="1:9" ht="15" thickBot="1" x14ac:dyDescent="0.35">
      <c r="A88" s="29" t="s">
        <v>134</v>
      </c>
      <c r="B88" s="30">
        <v>1025.5999999999999</v>
      </c>
    </row>
    <row r="89" spans="1:9" ht="15" thickBot="1" x14ac:dyDescent="0.35">
      <c r="A89" s="29" t="s">
        <v>135</v>
      </c>
      <c r="B89" s="30">
        <v>966.1</v>
      </c>
    </row>
    <row r="90" spans="1:9" ht="15" thickBot="1" x14ac:dyDescent="0.35">
      <c r="A90" s="29" t="s">
        <v>136</v>
      </c>
      <c r="B90" s="30">
        <v>10000</v>
      </c>
    </row>
    <row r="91" spans="1:9" ht="15" thickBot="1" x14ac:dyDescent="0.35">
      <c r="A91" s="29" t="s">
        <v>137</v>
      </c>
      <c r="B91" s="30">
        <v>10000</v>
      </c>
    </row>
    <row r="92" spans="1:9" ht="15" thickBot="1" x14ac:dyDescent="0.35">
      <c r="A92" s="29" t="s">
        <v>138</v>
      </c>
      <c r="B92" s="30">
        <v>0</v>
      </c>
    </row>
    <row r="93" spans="1:9" ht="15" thickBot="1" x14ac:dyDescent="0.35">
      <c r="A93" s="29" t="s">
        <v>139</v>
      </c>
      <c r="B93" s="30"/>
    </row>
    <row r="94" spans="1:9" ht="15" thickBot="1" x14ac:dyDescent="0.35">
      <c r="A94" s="29" t="s">
        <v>140</v>
      </c>
      <c r="B94" s="30"/>
    </row>
    <row r="95" spans="1:9" ht="15" thickBot="1" x14ac:dyDescent="0.35">
      <c r="A95" s="29" t="s">
        <v>141</v>
      </c>
      <c r="B95" s="30">
        <v>0</v>
      </c>
    </row>
    <row r="97" spans="1:12" x14ac:dyDescent="0.3">
      <c r="A97" s="31" t="s">
        <v>142</v>
      </c>
    </row>
    <row r="99" spans="1:12" x14ac:dyDescent="0.3">
      <c r="A99" s="32" t="s">
        <v>143</v>
      </c>
    </row>
    <row r="100" spans="1:12" x14ac:dyDescent="0.3">
      <c r="A100" s="32" t="s">
        <v>144</v>
      </c>
    </row>
    <row r="104" spans="1:12" ht="18" x14ac:dyDescent="0.3">
      <c r="A104" s="23"/>
    </row>
    <row r="105" spans="1:12" x14ac:dyDescent="0.3">
      <c r="A105" s="24"/>
    </row>
    <row r="108" spans="1:12" ht="18" x14ac:dyDescent="0.3">
      <c r="A108" s="25" t="s">
        <v>59</v>
      </c>
      <c r="B108" s="26">
        <v>2374594</v>
      </c>
      <c r="C108" s="25" t="s">
        <v>60</v>
      </c>
      <c r="D108" s="26">
        <v>10</v>
      </c>
      <c r="E108" s="25" t="s">
        <v>61</v>
      </c>
      <c r="F108" s="26">
        <v>4</v>
      </c>
      <c r="G108" s="25" t="s">
        <v>62</v>
      </c>
      <c r="H108" s="26">
        <v>10</v>
      </c>
      <c r="I108" s="25" t="s">
        <v>63</v>
      </c>
      <c r="J108" s="26">
        <v>0</v>
      </c>
      <c r="K108" s="25" t="s">
        <v>64</v>
      </c>
      <c r="L108" s="26" t="s">
        <v>164</v>
      </c>
    </row>
    <row r="109" spans="1:12" ht="18.600000000000001" thickBot="1" x14ac:dyDescent="0.35">
      <c r="A109" s="23"/>
    </row>
    <row r="110" spans="1:12" ht="15" thickBot="1" x14ac:dyDescent="0.35">
      <c r="A110" s="27" t="s">
        <v>66</v>
      </c>
      <c r="B110" s="27" t="s">
        <v>67</v>
      </c>
      <c r="C110" s="27" t="s">
        <v>68</v>
      </c>
      <c r="D110" s="27" t="s">
        <v>69</v>
      </c>
      <c r="E110" s="27" t="s">
        <v>70</v>
      </c>
      <c r="F110" s="27" t="s">
        <v>71</v>
      </c>
    </row>
    <row r="111" spans="1:12" ht="15" thickBot="1" x14ac:dyDescent="0.35">
      <c r="A111" s="27" t="s">
        <v>72</v>
      </c>
      <c r="B111" s="28">
        <v>2</v>
      </c>
      <c r="C111" s="28">
        <v>1</v>
      </c>
      <c r="D111" s="28">
        <v>5</v>
      </c>
      <c r="E111" s="28">
        <v>5</v>
      </c>
      <c r="F111" s="28">
        <v>1000</v>
      </c>
    </row>
    <row r="112" spans="1:12" ht="15" thickBot="1" x14ac:dyDescent="0.35">
      <c r="A112" s="27" t="s">
        <v>73</v>
      </c>
      <c r="B112" s="28">
        <v>10</v>
      </c>
      <c r="C112" s="28">
        <v>2</v>
      </c>
      <c r="D112" s="28">
        <v>10</v>
      </c>
      <c r="E112" s="28">
        <v>7</v>
      </c>
      <c r="F112" s="28">
        <v>1000</v>
      </c>
    </row>
    <row r="113" spans="1:6" ht="15" thickBot="1" x14ac:dyDescent="0.35">
      <c r="A113" s="27" t="s">
        <v>74</v>
      </c>
      <c r="B113" s="28">
        <v>2</v>
      </c>
      <c r="C113" s="28">
        <v>5</v>
      </c>
      <c r="D113" s="28">
        <v>2</v>
      </c>
      <c r="E113" s="28">
        <v>6</v>
      </c>
      <c r="F113" s="28">
        <v>1000</v>
      </c>
    </row>
    <row r="114" spans="1:6" ht="15" thickBot="1" x14ac:dyDescent="0.35">
      <c r="A114" s="27" t="s">
        <v>75</v>
      </c>
      <c r="B114" s="28">
        <v>9</v>
      </c>
      <c r="C114" s="28">
        <v>10</v>
      </c>
      <c r="D114" s="28">
        <v>8</v>
      </c>
      <c r="E114" s="28">
        <v>2</v>
      </c>
      <c r="F114" s="28">
        <v>1000</v>
      </c>
    </row>
    <row r="115" spans="1:6" ht="15" thickBot="1" x14ac:dyDescent="0.35">
      <c r="A115" s="27" t="s">
        <v>76</v>
      </c>
      <c r="B115" s="28">
        <v>9</v>
      </c>
      <c r="C115" s="28">
        <v>9</v>
      </c>
      <c r="D115" s="28">
        <v>4</v>
      </c>
      <c r="E115" s="28">
        <v>3</v>
      </c>
      <c r="F115" s="28">
        <v>1000</v>
      </c>
    </row>
    <row r="116" spans="1:6" ht="15" thickBot="1" x14ac:dyDescent="0.35">
      <c r="A116" s="27" t="s">
        <v>77</v>
      </c>
      <c r="B116" s="28">
        <v>3</v>
      </c>
      <c r="C116" s="28">
        <v>7</v>
      </c>
      <c r="D116" s="28">
        <v>3</v>
      </c>
      <c r="E116" s="28">
        <v>8</v>
      </c>
      <c r="F116" s="28">
        <v>1000</v>
      </c>
    </row>
    <row r="117" spans="1:6" ht="15" thickBot="1" x14ac:dyDescent="0.35">
      <c r="A117" s="27" t="s">
        <v>78</v>
      </c>
      <c r="B117" s="28">
        <v>5</v>
      </c>
      <c r="C117" s="28">
        <v>8</v>
      </c>
      <c r="D117" s="28">
        <v>6</v>
      </c>
      <c r="E117" s="28">
        <v>4</v>
      </c>
      <c r="F117" s="28">
        <v>1000</v>
      </c>
    </row>
    <row r="118" spans="1:6" ht="15" thickBot="1" x14ac:dyDescent="0.35">
      <c r="A118" s="27" t="s">
        <v>79</v>
      </c>
      <c r="B118" s="28">
        <v>7</v>
      </c>
      <c r="C118" s="28">
        <v>6</v>
      </c>
      <c r="D118" s="28">
        <v>9</v>
      </c>
      <c r="E118" s="28">
        <v>2</v>
      </c>
      <c r="F118" s="28">
        <v>1000</v>
      </c>
    </row>
    <row r="119" spans="1:6" ht="15" thickBot="1" x14ac:dyDescent="0.35">
      <c r="A119" s="27" t="s">
        <v>80</v>
      </c>
      <c r="B119" s="28">
        <v>4</v>
      </c>
      <c r="C119" s="28">
        <v>4</v>
      </c>
      <c r="D119" s="28">
        <v>7</v>
      </c>
      <c r="E119" s="28">
        <v>10</v>
      </c>
      <c r="F119" s="28">
        <v>1000</v>
      </c>
    </row>
    <row r="120" spans="1:6" ht="15" thickBot="1" x14ac:dyDescent="0.35">
      <c r="A120" s="27" t="s">
        <v>81</v>
      </c>
      <c r="B120" s="28">
        <v>7</v>
      </c>
      <c r="C120" s="28">
        <v>3</v>
      </c>
      <c r="D120" s="28">
        <v>1</v>
      </c>
      <c r="E120" s="28">
        <v>10</v>
      </c>
      <c r="F120" s="28">
        <v>1000</v>
      </c>
    </row>
    <row r="121" spans="1:6" ht="18.600000000000001" thickBot="1" x14ac:dyDescent="0.35">
      <c r="A121" s="23"/>
    </row>
    <row r="122" spans="1:6" ht="15" thickBot="1" x14ac:dyDescent="0.35">
      <c r="A122" s="27" t="s">
        <v>82</v>
      </c>
      <c r="B122" s="27" t="s">
        <v>67</v>
      </c>
      <c r="C122" s="27" t="s">
        <v>68</v>
      </c>
      <c r="D122" s="27" t="s">
        <v>69</v>
      </c>
      <c r="E122" s="27" t="s">
        <v>70</v>
      </c>
    </row>
    <row r="123" spans="1:6" ht="15" thickBot="1" x14ac:dyDescent="0.35">
      <c r="A123" s="27" t="s">
        <v>83</v>
      </c>
      <c r="B123" s="28" t="s">
        <v>165</v>
      </c>
      <c r="C123" s="28" t="s">
        <v>166</v>
      </c>
      <c r="D123" s="28" t="s">
        <v>167</v>
      </c>
      <c r="E123" s="28" t="s">
        <v>168</v>
      </c>
    </row>
    <row r="124" spans="1:6" ht="15" thickBot="1" x14ac:dyDescent="0.35">
      <c r="A124" s="27" t="s">
        <v>88</v>
      </c>
      <c r="B124" s="28" t="s">
        <v>169</v>
      </c>
      <c r="C124" s="28" t="s">
        <v>170</v>
      </c>
      <c r="D124" s="28" t="s">
        <v>171</v>
      </c>
      <c r="E124" s="28" t="s">
        <v>172</v>
      </c>
    </row>
    <row r="125" spans="1:6" ht="15" thickBot="1" x14ac:dyDescent="0.35">
      <c r="A125" s="27" t="s">
        <v>93</v>
      </c>
      <c r="B125" s="28" t="s">
        <v>173</v>
      </c>
      <c r="C125" s="28" t="s">
        <v>174</v>
      </c>
      <c r="D125" s="28" t="s">
        <v>175</v>
      </c>
      <c r="E125" s="28" t="s">
        <v>176</v>
      </c>
    </row>
    <row r="126" spans="1:6" ht="15" thickBot="1" x14ac:dyDescent="0.35">
      <c r="A126" s="27" t="s">
        <v>98</v>
      </c>
      <c r="B126" s="28" t="s">
        <v>177</v>
      </c>
      <c r="C126" s="28" t="s">
        <v>178</v>
      </c>
      <c r="D126" s="28" t="s">
        <v>179</v>
      </c>
      <c r="E126" s="28" t="s">
        <v>92</v>
      </c>
    </row>
    <row r="127" spans="1:6" ht="15" thickBot="1" x14ac:dyDescent="0.35">
      <c r="A127" s="27" t="s">
        <v>103</v>
      </c>
      <c r="B127" s="28" t="s">
        <v>104</v>
      </c>
      <c r="C127" s="28" t="s">
        <v>104</v>
      </c>
      <c r="D127" s="28" t="s">
        <v>180</v>
      </c>
      <c r="E127" s="28" t="s">
        <v>181</v>
      </c>
    </row>
    <row r="128" spans="1:6" ht="15" thickBot="1" x14ac:dyDescent="0.35">
      <c r="A128" s="27" t="s">
        <v>108</v>
      </c>
      <c r="B128" s="28" t="s">
        <v>109</v>
      </c>
      <c r="C128" s="28" t="s">
        <v>109</v>
      </c>
      <c r="D128" s="28" t="s">
        <v>182</v>
      </c>
      <c r="E128" s="28" t="s">
        <v>183</v>
      </c>
    </row>
    <row r="129" spans="1:5" ht="15" thickBot="1" x14ac:dyDescent="0.35">
      <c r="A129" s="27" t="s">
        <v>113</v>
      </c>
      <c r="B129" s="28" t="s">
        <v>114</v>
      </c>
      <c r="C129" s="28" t="s">
        <v>114</v>
      </c>
      <c r="D129" s="28" t="s">
        <v>184</v>
      </c>
      <c r="E129" s="28" t="s">
        <v>185</v>
      </c>
    </row>
    <row r="130" spans="1:5" ht="15" thickBot="1" x14ac:dyDescent="0.35">
      <c r="A130" s="27" t="s">
        <v>118</v>
      </c>
      <c r="B130" s="28" t="s">
        <v>119</v>
      </c>
      <c r="C130" s="28" t="s">
        <v>119</v>
      </c>
      <c r="D130" s="28" t="s">
        <v>186</v>
      </c>
      <c r="E130" s="28" t="s">
        <v>187</v>
      </c>
    </row>
    <row r="131" spans="1:5" ht="15" thickBot="1" x14ac:dyDescent="0.35">
      <c r="A131" s="27" t="s">
        <v>122</v>
      </c>
      <c r="B131" s="28" t="s">
        <v>123</v>
      </c>
      <c r="C131" s="28" t="s">
        <v>123</v>
      </c>
      <c r="D131" s="28" t="s">
        <v>188</v>
      </c>
      <c r="E131" s="28" t="s">
        <v>123</v>
      </c>
    </row>
    <row r="132" spans="1:5" ht="15" thickBot="1" x14ac:dyDescent="0.35">
      <c r="A132" s="27" t="s">
        <v>125</v>
      </c>
      <c r="B132" s="28" t="s">
        <v>126</v>
      </c>
      <c r="C132" s="28" t="s">
        <v>126</v>
      </c>
      <c r="D132" s="28" t="s">
        <v>189</v>
      </c>
      <c r="E132" s="28" t="s">
        <v>126</v>
      </c>
    </row>
    <row r="133" spans="1:5" ht="18.600000000000001" thickBot="1" x14ac:dyDescent="0.35">
      <c r="A133" s="23"/>
    </row>
    <row r="134" spans="1:5" ht="15" thickBot="1" x14ac:dyDescent="0.35">
      <c r="A134" s="27" t="s">
        <v>128</v>
      </c>
      <c r="B134" s="27" t="s">
        <v>67</v>
      </c>
      <c r="C134" s="27" t="s">
        <v>68</v>
      </c>
      <c r="D134" s="27" t="s">
        <v>69</v>
      </c>
      <c r="E134" s="27" t="s">
        <v>70</v>
      </c>
    </row>
    <row r="135" spans="1:5" ht="15" thickBot="1" x14ac:dyDescent="0.35">
      <c r="A135" s="27" t="s">
        <v>83</v>
      </c>
      <c r="B135" s="28">
        <v>11</v>
      </c>
      <c r="C135" s="28">
        <v>17.5</v>
      </c>
      <c r="D135" s="28">
        <v>981.9</v>
      </c>
      <c r="E135" s="28">
        <v>27</v>
      </c>
    </row>
    <row r="136" spans="1:5" ht="15" thickBot="1" x14ac:dyDescent="0.35">
      <c r="A136" s="27" t="s">
        <v>88</v>
      </c>
      <c r="B136" s="28">
        <v>10</v>
      </c>
      <c r="C136" s="28">
        <v>16.5</v>
      </c>
      <c r="D136" s="28">
        <v>977.9</v>
      </c>
      <c r="E136" s="28">
        <v>26</v>
      </c>
    </row>
    <row r="137" spans="1:5" ht="15" thickBot="1" x14ac:dyDescent="0.35">
      <c r="A137" s="27" t="s">
        <v>93</v>
      </c>
      <c r="B137" s="28">
        <v>9</v>
      </c>
      <c r="C137" s="28">
        <v>15.5</v>
      </c>
      <c r="D137" s="28">
        <v>976.9</v>
      </c>
      <c r="E137" s="28">
        <v>22.5</v>
      </c>
    </row>
    <row r="138" spans="1:5" ht="15" thickBot="1" x14ac:dyDescent="0.35">
      <c r="A138" s="27" t="s">
        <v>98</v>
      </c>
      <c r="B138" s="28">
        <v>8</v>
      </c>
      <c r="C138" s="28">
        <v>14.5</v>
      </c>
      <c r="D138" s="28">
        <v>975.9</v>
      </c>
      <c r="E138" s="28">
        <v>20.5</v>
      </c>
    </row>
    <row r="139" spans="1:5" ht="15" thickBot="1" x14ac:dyDescent="0.35">
      <c r="A139" s="27" t="s">
        <v>103</v>
      </c>
      <c r="B139" s="28">
        <v>5</v>
      </c>
      <c r="C139" s="28">
        <v>5</v>
      </c>
      <c r="D139" s="28">
        <v>973.9</v>
      </c>
      <c r="E139" s="28">
        <v>11.5</v>
      </c>
    </row>
    <row r="140" spans="1:5" ht="15" thickBot="1" x14ac:dyDescent="0.35">
      <c r="A140" s="27" t="s">
        <v>108</v>
      </c>
      <c r="B140" s="28">
        <v>4</v>
      </c>
      <c r="C140" s="28">
        <v>4</v>
      </c>
      <c r="D140" s="28">
        <v>972.9</v>
      </c>
      <c r="E140" s="28">
        <v>10.5</v>
      </c>
    </row>
    <row r="141" spans="1:5" ht="15" thickBot="1" x14ac:dyDescent="0.35">
      <c r="A141" s="27" t="s">
        <v>113</v>
      </c>
      <c r="B141" s="28">
        <v>3</v>
      </c>
      <c r="C141" s="28">
        <v>3</v>
      </c>
      <c r="D141" s="28">
        <v>971.9</v>
      </c>
      <c r="E141" s="28">
        <v>9.5</v>
      </c>
    </row>
    <row r="142" spans="1:5" ht="15" thickBot="1" x14ac:dyDescent="0.35">
      <c r="A142" s="27" t="s">
        <v>118</v>
      </c>
      <c r="B142" s="28">
        <v>2</v>
      </c>
      <c r="C142" s="28">
        <v>2</v>
      </c>
      <c r="D142" s="28">
        <v>970.9</v>
      </c>
      <c r="E142" s="28">
        <v>8.5</v>
      </c>
    </row>
    <row r="143" spans="1:5" ht="15" thickBot="1" x14ac:dyDescent="0.35">
      <c r="A143" s="27" t="s">
        <v>122</v>
      </c>
      <c r="B143" s="28">
        <v>1</v>
      </c>
      <c r="C143" s="28">
        <v>1</v>
      </c>
      <c r="D143" s="28">
        <v>967.4</v>
      </c>
      <c r="E143" s="28">
        <v>1</v>
      </c>
    </row>
    <row r="144" spans="1:5" ht="15" thickBot="1" x14ac:dyDescent="0.35">
      <c r="A144" s="27" t="s">
        <v>125</v>
      </c>
      <c r="B144" s="28">
        <v>0</v>
      </c>
      <c r="C144" s="28">
        <v>0</v>
      </c>
      <c r="D144" s="28">
        <v>966.4</v>
      </c>
      <c r="E144" s="28">
        <v>0</v>
      </c>
    </row>
    <row r="145" spans="1:9" ht="18.600000000000001" thickBot="1" x14ac:dyDescent="0.35">
      <c r="A145" s="23"/>
    </row>
    <row r="146" spans="1:9" ht="15" thickBot="1" x14ac:dyDescent="0.35">
      <c r="A146" s="27" t="s">
        <v>129</v>
      </c>
      <c r="B146" s="27" t="s">
        <v>67</v>
      </c>
      <c r="C146" s="27" t="s">
        <v>68</v>
      </c>
      <c r="D146" s="27" t="s">
        <v>69</v>
      </c>
      <c r="E146" s="27" t="s">
        <v>70</v>
      </c>
      <c r="F146" s="27" t="s">
        <v>130</v>
      </c>
      <c r="G146" s="27" t="s">
        <v>131</v>
      </c>
      <c r="H146" s="27" t="s">
        <v>132</v>
      </c>
      <c r="I146" s="27" t="s">
        <v>133</v>
      </c>
    </row>
    <row r="147" spans="1:9" ht="15" thickBot="1" x14ac:dyDescent="0.35">
      <c r="A147" s="27" t="s">
        <v>72</v>
      </c>
      <c r="B147" s="28">
        <v>10</v>
      </c>
      <c r="C147" s="28">
        <v>17.5</v>
      </c>
      <c r="D147" s="28">
        <v>973.9</v>
      </c>
      <c r="E147" s="28">
        <v>11.5</v>
      </c>
      <c r="F147" s="28">
        <v>1012.9</v>
      </c>
      <c r="G147" s="28">
        <v>1000</v>
      </c>
      <c r="H147" s="28">
        <v>-12.9</v>
      </c>
      <c r="I147" s="28">
        <v>-1.29</v>
      </c>
    </row>
    <row r="148" spans="1:9" ht="15" thickBot="1" x14ac:dyDescent="0.35">
      <c r="A148" s="27" t="s">
        <v>73</v>
      </c>
      <c r="B148" s="28">
        <v>0</v>
      </c>
      <c r="C148" s="28">
        <v>16.5</v>
      </c>
      <c r="D148" s="28">
        <v>966.4</v>
      </c>
      <c r="E148" s="28">
        <v>9.5</v>
      </c>
      <c r="F148" s="28">
        <v>992.4</v>
      </c>
      <c r="G148" s="28">
        <v>1000</v>
      </c>
      <c r="H148" s="28">
        <v>7.6</v>
      </c>
      <c r="I148" s="28">
        <v>0.76</v>
      </c>
    </row>
    <row r="149" spans="1:9" ht="15" thickBot="1" x14ac:dyDescent="0.35">
      <c r="A149" s="27" t="s">
        <v>74</v>
      </c>
      <c r="B149" s="28">
        <v>10</v>
      </c>
      <c r="C149" s="28">
        <v>5</v>
      </c>
      <c r="D149" s="28">
        <v>977.9</v>
      </c>
      <c r="E149" s="28">
        <v>10.5</v>
      </c>
      <c r="F149" s="28">
        <v>1003.4</v>
      </c>
      <c r="G149" s="28">
        <v>1000</v>
      </c>
      <c r="H149" s="28">
        <v>-3.4</v>
      </c>
      <c r="I149" s="28">
        <v>-0.34</v>
      </c>
    </row>
    <row r="150" spans="1:9" ht="15" thickBot="1" x14ac:dyDescent="0.35">
      <c r="A150" s="27" t="s">
        <v>75</v>
      </c>
      <c r="B150" s="28">
        <v>1</v>
      </c>
      <c r="C150" s="28">
        <v>0</v>
      </c>
      <c r="D150" s="28">
        <v>970.9</v>
      </c>
      <c r="E150" s="28">
        <v>26</v>
      </c>
      <c r="F150" s="28">
        <v>997.9</v>
      </c>
      <c r="G150" s="28">
        <v>1000</v>
      </c>
      <c r="H150" s="28">
        <v>2.1</v>
      </c>
      <c r="I150" s="28">
        <v>0.21</v>
      </c>
    </row>
    <row r="151" spans="1:9" ht="15" thickBot="1" x14ac:dyDescent="0.35">
      <c r="A151" s="27" t="s">
        <v>76</v>
      </c>
      <c r="B151" s="28">
        <v>1</v>
      </c>
      <c r="C151" s="28">
        <v>1</v>
      </c>
      <c r="D151" s="28">
        <v>975.9</v>
      </c>
      <c r="E151" s="28">
        <v>22.5</v>
      </c>
      <c r="F151" s="28">
        <v>1000.4</v>
      </c>
      <c r="G151" s="28">
        <v>1000</v>
      </c>
      <c r="H151" s="28">
        <v>-0.4</v>
      </c>
      <c r="I151" s="28">
        <v>-0.04</v>
      </c>
    </row>
    <row r="152" spans="1:9" ht="15" thickBot="1" x14ac:dyDescent="0.35">
      <c r="A152" s="27" t="s">
        <v>77</v>
      </c>
      <c r="B152" s="28">
        <v>9</v>
      </c>
      <c r="C152" s="28">
        <v>3</v>
      </c>
      <c r="D152" s="28">
        <v>976.9</v>
      </c>
      <c r="E152" s="28">
        <v>8.5</v>
      </c>
      <c r="F152" s="28">
        <v>997.4</v>
      </c>
      <c r="G152" s="28">
        <v>1000</v>
      </c>
      <c r="H152" s="28">
        <v>2.6</v>
      </c>
      <c r="I152" s="28">
        <v>0.26</v>
      </c>
    </row>
    <row r="153" spans="1:9" ht="15" thickBot="1" x14ac:dyDescent="0.35">
      <c r="A153" s="27" t="s">
        <v>78</v>
      </c>
      <c r="B153" s="28">
        <v>5</v>
      </c>
      <c r="C153" s="28">
        <v>2</v>
      </c>
      <c r="D153" s="28">
        <v>972.9</v>
      </c>
      <c r="E153" s="28">
        <v>20.5</v>
      </c>
      <c r="F153" s="28">
        <v>1000.4</v>
      </c>
      <c r="G153" s="28">
        <v>1000</v>
      </c>
      <c r="H153" s="28">
        <v>-0.4</v>
      </c>
      <c r="I153" s="28">
        <v>-0.04</v>
      </c>
    </row>
    <row r="154" spans="1:9" ht="15" thickBot="1" x14ac:dyDescent="0.35">
      <c r="A154" s="27" t="s">
        <v>79</v>
      </c>
      <c r="B154" s="28">
        <v>3</v>
      </c>
      <c r="C154" s="28">
        <v>4</v>
      </c>
      <c r="D154" s="28">
        <v>967.4</v>
      </c>
      <c r="E154" s="28">
        <v>26</v>
      </c>
      <c r="F154" s="28">
        <v>1000.4</v>
      </c>
      <c r="G154" s="28">
        <v>1000</v>
      </c>
      <c r="H154" s="28">
        <v>-0.4</v>
      </c>
      <c r="I154" s="28">
        <v>-0.04</v>
      </c>
    </row>
    <row r="155" spans="1:9" ht="15" thickBot="1" x14ac:dyDescent="0.35">
      <c r="A155" s="27" t="s">
        <v>80</v>
      </c>
      <c r="B155" s="28">
        <v>8</v>
      </c>
      <c r="C155" s="28">
        <v>14.5</v>
      </c>
      <c r="D155" s="28">
        <v>971.9</v>
      </c>
      <c r="E155" s="28">
        <v>0</v>
      </c>
      <c r="F155" s="28">
        <v>994.4</v>
      </c>
      <c r="G155" s="28">
        <v>1000</v>
      </c>
      <c r="H155" s="28">
        <v>5.6</v>
      </c>
      <c r="I155" s="28">
        <v>0.56000000000000005</v>
      </c>
    </row>
    <row r="156" spans="1:9" ht="15" thickBot="1" x14ac:dyDescent="0.35">
      <c r="A156" s="27" t="s">
        <v>81</v>
      </c>
      <c r="B156" s="28">
        <v>3</v>
      </c>
      <c r="C156" s="28">
        <v>15.5</v>
      </c>
      <c r="D156" s="28">
        <v>981.9</v>
      </c>
      <c r="E156" s="28">
        <v>0</v>
      </c>
      <c r="F156" s="28">
        <v>1000.4</v>
      </c>
      <c r="G156" s="28">
        <v>1000</v>
      </c>
      <c r="H156" s="28">
        <v>-0.4</v>
      </c>
      <c r="I156" s="28">
        <v>-0.04</v>
      </c>
    </row>
    <row r="157" spans="1:9" ht="15" thickBot="1" x14ac:dyDescent="0.35"/>
    <row r="158" spans="1:9" ht="15" thickBot="1" x14ac:dyDescent="0.35">
      <c r="A158" s="29" t="s">
        <v>134</v>
      </c>
      <c r="B158" s="30">
        <v>1037.4000000000001</v>
      </c>
    </row>
    <row r="159" spans="1:9" ht="15" thickBot="1" x14ac:dyDescent="0.35">
      <c r="A159" s="29" t="s">
        <v>135</v>
      </c>
      <c r="B159" s="30">
        <v>966.4</v>
      </c>
    </row>
    <row r="160" spans="1:9" ht="15" thickBot="1" x14ac:dyDescent="0.35">
      <c r="A160" s="29" t="s">
        <v>136</v>
      </c>
      <c r="B160" s="30">
        <v>10000</v>
      </c>
    </row>
    <row r="161" spans="1:2" ht="15" thickBot="1" x14ac:dyDescent="0.35">
      <c r="A161" s="29" t="s">
        <v>137</v>
      </c>
      <c r="B161" s="30">
        <v>10000</v>
      </c>
    </row>
    <row r="162" spans="1:2" ht="15" thickBot="1" x14ac:dyDescent="0.35">
      <c r="A162" s="29" t="s">
        <v>138</v>
      </c>
      <c r="B162" s="30">
        <v>0</v>
      </c>
    </row>
    <row r="163" spans="1:2" ht="15" thickBot="1" x14ac:dyDescent="0.35">
      <c r="A163" s="29" t="s">
        <v>139</v>
      </c>
      <c r="B163" s="30"/>
    </row>
    <row r="164" spans="1:2" ht="15" thickBot="1" x14ac:dyDescent="0.35">
      <c r="A164" s="29" t="s">
        <v>140</v>
      </c>
      <c r="B164" s="30"/>
    </row>
    <row r="165" spans="1:2" ht="15" thickBot="1" x14ac:dyDescent="0.35">
      <c r="A165" s="29" t="s">
        <v>141</v>
      </c>
      <c r="B165" s="30">
        <v>0</v>
      </c>
    </row>
    <row r="167" spans="1:2" x14ac:dyDescent="0.3">
      <c r="A167" s="31" t="s">
        <v>142</v>
      </c>
    </row>
    <row r="169" spans="1:2" x14ac:dyDescent="0.3">
      <c r="A169" s="32" t="s">
        <v>143</v>
      </c>
    </row>
    <row r="170" spans="1:2" x14ac:dyDescent="0.3">
      <c r="A170" s="32" t="s">
        <v>190</v>
      </c>
    </row>
  </sheetData>
  <phoneticPr fontId="3" type="noConversion"/>
  <conditionalFormatting sqref="B10:B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E31 G22:G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D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E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:H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K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97" r:id="rId1" display="https://miau.my-x.hu/myx-free/coco/test/184934820241102165407.html" xr:uid="{98A9B9A8-0F13-49EA-B577-91C6AF6DFF6C}"/>
    <hyperlink ref="A167" r:id="rId2" display="https://miau.my-x.hu/myx-free/coco/test/237459420241102170636.html" xr:uid="{B6DEF7E3-1105-4931-9A54-E7FCB3A57E25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D0B7-3F47-413A-8783-1AF296DC6C48}">
  <dimension ref="A1:N205"/>
  <sheetViews>
    <sheetView zoomScale="102" workbookViewId="0"/>
  </sheetViews>
  <sheetFormatPr defaultRowHeight="14.4" x14ac:dyDescent="0.3"/>
  <cols>
    <col min="1" max="1" width="12.44140625" bestFit="1" customWidth="1"/>
    <col min="2" max="2" width="19.6640625" bestFit="1" customWidth="1"/>
    <col min="3" max="3" width="19.6640625" customWidth="1"/>
    <col min="4" max="5" width="19.6640625" bestFit="1" customWidth="1"/>
    <col min="6" max="6" width="15.109375" bestFit="1" customWidth="1"/>
    <col min="8" max="8" width="9.88671875" customWidth="1"/>
    <col min="11" max="11" width="12.109375" bestFit="1" customWidth="1"/>
    <col min="12" max="13" width="14.5546875" bestFit="1" customWidth="1"/>
  </cols>
  <sheetData>
    <row r="1" spans="1:12" ht="28.8" x14ac:dyDescent="0.3">
      <c r="A1" t="s">
        <v>3</v>
      </c>
      <c r="B1" s="1" t="s">
        <v>222</v>
      </c>
      <c r="C1" s="1" t="s">
        <v>222</v>
      </c>
      <c r="D1" s="1" t="s">
        <v>222</v>
      </c>
      <c r="E1" s="1" t="s">
        <v>223</v>
      </c>
      <c r="F1" s="1" t="s">
        <v>5</v>
      </c>
    </row>
    <row r="2" spans="1:12" x14ac:dyDescent="0.3">
      <c r="A2" t="s">
        <v>4</v>
      </c>
      <c r="B2">
        <v>1</v>
      </c>
      <c r="C2">
        <v>1</v>
      </c>
      <c r="D2">
        <v>1</v>
      </c>
      <c r="E2">
        <v>0</v>
      </c>
      <c r="F2" s="1" t="s">
        <v>5</v>
      </c>
    </row>
    <row r="3" spans="1:12" ht="43.2" x14ac:dyDescent="0.3">
      <c r="A3" t="s">
        <v>9</v>
      </c>
      <c r="B3" s="38" t="s">
        <v>216</v>
      </c>
      <c r="C3" s="39" t="s">
        <v>217</v>
      </c>
      <c r="D3" s="1" t="s">
        <v>216</v>
      </c>
      <c r="E3" s="1" t="s">
        <v>221</v>
      </c>
      <c r="F3" s="1" t="s">
        <v>5</v>
      </c>
    </row>
    <row r="4" spans="1:12" x14ac:dyDescent="0.3">
      <c r="A4" t="s">
        <v>2</v>
      </c>
      <c r="B4" t="s">
        <v>214</v>
      </c>
      <c r="C4" t="s">
        <v>214</v>
      </c>
      <c r="D4" t="s">
        <v>214</v>
      </c>
      <c r="E4" t="s">
        <v>220</v>
      </c>
      <c r="F4" s="1" t="s">
        <v>5</v>
      </c>
      <c r="G4" t="s">
        <v>295</v>
      </c>
      <c r="H4" t="s">
        <v>294</v>
      </c>
    </row>
    <row r="5" spans="1:12" ht="43.2" x14ac:dyDescent="0.3">
      <c r="A5" t="s">
        <v>213</v>
      </c>
      <c r="B5" s="37" t="s">
        <v>215</v>
      </c>
      <c r="C5" s="1" t="s">
        <v>215</v>
      </c>
      <c r="D5" s="37" t="s">
        <v>218</v>
      </c>
      <c r="E5" s="1" t="s">
        <v>219</v>
      </c>
      <c r="F5" t="s">
        <v>198</v>
      </c>
      <c r="G5" s="1" t="s">
        <v>292</v>
      </c>
      <c r="H5" s="44" t="s">
        <v>293</v>
      </c>
      <c r="I5" t="s">
        <v>49</v>
      </c>
      <c r="J5" t="s">
        <v>50</v>
      </c>
      <c r="K5" t="s">
        <v>51</v>
      </c>
      <c r="L5" t="s">
        <v>52</v>
      </c>
    </row>
    <row r="6" spans="1:12" x14ac:dyDescent="0.3">
      <c r="A6" t="s">
        <v>199</v>
      </c>
      <c r="B6" s="40">
        <v>8</v>
      </c>
      <c r="C6" s="40">
        <v>8</v>
      </c>
      <c r="D6" s="40">
        <v>2.6666666666666665</v>
      </c>
      <c r="E6" s="2">
        <v>0</v>
      </c>
      <c r="F6" s="2" t="s">
        <v>1</v>
      </c>
      <c r="G6" s="2" t="s">
        <v>1</v>
      </c>
      <c r="H6" s="2" t="s">
        <v>1</v>
      </c>
    </row>
    <row r="7" spans="1:12" x14ac:dyDescent="0.3">
      <c r="A7" t="s">
        <v>200</v>
      </c>
      <c r="B7" s="40">
        <v>0</v>
      </c>
      <c r="C7" s="40">
        <v>0</v>
      </c>
      <c r="D7" s="40">
        <v>0</v>
      </c>
      <c r="E7" s="2">
        <v>0</v>
      </c>
      <c r="F7" s="2" t="s">
        <v>1</v>
      </c>
      <c r="G7" s="2" t="s">
        <v>1</v>
      </c>
      <c r="H7" s="2" t="s">
        <v>1</v>
      </c>
      <c r="K7" s="2" t="s">
        <v>53</v>
      </c>
      <c r="L7" s="2" t="s">
        <v>53</v>
      </c>
    </row>
    <row r="8" spans="1:12" x14ac:dyDescent="0.3">
      <c r="A8" t="s">
        <v>201</v>
      </c>
      <c r="B8" s="40">
        <v>0</v>
      </c>
      <c r="C8" s="40">
        <v>2</v>
      </c>
      <c r="D8" s="40">
        <v>0</v>
      </c>
      <c r="E8" s="2">
        <v>6</v>
      </c>
      <c r="F8" s="2" t="s">
        <v>1</v>
      </c>
      <c r="G8" s="2" t="s">
        <v>1</v>
      </c>
      <c r="H8" s="2" t="s">
        <v>1</v>
      </c>
    </row>
    <row r="9" spans="1:12" x14ac:dyDescent="0.3">
      <c r="A9" t="s">
        <v>202</v>
      </c>
      <c r="B9" s="40">
        <v>7</v>
      </c>
      <c r="C9" s="40">
        <v>9</v>
      </c>
      <c r="D9" s="40">
        <v>2.3333333333333335</v>
      </c>
      <c r="E9" s="2">
        <v>6</v>
      </c>
      <c r="F9" s="2" t="s">
        <v>1</v>
      </c>
      <c r="G9" s="2" t="s">
        <v>1</v>
      </c>
      <c r="H9" s="2" t="s">
        <v>1</v>
      </c>
    </row>
    <row r="10" spans="1:12" x14ac:dyDescent="0.3">
      <c r="A10" t="s">
        <v>203</v>
      </c>
      <c r="B10" s="40">
        <v>0</v>
      </c>
      <c r="C10" s="40">
        <v>3</v>
      </c>
      <c r="D10" s="40">
        <v>0</v>
      </c>
      <c r="E10" s="2">
        <v>8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</row>
    <row r="11" spans="1:12" x14ac:dyDescent="0.3">
      <c r="A11" t="s">
        <v>204</v>
      </c>
      <c r="B11" s="40">
        <v>3</v>
      </c>
      <c r="C11" s="40">
        <v>5</v>
      </c>
      <c r="D11" s="40">
        <v>0.75</v>
      </c>
      <c r="E11" s="2">
        <v>5</v>
      </c>
      <c r="F11" s="2" t="s">
        <v>1</v>
      </c>
      <c r="G11" s="2" t="s">
        <v>1</v>
      </c>
      <c r="H11" s="2" t="s">
        <v>1</v>
      </c>
    </row>
    <row r="12" spans="1:12" x14ac:dyDescent="0.3">
      <c r="A12" t="s">
        <v>205</v>
      </c>
      <c r="B12" s="40">
        <v>2</v>
      </c>
      <c r="C12" s="40">
        <v>5</v>
      </c>
      <c r="D12" s="40">
        <v>0.66666666666666663</v>
      </c>
      <c r="E12" s="2">
        <v>8</v>
      </c>
      <c r="F12" s="2" t="s">
        <v>1</v>
      </c>
      <c r="G12" s="2" t="s">
        <v>1</v>
      </c>
      <c r="H12" s="2" t="s">
        <v>1</v>
      </c>
    </row>
    <row r="13" spans="1:12" x14ac:dyDescent="0.3">
      <c r="A13" t="s">
        <v>206</v>
      </c>
      <c r="B13" s="40">
        <v>4</v>
      </c>
      <c r="C13" s="40">
        <v>6</v>
      </c>
      <c r="D13" s="40">
        <v>0.8</v>
      </c>
      <c r="E13" s="2">
        <v>8</v>
      </c>
      <c r="F13" s="2" t="s">
        <v>1</v>
      </c>
      <c r="G13" s="2" t="s">
        <v>1</v>
      </c>
      <c r="H13" s="2" t="s">
        <v>1</v>
      </c>
    </row>
    <row r="14" spans="1:12" x14ac:dyDescent="0.3">
      <c r="A14" t="s">
        <v>207</v>
      </c>
      <c r="B14" s="40">
        <v>0</v>
      </c>
      <c r="C14" s="40">
        <v>0</v>
      </c>
      <c r="D14" s="40">
        <v>0</v>
      </c>
      <c r="E14" s="2">
        <v>8</v>
      </c>
      <c r="F14" s="2" t="s">
        <v>1</v>
      </c>
      <c r="G14" s="2" t="s">
        <v>1</v>
      </c>
      <c r="H14" s="2" t="s">
        <v>1</v>
      </c>
      <c r="I14" s="2" t="s">
        <v>53</v>
      </c>
      <c r="J14" s="2" t="s">
        <v>53</v>
      </c>
    </row>
    <row r="15" spans="1:12" x14ac:dyDescent="0.3">
      <c r="A15" t="s">
        <v>208</v>
      </c>
      <c r="B15" s="40">
        <v>1</v>
      </c>
      <c r="C15" s="40">
        <v>1</v>
      </c>
      <c r="D15" s="40">
        <v>0.5</v>
      </c>
      <c r="E15" s="2">
        <v>5</v>
      </c>
      <c r="F15" s="2" t="s">
        <v>1</v>
      </c>
      <c r="G15" s="2" t="s">
        <v>1</v>
      </c>
      <c r="H15" s="2" t="s">
        <v>1</v>
      </c>
    </row>
    <row r="16" spans="1:12" x14ac:dyDescent="0.3">
      <c r="A16" t="s">
        <v>209</v>
      </c>
      <c r="B16" s="40">
        <v>6</v>
      </c>
      <c r="C16" s="40">
        <v>7</v>
      </c>
      <c r="D16" s="40">
        <v>1.5</v>
      </c>
      <c r="E16" s="2">
        <v>10</v>
      </c>
      <c r="F16" s="2" t="s">
        <v>1</v>
      </c>
      <c r="G16" s="2" t="s">
        <v>1</v>
      </c>
      <c r="H16" s="2" t="s">
        <v>1</v>
      </c>
    </row>
    <row r="17" spans="1:14" x14ac:dyDescent="0.3">
      <c r="A17" t="s">
        <v>210</v>
      </c>
      <c r="B17" s="40">
        <v>10</v>
      </c>
      <c r="C17" s="40">
        <v>10</v>
      </c>
      <c r="D17" s="40">
        <v>3.3333333333333335</v>
      </c>
      <c r="E17" s="2">
        <v>6</v>
      </c>
      <c r="F17" s="2" t="s">
        <v>1</v>
      </c>
      <c r="G17" s="2" t="s">
        <v>1</v>
      </c>
      <c r="H17" s="2" t="s">
        <v>1</v>
      </c>
    </row>
    <row r="18" spans="1:14" x14ac:dyDescent="0.3">
      <c r="A18" t="s">
        <v>211</v>
      </c>
      <c r="B18" s="40">
        <v>3</v>
      </c>
      <c r="C18" s="40">
        <v>5</v>
      </c>
      <c r="D18" s="40">
        <v>0.75</v>
      </c>
      <c r="E18" s="2">
        <v>5</v>
      </c>
      <c r="F18" s="2" t="s">
        <v>1</v>
      </c>
      <c r="G18" s="2" t="s">
        <v>1</v>
      </c>
      <c r="H18" s="2" t="s">
        <v>1</v>
      </c>
    </row>
    <row r="19" spans="1:14" x14ac:dyDescent="0.3">
      <c r="A19" t="s">
        <v>212</v>
      </c>
      <c r="B19" s="40">
        <v>2</v>
      </c>
      <c r="C19" s="40">
        <v>4</v>
      </c>
      <c r="D19" s="40">
        <v>1</v>
      </c>
      <c r="E19" s="2">
        <v>3</v>
      </c>
      <c r="F19" s="2" t="s">
        <v>1</v>
      </c>
      <c r="G19" s="2" t="s">
        <v>1</v>
      </c>
      <c r="H19" s="2" t="s">
        <v>1</v>
      </c>
    </row>
    <row r="20" spans="1:14" x14ac:dyDescent="0.3">
      <c r="J20" t="s">
        <v>258</v>
      </c>
      <c r="N20" t="s">
        <v>192</v>
      </c>
    </row>
    <row r="21" spans="1:14" ht="28.8" x14ac:dyDescent="0.3">
      <c r="B21" s="1" t="str">
        <f>B5</f>
        <v xml:space="preserve">ratio tourists having incidens </v>
      </c>
      <c r="C21" s="1" t="str">
        <f t="shared" ref="C21:E21" si="0">C5</f>
        <v xml:space="preserve">ratio tourists having incidens </v>
      </c>
      <c r="D21" s="1" t="str">
        <f t="shared" si="0"/>
        <v>ratio tourists having incidens  IN TAXI</v>
      </c>
      <c r="E21" s="1" t="str">
        <f t="shared" si="0"/>
        <v>score in booking.com</v>
      </c>
      <c r="F21" s="2" t="s">
        <v>57</v>
      </c>
      <c r="H21" s="2" t="s">
        <v>54</v>
      </c>
      <c r="I21" s="2" t="s">
        <v>226</v>
      </c>
      <c r="J21" s="2" t="s">
        <v>257</v>
      </c>
      <c r="K21" s="2" t="s">
        <v>259</v>
      </c>
      <c r="L21" s="2" t="s">
        <v>261</v>
      </c>
      <c r="M21" s="2" t="s">
        <v>260</v>
      </c>
      <c r="N21" s="43" t="s">
        <v>191</v>
      </c>
    </row>
    <row r="22" spans="1:14" x14ac:dyDescent="0.3">
      <c r="A22" t="str">
        <f>A6</f>
        <v>city1</v>
      </c>
      <c r="B22">
        <f>RANK(B6,B$6:B$19,B$2)</f>
        <v>13</v>
      </c>
      <c r="C22">
        <f t="shared" ref="C22:E22" si="1">RANK(C6,C$6:C$19,C$2)</f>
        <v>12</v>
      </c>
      <c r="D22">
        <f t="shared" si="1"/>
        <v>13</v>
      </c>
      <c r="E22">
        <f t="shared" si="1"/>
        <v>13</v>
      </c>
      <c r="F22">
        <v>1000</v>
      </c>
      <c r="H22">
        <f t="shared" ref="H22:H35" si="2">AVERAGE(B22:E22)</f>
        <v>12.75</v>
      </c>
      <c r="J22">
        <f>F93</f>
        <v>975.9</v>
      </c>
      <c r="K22">
        <f>RANK(H22,H$22:H$35,1)</f>
        <v>14</v>
      </c>
      <c r="L22">
        <f>K22-M22</f>
        <v>0</v>
      </c>
      <c r="M22">
        <f>RANK(J22,J$22:J$35,0)</f>
        <v>14</v>
      </c>
      <c r="N22">
        <f>IF(I178*I93&lt;=0,1,0)</f>
        <v>1</v>
      </c>
    </row>
    <row r="23" spans="1:14" x14ac:dyDescent="0.3">
      <c r="A23" t="str">
        <f t="shared" ref="A23:A35" si="3">A7</f>
        <v>city2</v>
      </c>
      <c r="B23">
        <f t="shared" ref="B23:E23" si="4">RANK(B7,B$6:B$19,B$2)</f>
        <v>1</v>
      </c>
      <c r="C23">
        <f t="shared" si="4"/>
        <v>1</v>
      </c>
      <c r="D23">
        <f t="shared" si="4"/>
        <v>1</v>
      </c>
      <c r="E23">
        <f t="shared" si="4"/>
        <v>13</v>
      </c>
      <c r="F23">
        <v>1000</v>
      </c>
      <c r="H23">
        <f t="shared" si="2"/>
        <v>4</v>
      </c>
      <c r="I23" s="2" t="s">
        <v>225</v>
      </c>
      <c r="J23">
        <f t="shared" ref="J23:J35" si="5">F94</f>
        <v>1010.9</v>
      </c>
      <c r="K23">
        <f t="shared" ref="K23:K35" si="6">RANK(H23,H$22:H$35,1)</f>
        <v>4</v>
      </c>
      <c r="L23">
        <f t="shared" ref="L23:L35" si="7">K23-M23</f>
        <v>0</v>
      </c>
      <c r="M23">
        <f t="shared" ref="M23:M35" si="8">RANK(J23,J$22:J$35,0)</f>
        <v>4</v>
      </c>
      <c r="N23">
        <f t="shared" ref="N23:N35" si="9">IF(I179*I94&lt;=0,1,0)</f>
        <v>1</v>
      </c>
    </row>
    <row r="24" spans="1:14" x14ac:dyDescent="0.3">
      <c r="A24" t="str">
        <f t="shared" si="3"/>
        <v>city3</v>
      </c>
      <c r="B24">
        <f t="shared" ref="B24:E24" si="10">RANK(B8,B$6:B$19,B$2)</f>
        <v>1</v>
      </c>
      <c r="C24">
        <f t="shared" si="10"/>
        <v>4</v>
      </c>
      <c r="D24">
        <f t="shared" si="10"/>
        <v>1</v>
      </c>
      <c r="E24">
        <f t="shared" si="10"/>
        <v>6</v>
      </c>
      <c r="F24">
        <v>1000</v>
      </c>
      <c r="H24">
        <f t="shared" si="2"/>
        <v>3</v>
      </c>
      <c r="I24" s="2"/>
      <c r="J24">
        <f t="shared" si="5"/>
        <v>1014.9</v>
      </c>
      <c r="K24">
        <f t="shared" si="6"/>
        <v>3</v>
      </c>
      <c r="L24">
        <f t="shared" si="7"/>
        <v>0</v>
      </c>
      <c r="M24">
        <f t="shared" si="8"/>
        <v>3</v>
      </c>
      <c r="N24">
        <f t="shared" si="9"/>
        <v>1</v>
      </c>
    </row>
    <row r="25" spans="1:14" x14ac:dyDescent="0.3">
      <c r="A25" t="str">
        <f t="shared" si="3"/>
        <v>city4</v>
      </c>
      <c r="B25">
        <f t="shared" ref="B25:E25" si="11">RANK(B9,B$6:B$19,B$2)</f>
        <v>12</v>
      </c>
      <c r="C25">
        <f t="shared" si="11"/>
        <v>13</v>
      </c>
      <c r="D25">
        <f t="shared" si="11"/>
        <v>12</v>
      </c>
      <c r="E25">
        <f t="shared" si="11"/>
        <v>6</v>
      </c>
      <c r="F25">
        <v>1000</v>
      </c>
      <c r="H25">
        <f t="shared" si="2"/>
        <v>10.75</v>
      </c>
      <c r="I25" s="2"/>
      <c r="J25">
        <f t="shared" si="5"/>
        <v>982.4</v>
      </c>
      <c r="K25">
        <f t="shared" si="6"/>
        <v>12</v>
      </c>
      <c r="L25">
        <f t="shared" si="7"/>
        <v>0</v>
      </c>
      <c r="M25">
        <f t="shared" si="8"/>
        <v>12</v>
      </c>
      <c r="N25">
        <f t="shared" si="9"/>
        <v>1</v>
      </c>
    </row>
    <row r="26" spans="1:14" x14ac:dyDescent="0.3">
      <c r="A26" t="str">
        <f t="shared" si="3"/>
        <v>city5</v>
      </c>
      <c r="B26">
        <f t="shared" ref="B26:E26" si="12">RANK(B10,B$6:B$19,B$2)</f>
        <v>1</v>
      </c>
      <c r="C26">
        <f t="shared" si="12"/>
        <v>5</v>
      </c>
      <c r="D26">
        <f t="shared" si="12"/>
        <v>1</v>
      </c>
      <c r="E26">
        <f t="shared" si="12"/>
        <v>2</v>
      </c>
      <c r="F26">
        <v>1000</v>
      </c>
      <c r="H26">
        <f t="shared" si="2"/>
        <v>2.25</v>
      </c>
      <c r="I26" s="2" t="s">
        <v>162</v>
      </c>
      <c r="J26">
        <f t="shared" si="5"/>
        <v>1017.9</v>
      </c>
      <c r="K26">
        <f t="shared" si="6"/>
        <v>2</v>
      </c>
      <c r="L26">
        <f t="shared" si="7"/>
        <v>0</v>
      </c>
      <c r="M26">
        <f t="shared" si="8"/>
        <v>2</v>
      </c>
      <c r="N26">
        <f t="shared" si="9"/>
        <v>1</v>
      </c>
    </row>
    <row r="27" spans="1:14" x14ac:dyDescent="0.3">
      <c r="A27" t="str">
        <f t="shared" si="3"/>
        <v>city6</v>
      </c>
      <c r="B27">
        <f t="shared" ref="B27:E27" si="13">RANK(B11,B$6:B$19,B$2)</f>
        <v>8</v>
      </c>
      <c r="C27">
        <f t="shared" si="13"/>
        <v>7</v>
      </c>
      <c r="D27">
        <f t="shared" si="13"/>
        <v>7</v>
      </c>
      <c r="E27">
        <f t="shared" si="13"/>
        <v>9</v>
      </c>
      <c r="F27">
        <v>1000</v>
      </c>
      <c r="H27">
        <f t="shared" si="2"/>
        <v>7.75</v>
      </c>
      <c r="J27">
        <f t="shared" si="5"/>
        <v>995.9</v>
      </c>
      <c r="K27">
        <f t="shared" si="6"/>
        <v>7</v>
      </c>
      <c r="L27">
        <f t="shared" si="7"/>
        <v>-1</v>
      </c>
      <c r="M27">
        <f t="shared" si="8"/>
        <v>8</v>
      </c>
      <c r="N27">
        <f t="shared" si="9"/>
        <v>1</v>
      </c>
    </row>
    <row r="28" spans="1:14" x14ac:dyDescent="0.3">
      <c r="A28" t="str">
        <f t="shared" si="3"/>
        <v>city7</v>
      </c>
      <c r="B28">
        <f t="shared" ref="B28:E28" si="14">RANK(B12,B$6:B$19,B$2)</f>
        <v>6</v>
      </c>
      <c r="C28">
        <f t="shared" si="14"/>
        <v>7</v>
      </c>
      <c r="D28">
        <f t="shared" si="14"/>
        <v>6</v>
      </c>
      <c r="E28">
        <f t="shared" si="14"/>
        <v>2</v>
      </c>
      <c r="F28">
        <v>1000</v>
      </c>
      <c r="H28">
        <f t="shared" si="2"/>
        <v>5.25</v>
      </c>
      <c r="J28">
        <f t="shared" si="5"/>
        <v>1005.9</v>
      </c>
      <c r="K28">
        <f t="shared" si="6"/>
        <v>5</v>
      </c>
      <c r="L28">
        <f t="shared" si="7"/>
        <v>-1</v>
      </c>
      <c r="M28">
        <f t="shared" si="8"/>
        <v>6</v>
      </c>
      <c r="N28">
        <f t="shared" si="9"/>
        <v>1</v>
      </c>
    </row>
    <row r="29" spans="1:14" x14ac:dyDescent="0.3">
      <c r="A29" t="str">
        <f t="shared" si="3"/>
        <v>city8</v>
      </c>
      <c r="B29">
        <f t="shared" ref="B29:E29" si="15">RANK(B13,B$6:B$19,B$2)</f>
        <v>10</v>
      </c>
      <c r="C29">
        <f t="shared" si="15"/>
        <v>10</v>
      </c>
      <c r="D29">
        <f t="shared" si="15"/>
        <v>9</v>
      </c>
      <c r="E29">
        <f t="shared" si="15"/>
        <v>2</v>
      </c>
      <c r="F29">
        <v>1000</v>
      </c>
      <c r="H29">
        <f t="shared" si="2"/>
        <v>7.75</v>
      </c>
      <c r="J29">
        <f t="shared" si="5"/>
        <v>995.9</v>
      </c>
      <c r="K29">
        <f t="shared" si="6"/>
        <v>7</v>
      </c>
      <c r="L29">
        <f t="shared" si="7"/>
        <v>-1</v>
      </c>
      <c r="M29">
        <f t="shared" si="8"/>
        <v>8</v>
      </c>
      <c r="N29">
        <f t="shared" si="9"/>
        <v>1</v>
      </c>
    </row>
    <row r="30" spans="1:14" x14ac:dyDescent="0.3">
      <c r="A30" t="str">
        <f t="shared" si="3"/>
        <v>city9</v>
      </c>
      <c r="B30">
        <f t="shared" ref="B30:E30" si="16">RANK(B14,B$6:B$19,B$2)</f>
        <v>1</v>
      </c>
      <c r="C30">
        <f t="shared" si="16"/>
        <v>1</v>
      </c>
      <c r="D30">
        <f t="shared" si="16"/>
        <v>1</v>
      </c>
      <c r="E30">
        <f t="shared" si="16"/>
        <v>2</v>
      </c>
      <c r="F30">
        <v>1000</v>
      </c>
      <c r="H30">
        <f t="shared" si="2"/>
        <v>1.25</v>
      </c>
      <c r="I30" s="2" t="s">
        <v>225</v>
      </c>
      <c r="J30">
        <f t="shared" si="5"/>
        <v>1021.9</v>
      </c>
      <c r="K30">
        <f t="shared" si="6"/>
        <v>1</v>
      </c>
      <c r="L30">
        <f t="shared" si="7"/>
        <v>0</v>
      </c>
      <c r="M30">
        <f t="shared" si="8"/>
        <v>1</v>
      </c>
      <c r="N30">
        <f t="shared" si="9"/>
        <v>1</v>
      </c>
    </row>
    <row r="31" spans="1:14" x14ac:dyDescent="0.3">
      <c r="A31" t="str">
        <f t="shared" si="3"/>
        <v>city10</v>
      </c>
      <c r="B31">
        <f t="shared" ref="B31:E31" si="17">RANK(B15,B$6:B$19,B$2)</f>
        <v>5</v>
      </c>
      <c r="C31">
        <f t="shared" si="17"/>
        <v>3</v>
      </c>
      <c r="D31">
        <f t="shared" si="17"/>
        <v>5</v>
      </c>
      <c r="E31">
        <f t="shared" si="17"/>
        <v>9</v>
      </c>
      <c r="F31">
        <v>1000</v>
      </c>
      <c r="H31">
        <f t="shared" si="2"/>
        <v>5.5</v>
      </c>
      <c r="J31">
        <f t="shared" si="5"/>
        <v>1004.9</v>
      </c>
      <c r="K31">
        <f t="shared" si="6"/>
        <v>6</v>
      </c>
      <c r="L31">
        <f t="shared" si="7"/>
        <v>-1</v>
      </c>
      <c r="M31">
        <f t="shared" si="8"/>
        <v>7</v>
      </c>
      <c r="N31">
        <f t="shared" si="9"/>
        <v>1</v>
      </c>
    </row>
    <row r="32" spans="1:14" ht="31.2" x14ac:dyDescent="0.6">
      <c r="A32" t="str">
        <f t="shared" si="3"/>
        <v>city11</v>
      </c>
      <c r="B32">
        <f t="shared" ref="B32:E32" si="18">RANK(B16,B$6:B$19,B$2)</f>
        <v>11</v>
      </c>
      <c r="C32">
        <f t="shared" si="18"/>
        <v>11</v>
      </c>
      <c r="D32">
        <f t="shared" si="18"/>
        <v>11</v>
      </c>
      <c r="E32" s="42">
        <f t="shared" si="18"/>
        <v>1</v>
      </c>
      <c r="F32">
        <v>1000</v>
      </c>
      <c r="H32">
        <f t="shared" si="2"/>
        <v>8.5</v>
      </c>
      <c r="J32">
        <f t="shared" si="5"/>
        <v>1007.4</v>
      </c>
      <c r="K32">
        <f t="shared" si="6"/>
        <v>10</v>
      </c>
      <c r="L32" s="41">
        <f t="shared" si="7"/>
        <v>5</v>
      </c>
      <c r="M32">
        <f t="shared" si="8"/>
        <v>5</v>
      </c>
      <c r="N32">
        <f t="shared" si="9"/>
        <v>1</v>
      </c>
    </row>
    <row r="33" spans="1:14" x14ac:dyDescent="0.3">
      <c r="A33" t="str">
        <f t="shared" si="3"/>
        <v>city12</v>
      </c>
      <c r="B33">
        <f t="shared" ref="B33:E33" si="19">RANK(B17,B$6:B$19,B$2)</f>
        <v>14</v>
      </c>
      <c r="C33">
        <f t="shared" si="19"/>
        <v>14</v>
      </c>
      <c r="D33">
        <f t="shared" si="19"/>
        <v>14</v>
      </c>
      <c r="E33">
        <f t="shared" si="19"/>
        <v>6</v>
      </c>
      <c r="F33">
        <v>1000</v>
      </c>
      <c r="H33">
        <f t="shared" si="2"/>
        <v>12</v>
      </c>
      <c r="J33">
        <f t="shared" si="5"/>
        <v>977.4</v>
      </c>
      <c r="K33">
        <f t="shared" si="6"/>
        <v>13</v>
      </c>
      <c r="L33">
        <f t="shared" si="7"/>
        <v>0</v>
      </c>
      <c r="M33">
        <f t="shared" si="8"/>
        <v>13</v>
      </c>
      <c r="N33">
        <f t="shared" si="9"/>
        <v>1</v>
      </c>
    </row>
    <row r="34" spans="1:14" x14ac:dyDescent="0.3">
      <c r="A34" t="str">
        <f t="shared" si="3"/>
        <v>city13</v>
      </c>
      <c r="B34">
        <f t="shared" ref="B34:E34" si="20">RANK(B18,B$6:B$19,B$2)</f>
        <v>8</v>
      </c>
      <c r="C34">
        <f t="shared" si="20"/>
        <v>7</v>
      </c>
      <c r="D34">
        <f t="shared" si="20"/>
        <v>7</v>
      </c>
      <c r="E34">
        <f t="shared" si="20"/>
        <v>9</v>
      </c>
      <c r="F34">
        <v>1000</v>
      </c>
      <c r="H34">
        <f t="shared" si="2"/>
        <v>7.75</v>
      </c>
      <c r="J34">
        <f t="shared" si="5"/>
        <v>995.9</v>
      </c>
      <c r="K34">
        <f t="shared" si="6"/>
        <v>7</v>
      </c>
      <c r="L34">
        <f t="shared" si="7"/>
        <v>-1</v>
      </c>
      <c r="M34">
        <f t="shared" si="8"/>
        <v>8</v>
      </c>
      <c r="N34">
        <f t="shared" si="9"/>
        <v>1</v>
      </c>
    </row>
    <row r="35" spans="1:14" x14ac:dyDescent="0.3">
      <c r="A35" t="str">
        <f t="shared" si="3"/>
        <v>city14</v>
      </c>
      <c r="B35">
        <f t="shared" ref="B35:E35" si="21">RANK(B19,B$6:B$19,B$2)</f>
        <v>6</v>
      </c>
      <c r="C35">
        <f t="shared" si="21"/>
        <v>6</v>
      </c>
      <c r="D35">
        <f t="shared" si="21"/>
        <v>10</v>
      </c>
      <c r="E35">
        <f t="shared" si="21"/>
        <v>12</v>
      </c>
      <c r="F35">
        <v>1000</v>
      </c>
      <c r="H35">
        <f t="shared" si="2"/>
        <v>8.5</v>
      </c>
      <c r="J35">
        <f t="shared" si="5"/>
        <v>992.9</v>
      </c>
      <c r="K35">
        <f t="shared" si="6"/>
        <v>10</v>
      </c>
      <c r="L35">
        <f t="shared" si="7"/>
        <v>-1</v>
      </c>
      <c r="M35">
        <f t="shared" si="8"/>
        <v>11</v>
      </c>
      <c r="N35">
        <f t="shared" si="9"/>
        <v>1</v>
      </c>
    </row>
    <row r="38" spans="1:14" ht="18" x14ac:dyDescent="0.3">
      <c r="A38" s="23"/>
    </row>
    <row r="39" spans="1:14" x14ac:dyDescent="0.3">
      <c r="A39" s="24"/>
    </row>
    <row r="42" spans="1:14" x14ac:dyDescent="0.3">
      <c r="A42" s="25" t="s">
        <v>59</v>
      </c>
      <c r="B42" s="26">
        <v>7476993</v>
      </c>
      <c r="C42" s="25" t="s">
        <v>60</v>
      </c>
      <c r="D42" s="26">
        <v>14</v>
      </c>
      <c r="E42" s="25" t="s">
        <v>61</v>
      </c>
      <c r="F42" s="26">
        <v>4</v>
      </c>
      <c r="G42" s="25" t="s">
        <v>62</v>
      </c>
      <c r="H42" s="26">
        <v>14</v>
      </c>
      <c r="I42" s="25" t="s">
        <v>63</v>
      </c>
      <c r="J42" s="26">
        <v>0</v>
      </c>
      <c r="K42" s="25" t="s">
        <v>64</v>
      </c>
      <c r="L42" s="26" t="s">
        <v>227</v>
      </c>
    </row>
    <row r="43" spans="1:14" ht="18.600000000000001" thickBot="1" x14ac:dyDescent="0.35">
      <c r="A43" s="23"/>
    </row>
    <row r="44" spans="1:14" ht="15" thickBot="1" x14ac:dyDescent="0.35">
      <c r="A44" s="27" t="s">
        <v>66</v>
      </c>
      <c r="B44" s="27" t="s">
        <v>67</v>
      </c>
      <c r="C44" s="27" t="s">
        <v>68</v>
      </c>
      <c r="D44" s="27" t="s">
        <v>69</v>
      </c>
      <c r="E44" s="27" t="s">
        <v>70</v>
      </c>
      <c r="F44" s="27" t="s">
        <v>71</v>
      </c>
    </row>
    <row r="45" spans="1:14" ht="15" thickBot="1" x14ac:dyDescent="0.35">
      <c r="A45" s="27" t="s">
        <v>72</v>
      </c>
      <c r="B45" s="28">
        <v>13</v>
      </c>
      <c r="C45" s="28">
        <v>12</v>
      </c>
      <c r="D45" s="28">
        <v>13</v>
      </c>
      <c r="E45" s="28">
        <v>13</v>
      </c>
      <c r="F45" s="28">
        <v>1000</v>
      </c>
      <c r="H45">
        <f>15-B45</f>
        <v>2</v>
      </c>
      <c r="I45">
        <f t="shared" ref="I45:I58" si="22">15-C45</f>
        <v>3</v>
      </c>
      <c r="J45">
        <f t="shared" ref="J45:J58" si="23">15-D45</f>
        <v>2</v>
      </c>
      <c r="K45">
        <f t="shared" ref="K45:K58" si="24">15-E45</f>
        <v>2</v>
      </c>
      <c r="L45">
        <f>F45</f>
        <v>1000</v>
      </c>
    </row>
    <row r="46" spans="1:14" ht="15" thickBot="1" x14ac:dyDescent="0.35">
      <c r="A46" s="27" t="s">
        <v>73</v>
      </c>
      <c r="B46" s="28">
        <v>1</v>
      </c>
      <c r="C46" s="28">
        <v>1</v>
      </c>
      <c r="D46" s="28">
        <v>1</v>
      </c>
      <c r="E46" s="28">
        <v>13</v>
      </c>
      <c r="F46" s="28">
        <v>1000</v>
      </c>
      <c r="H46">
        <f t="shared" ref="H46:H58" si="25">15-B46</f>
        <v>14</v>
      </c>
      <c r="I46">
        <f t="shared" si="22"/>
        <v>14</v>
      </c>
      <c r="J46">
        <f t="shared" si="23"/>
        <v>14</v>
      </c>
      <c r="K46">
        <f t="shared" si="24"/>
        <v>2</v>
      </c>
      <c r="L46">
        <f t="shared" ref="L46:L58" si="26">F46</f>
        <v>1000</v>
      </c>
    </row>
    <row r="47" spans="1:14" ht="15" thickBot="1" x14ac:dyDescent="0.35">
      <c r="A47" s="27" t="s">
        <v>74</v>
      </c>
      <c r="B47" s="28">
        <v>1</v>
      </c>
      <c r="C47" s="28">
        <v>4</v>
      </c>
      <c r="D47" s="28">
        <v>1</v>
      </c>
      <c r="E47" s="28">
        <v>6</v>
      </c>
      <c r="F47" s="28">
        <v>1000</v>
      </c>
      <c r="H47">
        <f t="shared" si="25"/>
        <v>14</v>
      </c>
      <c r="I47">
        <f t="shared" si="22"/>
        <v>11</v>
      </c>
      <c r="J47">
        <f t="shared" si="23"/>
        <v>14</v>
      </c>
      <c r="K47">
        <f t="shared" si="24"/>
        <v>9</v>
      </c>
      <c r="L47">
        <f t="shared" si="26"/>
        <v>1000</v>
      </c>
    </row>
    <row r="48" spans="1:14" ht="15" thickBot="1" x14ac:dyDescent="0.35">
      <c r="A48" s="27" t="s">
        <v>75</v>
      </c>
      <c r="B48" s="28">
        <v>12</v>
      </c>
      <c r="C48" s="28">
        <v>13</v>
      </c>
      <c r="D48" s="28">
        <v>12</v>
      </c>
      <c r="E48" s="28">
        <v>6</v>
      </c>
      <c r="F48" s="28">
        <v>1000</v>
      </c>
      <c r="H48">
        <f t="shared" si="25"/>
        <v>3</v>
      </c>
      <c r="I48">
        <f t="shared" si="22"/>
        <v>2</v>
      </c>
      <c r="J48">
        <f t="shared" si="23"/>
        <v>3</v>
      </c>
      <c r="K48">
        <f t="shared" si="24"/>
        <v>9</v>
      </c>
      <c r="L48">
        <f t="shared" si="26"/>
        <v>1000</v>
      </c>
    </row>
    <row r="49" spans="1:12" ht="15" thickBot="1" x14ac:dyDescent="0.35">
      <c r="A49" s="27" t="s">
        <v>76</v>
      </c>
      <c r="B49" s="28">
        <v>1</v>
      </c>
      <c r="C49" s="28">
        <v>5</v>
      </c>
      <c r="D49" s="28">
        <v>1</v>
      </c>
      <c r="E49" s="28">
        <v>2</v>
      </c>
      <c r="F49" s="28">
        <v>1000</v>
      </c>
      <c r="H49">
        <f t="shared" si="25"/>
        <v>14</v>
      </c>
      <c r="I49">
        <f t="shared" si="22"/>
        <v>10</v>
      </c>
      <c r="J49">
        <f t="shared" si="23"/>
        <v>14</v>
      </c>
      <c r="K49">
        <f t="shared" si="24"/>
        <v>13</v>
      </c>
      <c r="L49">
        <f t="shared" si="26"/>
        <v>1000</v>
      </c>
    </row>
    <row r="50" spans="1:12" ht="15" thickBot="1" x14ac:dyDescent="0.35">
      <c r="A50" s="27" t="s">
        <v>77</v>
      </c>
      <c r="B50" s="28">
        <v>8</v>
      </c>
      <c r="C50" s="28">
        <v>7</v>
      </c>
      <c r="D50" s="28">
        <v>7</v>
      </c>
      <c r="E50" s="28">
        <v>9</v>
      </c>
      <c r="F50" s="28">
        <v>1000</v>
      </c>
      <c r="H50">
        <f t="shared" si="25"/>
        <v>7</v>
      </c>
      <c r="I50">
        <f t="shared" si="22"/>
        <v>8</v>
      </c>
      <c r="J50">
        <f t="shared" si="23"/>
        <v>8</v>
      </c>
      <c r="K50">
        <f t="shared" si="24"/>
        <v>6</v>
      </c>
      <c r="L50">
        <f t="shared" si="26"/>
        <v>1000</v>
      </c>
    </row>
    <row r="51" spans="1:12" ht="15" thickBot="1" x14ac:dyDescent="0.35">
      <c r="A51" s="27" t="s">
        <v>78</v>
      </c>
      <c r="B51" s="28">
        <v>6</v>
      </c>
      <c r="C51" s="28">
        <v>7</v>
      </c>
      <c r="D51" s="28">
        <v>6</v>
      </c>
      <c r="E51" s="28">
        <v>2</v>
      </c>
      <c r="F51" s="28">
        <v>1000</v>
      </c>
      <c r="H51">
        <f t="shared" si="25"/>
        <v>9</v>
      </c>
      <c r="I51">
        <f t="shared" si="22"/>
        <v>8</v>
      </c>
      <c r="J51">
        <f t="shared" si="23"/>
        <v>9</v>
      </c>
      <c r="K51">
        <f t="shared" si="24"/>
        <v>13</v>
      </c>
      <c r="L51">
        <f t="shared" si="26"/>
        <v>1000</v>
      </c>
    </row>
    <row r="52" spans="1:12" ht="15" thickBot="1" x14ac:dyDescent="0.35">
      <c r="A52" s="27" t="s">
        <v>79</v>
      </c>
      <c r="B52" s="28">
        <v>10</v>
      </c>
      <c r="C52" s="28">
        <v>10</v>
      </c>
      <c r="D52" s="28">
        <v>9</v>
      </c>
      <c r="E52" s="28">
        <v>2</v>
      </c>
      <c r="F52" s="28">
        <v>1000</v>
      </c>
      <c r="H52">
        <f t="shared" si="25"/>
        <v>5</v>
      </c>
      <c r="I52">
        <f t="shared" si="22"/>
        <v>5</v>
      </c>
      <c r="J52">
        <f t="shared" si="23"/>
        <v>6</v>
      </c>
      <c r="K52">
        <f t="shared" si="24"/>
        <v>13</v>
      </c>
      <c r="L52">
        <f t="shared" si="26"/>
        <v>1000</v>
      </c>
    </row>
    <row r="53" spans="1:12" ht="15" thickBot="1" x14ac:dyDescent="0.35">
      <c r="A53" s="27" t="s">
        <v>80</v>
      </c>
      <c r="B53" s="28">
        <v>1</v>
      </c>
      <c r="C53" s="28">
        <v>1</v>
      </c>
      <c r="D53" s="28">
        <v>1</v>
      </c>
      <c r="E53" s="28">
        <v>2</v>
      </c>
      <c r="F53" s="28">
        <v>1000</v>
      </c>
      <c r="H53">
        <f t="shared" si="25"/>
        <v>14</v>
      </c>
      <c r="I53">
        <f t="shared" si="22"/>
        <v>14</v>
      </c>
      <c r="J53">
        <f t="shared" si="23"/>
        <v>14</v>
      </c>
      <c r="K53">
        <f t="shared" si="24"/>
        <v>13</v>
      </c>
      <c r="L53">
        <f t="shared" si="26"/>
        <v>1000</v>
      </c>
    </row>
    <row r="54" spans="1:12" ht="15" thickBot="1" x14ac:dyDescent="0.35">
      <c r="A54" s="27" t="s">
        <v>81</v>
      </c>
      <c r="B54" s="28">
        <v>5</v>
      </c>
      <c r="C54" s="28">
        <v>3</v>
      </c>
      <c r="D54" s="28">
        <v>5</v>
      </c>
      <c r="E54" s="28">
        <v>9</v>
      </c>
      <c r="F54" s="28">
        <v>1000</v>
      </c>
      <c r="H54">
        <f t="shared" si="25"/>
        <v>10</v>
      </c>
      <c r="I54">
        <f t="shared" si="22"/>
        <v>12</v>
      </c>
      <c r="J54">
        <f t="shared" si="23"/>
        <v>10</v>
      </c>
      <c r="K54">
        <f t="shared" si="24"/>
        <v>6</v>
      </c>
      <c r="L54">
        <f t="shared" si="26"/>
        <v>1000</v>
      </c>
    </row>
    <row r="55" spans="1:12" ht="15" thickBot="1" x14ac:dyDescent="0.35">
      <c r="A55" s="27" t="s">
        <v>228</v>
      </c>
      <c r="B55" s="28">
        <v>11</v>
      </c>
      <c r="C55" s="28">
        <v>11</v>
      </c>
      <c r="D55" s="28">
        <v>11</v>
      </c>
      <c r="E55" s="28">
        <v>1</v>
      </c>
      <c r="F55" s="28">
        <v>1000</v>
      </c>
      <c r="H55">
        <f t="shared" si="25"/>
        <v>4</v>
      </c>
      <c r="I55">
        <f t="shared" si="22"/>
        <v>4</v>
      </c>
      <c r="J55">
        <f t="shared" si="23"/>
        <v>4</v>
      </c>
      <c r="K55">
        <f t="shared" si="24"/>
        <v>14</v>
      </c>
      <c r="L55">
        <f t="shared" si="26"/>
        <v>1000</v>
      </c>
    </row>
    <row r="56" spans="1:12" ht="15" thickBot="1" x14ac:dyDescent="0.35">
      <c r="A56" s="27" t="s">
        <v>229</v>
      </c>
      <c r="B56" s="28">
        <v>14</v>
      </c>
      <c r="C56" s="28">
        <v>14</v>
      </c>
      <c r="D56" s="28">
        <v>14</v>
      </c>
      <c r="E56" s="28">
        <v>6</v>
      </c>
      <c r="F56" s="28">
        <v>1000</v>
      </c>
      <c r="H56">
        <f t="shared" si="25"/>
        <v>1</v>
      </c>
      <c r="I56">
        <f t="shared" si="22"/>
        <v>1</v>
      </c>
      <c r="J56">
        <f t="shared" si="23"/>
        <v>1</v>
      </c>
      <c r="K56">
        <f t="shared" si="24"/>
        <v>9</v>
      </c>
      <c r="L56">
        <f t="shared" si="26"/>
        <v>1000</v>
      </c>
    </row>
    <row r="57" spans="1:12" ht="15" thickBot="1" x14ac:dyDescent="0.35">
      <c r="A57" s="27" t="s">
        <v>230</v>
      </c>
      <c r="B57" s="28">
        <v>8</v>
      </c>
      <c r="C57" s="28">
        <v>7</v>
      </c>
      <c r="D57" s="28">
        <v>7</v>
      </c>
      <c r="E57" s="28">
        <v>9</v>
      </c>
      <c r="F57" s="28">
        <v>1000</v>
      </c>
      <c r="H57">
        <f t="shared" si="25"/>
        <v>7</v>
      </c>
      <c r="I57">
        <f t="shared" si="22"/>
        <v>8</v>
      </c>
      <c r="J57">
        <f t="shared" si="23"/>
        <v>8</v>
      </c>
      <c r="K57">
        <f t="shared" si="24"/>
        <v>6</v>
      </c>
      <c r="L57">
        <f t="shared" si="26"/>
        <v>1000</v>
      </c>
    </row>
    <row r="58" spans="1:12" ht="15" thickBot="1" x14ac:dyDescent="0.35">
      <c r="A58" s="27" t="s">
        <v>231</v>
      </c>
      <c r="B58" s="28">
        <v>6</v>
      </c>
      <c r="C58" s="28">
        <v>6</v>
      </c>
      <c r="D58" s="28">
        <v>10</v>
      </c>
      <c r="E58" s="28">
        <v>12</v>
      </c>
      <c r="F58" s="28">
        <v>1000</v>
      </c>
      <c r="H58">
        <f t="shared" si="25"/>
        <v>9</v>
      </c>
      <c r="I58">
        <f t="shared" si="22"/>
        <v>9</v>
      </c>
      <c r="J58">
        <f t="shared" si="23"/>
        <v>5</v>
      </c>
      <c r="K58">
        <f t="shared" si="24"/>
        <v>3</v>
      </c>
      <c r="L58">
        <f t="shared" si="26"/>
        <v>1000</v>
      </c>
    </row>
    <row r="59" spans="1:12" ht="18.600000000000001" thickBot="1" x14ac:dyDescent="0.35">
      <c r="A59" s="23"/>
    </row>
    <row r="60" spans="1:12" ht="15" thickBot="1" x14ac:dyDescent="0.35">
      <c r="A60" s="27" t="s">
        <v>82</v>
      </c>
      <c r="B60" s="27" t="s">
        <v>67</v>
      </c>
      <c r="C60" s="27" t="s">
        <v>68</v>
      </c>
      <c r="D60" s="27" t="s">
        <v>69</v>
      </c>
      <c r="E60" s="27" t="s">
        <v>70</v>
      </c>
    </row>
    <row r="61" spans="1:12" ht="15" thickBot="1" x14ac:dyDescent="0.35">
      <c r="A61" s="27" t="s">
        <v>83</v>
      </c>
      <c r="B61" s="28" t="s">
        <v>232</v>
      </c>
      <c r="C61" s="28" t="s">
        <v>233</v>
      </c>
      <c r="D61" s="28" t="s">
        <v>232</v>
      </c>
      <c r="E61" s="28" t="s">
        <v>234</v>
      </c>
    </row>
    <row r="62" spans="1:12" ht="15" thickBot="1" x14ac:dyDescent="0.35">
      <c r="A62" s="27" t="s">
        <v>88</v>
      </c>
      <c r="B62" s="28" t="s">
        <v>235</v>
      </c>
      <c r="C62" s="28" t="s">
        <v>236</v>
      </c>
      <c r="D62" s="28" t="s">
        <v>235</v>
      </c>
      <c r="E62" s="28" t="s">
        <v>235</v>
      </c>
    </row>
    <row r="63" spans="1:12" ht="15" thickBot="1" x14ac:dyDescent="0.35">
      <c r="A63" s="27" t="s">
        <v>93</v>
      </c>
      <c r="B63" s="28" t="s">
        <v>237</v>
      </c>
      <c r="C63" s="28" t="s">
        <v>238</v>
      </c>
      <c r="D63" s="28" t="s">
        <v>237</v>
      </c>
      <c r="E63" s="28" t="s">
        <v>237</v>
      </c>
    </row>
    <row r="64" spans="1:12" ht="15" thickBot="1" x14ac:dyDescent="0.35">
      <c r="A64" s="27" t="s">
        <v>98</v>
      </c>
      <c r="B64" s="28" t="s">
        <v>239</v>
      </c>
      <c r="C64" s="28" t="s">
        <v>240</v>
      </c>
      <c r="D64" s="28" t="s">
        <v>239</v>
      </c>
      <c r="E64" s="28" t="s">
        <v>239</v>
      </c>
    </row>
    <row r="65" spans="1:5" ht="15" thickBot="1" x14ac:dyDescent="0.35">
      <c r="A65" s="27" t="s">
        <v>103</v>
      </c>
      <c r="B65" s="28" t="s">
        <v>84</v>
      </c>
      <c r="C65" s="28" t="s">
        <v>241</v>
      </c>
      <c r="D65" s="28" t="s">
        <v>84</v>
      </c>
      <c r="E65" s="28" t="s">
        <v>84</v>
      </c>
    </row>
    <row r="66" spans="1:5" ht="15" thickBot="1" x14ac:dyDescent="0.35">
      <c r="A66" s="27" t="s">
        <v>108</v>
      </c>
      <c r="B66" s="28" t="s">
        <v>89</v>
      </c>
      <c r="C66" s="28" t="s">
        <v>242</v>
      </c>
      <c r="D66" s="28" t="s">
        <v>89</v>
      </c>
      <c r="E66" s="28" t="s">
        <v>89</v>
      </c>
    </row>
    <row r="67" spans="1:5" ht="15" thickBot="1" x14ac:dyDescent="0.35">
      <c r="A67" s="27" t="s">
        <v>113</v>
      </c>
      <c r="B67" s="28" t="s">
        <v>94</v>
      </c>
      <c r="C67" s="28" t="s">
        <v>243</v>
      </c>
      <c r="D67" s="28" t="s">
        <v>94</v>
      </c>
      <c r="E67" s="28" t="s">
        <v>94</v>
      </c>
    </row>
    <row r="68" spans="1:5" ht="15" thickBot="1" x14ac:dyDescent="0.35">
      <c r="A68" s="27" t="s">
        <v>118</v>
      </c>
      <c r="B68" s="28" t="s">
        <v>99</v>
      </c>
      <c r="C68" s="28" t="s">
        <v>244</v>
      </c>
      <c r="D68" s="28" t="s">
        <v>99</v>
      </c>
      <c r="E68" s="28" t="s">
        <v>99</v>
      </c>
    </row>
    <row r="69" spans="1:5" ht="15" thickBot="1" x14ac:dyDescent="0.35">
      <c r="A69" s="27" t="s">
        <v>122</v>
      </c>
      <c r="B69" s="28" t="s">
        <v>104</v>
      </c>
      <c r="C69" s="28" t="s">
        <v>245</v>
      </c>
      <c r="D69" s="28" t="s">
        <v>104</v>
      </c>
      <c r="E69" s="28" t="s">
        <v>104</v>
      </c>
    </row>
    <row r="70" spans="1:5" ht="15" thickBot="1" x14ac:dyDescent="0.35">
      <c r="A70" s="27" t="s">
        <v>125</v>
      </c>
      <c r="B70" s="28" t="s">
        <v>109</v>
      </c>
      <c r="C70" s="28" t="s">
        <v>246</v>
      </c>
      <c r="D70" s="28" t="s">
        <v>109</v>
      </c>
      <c r="E70" s="28" t="s">
        <v>109</v>
      </c>
    </row>
    <row r="71" spans="1:5" ht="15" thickBot="1" x14ac:dyDescent="0.35">
      <c r="A71" s="27" t="s">
        <v>247</v>
      </c>
      <c r="B71" s="28" t="s">
        <v>114</v>
      </c>
      <c r="C71" s="28" t="s">
        <v>248</v>
      </c>
      <c r="D71" s="28" t="s">
        <v>114</v>
      </c>
      <c r="E71" s="28" t="s">
        <v>114</v>
      </c>
    </row>
    <row r="72" spans="1:5" ht="15" thickBot="1" x14ac:dyDescent="0.35">
      <c r="A72" s="27" t="s">
        <v>249</v>
      </c>
      <c r="B72" s="28" t="s">
        <v>119</v>
      </c>
      <c r="C72" s="28" t="s">
        <v>250</v>
      </c>
      <c r="D72" s="28" t="s">
        <v>119</v>
      </c>
      <c r="E72" s="28" t="s">
        <v>119</v>
      </c>
    </row>
    <row r="73" spans="1:5" ht="15" thickBot="1" x14ac:dyDescent="0.35">
      <c r="A73" s="27" t="s">
        <v>251</v>
      </c>
      <c r="B73" s="28" t="s">
        <v>123</v>
      </c>
      <c r="C73" s="28" t="s">
        <v>252</v>
      </c>
      <c r="D73" s="28" t="s">
        <v>123</v>
      </c>
      <c r="E73" s="28" t="s">
        <v>123</v>
      </c>
    </row>
    <row r="74" spans="1:5" ht="15" thickBot="1" x14ac:dyDescent="0.35">
      <c r="A74" s="27" t="s">
        <v>253</v>
      </c>
      <c r="B74" s="28" t="s">
        <v>126</v>
      </c>
      <c r="C74" s="28" t="s">
        <v>254</v>
      </c>
      <c r="D74" s="28" t="s">
        <v>126</v>
      </c>
      <c r="E74" s="28" t="s">
        <v>126</v>
      </c>
    </row>
    <row r="75" spans="1:5" ht="18.600000000000001" thickBot="1" x14ac:dyDescent="0.35">
      <c r="A75" s="23"/>
    </row>
    <row r="76" spans="1:5" ht="15" thickBot="1" x14ac:dyDescent="0.35">
      <c r="A76" s="27" t="s">
        <v>128</v>
      </c>
      <c r="B76" s="27" t="s">
        <v>67</v>
      </c>
      <c r="C76" s="27" t="s">
        <v>68</v>
      </c>
      <c r="D76" s="27" t="s">
        <v>69</v>
      </c>
      <c r="E76" s="27" t="s">
        <v>70</v>
      </c>
    </row>
    <row r="77" spans="1:5" ht="15" thickBot="1" x14ac:dyDescent="0.35">
      <c r="A77" s="27" t="s">
        <v>83</v>
      </c>
      <c r="B77" s="28">
        <v>13</v>
      </c>
      <c r="C77" s="28">
        <v>983.9</v>
      </c>
      <c r="D77" s="28">
        <v>13</v>
      </c>
      <c r="E77" s="28">
        <v>27.5</v>
      </c>
    </row>
    <row r="78" spans="1:5" ht="15" thickBot="1" x14ac:dyDescent="0.35">
      <c r="A78" s="27" t="s">
        <v>88</v>
      </c>
      <c r="B78" s="28">
        <v>12</v>
      </c>
      <c r="C78" s="28">
        <v>982.9</v>
      </c>
      <c r="D78" s="28">
        <v>12</v>
      </c>
      <c r="E78" s="28">
        <v>12</v>
      </c>
    </row>
    <row r="79" spans="1:5" ht="15" thickBot="1" x14ac:dyDescent="0.35">
      <c r="A79" s="27" t="s">
        <v>93</v>
      </c>
      <c r="B79" s="28">
        <v>11</v>
      </c>
      <c r="C79" s="28">
        <v>981.9</v>
      </c>
      <c r="D79" s="28">
        <v>11</v>
      </c>
      <c r="E79" s="28">
        <v>11</v>
      </c>
    </row>
    <row r="80" spans="1:5" ht="15" thickBot="1" x14ac:dyDescent="0.35">
      <c r="A80" s="27" t="s">
        <v>98</v>
      </c>
      <c r="B80" s="28">
        <v>10</v>
      </c>
      <c r="C80" s="28">
        <v>980.9</v>
      </c>
      <c r="D80" s="28">
        <v>10</v>
      </c>
      <c r="E80" s="28">
        <v>10</v>
      </c>
    </row>
    <row r="81" spans="1:9" ht="15" thickBot="1" x14ac:dyDescent="0.35">
      <c r="A81" s="27" t="s">
        <v>103</v>
      </c>
      <c r="B81" s="28">
        <v>9</v>
      </c>
      <c r="C81" s="28">
        <v>979.9</v>
      </c>
      <c r="D81" s="28">
        <v>9</v>
      </c>
      <c r="E81" s="28">
        <v>9</v>
      </c>
    </row>
    <row r="82" spans="1:9" ht="15" thickBot="1" x14ac:dyDescent="0.35">
      <c r="A82" s="27" t="s">
        <v>108</v>
      </c>
      <c r="B82" s="28">
        <v>8</v>
      </c>
      <c r="C82" s="28">
        <v>978.9</v>
      </c>
      <c r="D82" s="28">
        <v>8</v>
      </c>
      <c r="E82" s="28">
        <v>8</v>
      </c>
    </row>
    <row r="83" spans="1:9" ht="15" thickBot="1" x14ac:dyDescent="0.35">
      <c r="A83" s="27" t="s">
        <v>113</v>
      </c>
      <c r="B83" s="28">
        <v>7</v>
      </c>
      <c r="C83" s="28">
        <v>977.9</v>
      </c>
      <c r="D83" s="28">
        <v>7</v>
      </c>
      <c r="E83" s="28">
        <v>7</v>
      </c>
    </row>
    <row r="84" spans="1:9" ht="15" thickBot="1" x14ac:dyDescent="0.35">
      <c r="A84" s="27" t="s">
        <v>118</v>
      </c>
      <c r="B84" s="28">
        <v>6</v>
      </c>
      <c r="C84" s="28">
        <v>976.9</v>
      </c>
      <c r="D84" s="28">
        <v>6</v>
      </c>
      <c r="E84" s="28">
        <v>6</v>
      </c>
    </row>
    <row r="85" spans="1:9" ht="15" thickBot="1" x14ac:dyDescent="0.35">
      <c r="A85" s="27" t="s">
        <v>122</v>
      </c>
      <c r="B85" s="28">
        <v>5</v>
      </c>
      <c r="C85" s="28">
        <v>975.9</v>
      </c>
      <c r="D85" s="28">
        <v>5</v>
      </c>
      <c r="E85" s="28">
        <v>5</v>
      </c>
    </row>
    <row r="86" spans="1:9" ht="15" thickBot="1" x14ac:dyDescent="0.35">
      <c r="A86" s="27" t="s">
        <v>125</v>
      </c>
      <c r="B86" s="28">
        <v>4</v>
      </c>
      <c r="C86" s="28">
        <v>974.9</v>
      </c>
      <c r="D86" s="28">
        <v>4</v>
      </c>
      <c r="E86" s="28">
        <v>4</v>
      </c>
    </row>
    <row r="87" spans="1:9" ht="15" thickBot="1" x14ac:dyDescent="0.35">
      <c r="A87" s="27" t="s">
        <v>247</v>
      </c>
      <c r="B87" s="28">
        <v>3</v>
      </c>
      <c r="C87" s="28">
        <v>973.9</v>
      </c>
      <c r="D87" s="28">
        <v>3</v>
      </c>
      <c r="E87" s="28">
        <v>3</v>
      </c>
    </row>
    <row r="88" spans="1:9" ht="15" thickBot="1" x14ac:dyDescent="0.35">
      <c r="A88" s="27" t="s">
        <v>249</v>
      </c>
      <c r="B88" s="28">
        <v>2</v>
      </c>
      <c r="C88" s="28">
        <v>972.9</v>
      </c>
      <c r="D88" s="28">
        <v>2</v>
      </c>
      <c r="E88" s="28">
        <v>2</v>
      </c>
    </row>
    <row r="89" spans="1:9" ht="15" thickBot="1" x14ac:dyDescent="0.35">
      <c r="A89" s="27" t="s">
        <v>251</v>
      </c>
      <c r="B89" s="28">
        <v>1</v>
      </c>
      <c r="C89" s="28">
        <v>970.4</v>
      </c>
      <c r="D89" s="28">
        <v>1</v>
      </c>
      <c r="E89" s="28">
        <v>1</v>
      </c>
    </row>
    <row r="90" spans="1:9" ht="15" thickBot="1" x14ac:dyDescent="0.35">
      <c r="A90" s="27" t="s">
        <v>253</v>
      </c>
      <c r="B90" s="28">
        <v>0</v>
      </c>
      <c r="C90" s="28">
        <v>969.4</v>
      </c>
      <c r="D90" s="28">
        <v>0</v>
      </c>
      <c r="E90" s="28">
        <v>0</v>
      </c>
    </row>
    <row r="91" spans="1:9" ht="18.600000000000001" thickBot="1" x14ac:dyDescent="0.35">
      <c r="A91" s="23"/>
    </row>
    <row r="92" spans="1:9" ht="15" thickBot="1" x14ac:dyDescent="0.35">
      <c r="A92" s="27" t="s">
        <v>129</v>
      </c>
      <c r="B92" s="27" t="s">
        <v>67</v>
      </c>
      <c r="C92" s="27" t="s">
        <v>68</v>
      </c>
      <c r="D92" s="27" t="s">
        <v>69</v>
      </c>
      <c r="E92" s="27" t="s">
        <v>70</v>
      </c>
      <c r="F92" s="27" t="s">
        <v>130</v>
      </c>
      <c r="G92" s="27" t="s">
        <v>131</v>
      </c>
      <c r="H92" s="27" t="s">
        <v>132</v>
      </c>
      <c r="I92" s="27" t="s">
        <v>133</v>
      </c>
    </row>
    <row r="93" spans="1:9" ht="15" thickBot="1" x14ac:dyDescent="0.35">
      <c r="A93" s="27" t="s">
        <v>72</v>
      </c>
      <c r="B93" s="28">
        <v>1</v>
      </c>
      <c r="C93" s="28">
        <v>972.9</v>
      </c>
      <c r="D93" s="28">
        <v>1</v>
      </c>
      <c r="E93" s="28">
        <v>1</v>
      </c>
      <c r="F93" s="28">
        <v>975.9</v>
      </c>
      <c r="G93" s="28">
        <v>1000</v>
      </c>
      <c r="H93" s="28">
        <v>24.1</v>
      </c>
      <c r="I93" s="28">
        <v>2.41</v>
      </c>
    </row>
    <row r="94" spans="1:9" ht="15" thickBot="1" x14ac:dyDescent="0.35">
      <c r="A94" s="27" t="s">
        <v>73</v>
      </c>
      <c r="B94" s="28">
        <v>13</v>
      </c>
      <c r="C94" s="28">
        <v>983.9</v>
      </c>
      <c r="D94" s="28">
        <v>13</v>
      </c>
      <c r="E94" s="28">
        <v>1</v>
      </c>
      <c r="F94" s="28">
        <v>1010.9</v>
      </c>
      <c r="G94" s="28">
        <v>1000</v>
      </c>
      <c r="H94" s="28">
        <v>-10.9</v>
      </c>
      <c r="I94" s="28">
        <v>-1.0900000000000001</v>
      </c>
    </row>
    <row r="95" spans="1:9" ht="15" thickBot="1" x14ac:dyDescent="0.35">
      <c r="A95" s="27" t="s">
        <v>74</v>
      </c>
      <c r="B95" s="28">
        <v>13</v>
      </c>
      <c r="C95" s="28">
        <v>980.9</v>
      </c>
      <c r="D95" s="28">
        <v>13</v>
      </c>
      <c r="E95" s="28">
        <v>8</v>
      </c>
      <c r="F95" s="28">
        <v>1014.9</v>
      </c>
      <c r="G95" s="28">
        <v>1000</v>
      </c>
      <c r="H95" s="28">
        <v>-14.9</v>
      </c>
      <c r="I95" s="28">
        <v>-1.49</v>
      </c>
    </row>
    <row r="96" spans="1:9" ht="15" thickBot="1" x14ac:dyDescent="0.35">
      <c r="A96" s="27" t="s">
        <v>75</v>
      </c>
      <c r="B96" s="28">
        <v>2</v>
      </c>
      <c r="C96" s="28">
        <v>970.4</v>
      </c>
      <c r="D96" s="28">
        <v>2</v>
      </c>
      <c r="E96" s="28">
        <v>8</v>
      </c>
      <c r="F96" s="28">
        <v>982.4</v>
      </c>
      <c r="G96" s="28">
        <v>1000</v>
      </c>
      <c r="H96" s="28">
        <v>17.600000000000001</v>
      </c>
      <c r="I96" s="28">
        <v>1.76</v>
      </c>
    </row>
    <row r="97" spans="1:9" ht="15" thickBot="1" x14ac:dyDescent="0.35">
      <c r="A97" s="27" t="s">
        <v>76</v>
      </c>
      <c r="B97" s="28">
        <v>13</v>
      </c>
      <c r="C97" s="28">
        <v>979.9</v>
      </c>
      <c r="D97" s="28">
        <v>13</v>
      </c>
      <c r="E97" s="28">
        <v>12</v>
      </c>
      <c r="F97" s="28">
        <v>1017.9</v>
      </c>
      <c r="G97" s="28">
        <v>1000</v>
      </c>
      <c r="H97" s="28">
        <v>-17.899999999999999</v>
      </c>
      <c r="I97" s="28">
        <v>-1.79</v>
      </c>
    </row>
    <row r="98" spans="1:9" ht="15" thickBot="1" x14ac:dyDescent="0.35">
      <c r="A98" s="27" t="s">
        <v>77</v>
      </c>
      <c r="B98" s="28">
        <v>6</v>
      </c>
      <c r="C98" s="28">
        <v>977.9</v>
      </c>
      <c r="D98" s="28">
        <v>7</v>
      </c>
      <c r="E98" s="28">
        <v>5</v>
      </c>
      <c r="F98" s="28">
        <v>995.9</v>
      </c>
      <c r="G98" s="28">
        <v>1000</v>
      </c>
      <c r="H98" s="28">
        <v>4.0999999999999996</v>
      </c>
      <c r="I98" s="28">
        <v>0.41</v>
      </c>
    </row>
    <row r="99" spans="1:9" ht="15" thickBot="1" x14ac:dyDescent="0.35">
      <c r="A99" s="27" t="s">
        <v>78</v>
      </c>
      <c r="B99" s="28">
        <v>8</v>
      </c>
      <c r="C99" s="28">
        <v>977.9</v>
      </c>
      <c r="D99" s="28">
        <v>8</v>
      </c>
      <c r="E99" s="28">
        <v>12</v>
      </c>
      <c r="F99" s="28">
        <v>1005.9</v>
      </c>
      <c r="G99" s="28">
        <v>1000</v>
      </c>
      <c r="H99" s="28">
        <v>-5.9</v>
      </c>
      <c r="I99" s="28">
        <v>-0.59</v>
      </c>
    </row>
    <row r="100" spans="1:9" ht="15" thickBot="1" x14ac:dyDescent="0.35">
      <c r="A100" s="27" t="s">
        <v>79</v>
      </c>
      <c r="B100" s="28">
        <v>4</v>
      </c>
      <c r="C100" s="28">
        <v>974.9</v>
      </c>
      <c r="D100" s="28">
        <v>5</v>
      </c>
      <c r="E100" s="28">
        <v>12</v>
      </c>
      <c r="F100" s="28">
        <v>995.9</v>
      </c>
      <c r="G100" s="28">
        <v>1000</v>
      </c>
      <c r="H100" s="28">
        <v>4.0999999999999996</v>
      </c>
      <c r="I100" s="28">
        <v>0.41</v>
      </c>
    </row>
    <row r="101" spans="1:9" ht="15" thickBot="1" x14ac:dyDescent="0.35">
      <c r="A101" s="27" t="s">
        <v>80</v>
      </c>
      <c r="B101" s="28">
        <v>13</v>
      </c>
      <c r="C101" s="28">
        <v>983.9</v>
      </c>
      <c r="D101" s="28">
        <v>13</v>
      </c>
      <c r="E101" s="28">
        <v>12</v>
      </c>
      <c r="F101" s="28">
        <v>1021.9</v>
      </c>
      <c r="G101" s="28">
        <v>1000</v>
      </c>
      <c r="H101" s="28">
        <v>-21.9</v>
      </c>
      <c r="I101" s="28">
        <v>-2.19</v>
      </c>
    </row>
    <row r="102" spans="1:9" ht="15" thickBot="1" x14ac:dyDescent="0.35">
      <c r="A102" s="27" t="s">
        <v>81</v>
      </c>
      <c r="B102" s="28">
        <v>9</v>
      </c>
      <c r="C102" s="28">
        <v>981.9</v>
      </c>
      <c r="D102" s="28">
        <v>9</v>
      </c>
      <c r="E102" s="28">
        <v>5</v>
      </c>
      <c r="F102" s="28">
        <v>1004.9</v>
      </c>
      <c r="G102" s="28">
        <v>1000</v>
      </c>
      <c r="H102" s="28">
        <v>-4.9000000000000004</v>
      </c>
      <c r="I102" s="28">
        <v>-0.49</v>
      </c>
    </row>
    <row r="103" spans="1:9" ht="15" thickBot="1" x14ac:dyDescent="0.35">
      <c r="A103" s="27" t="s">
        <v>228</v>
      </c>
      <c r="B103" s="28">
        <v>3</v>
      </c>
      <c r="C103" s="28">
        <v>973.9</v>
      </c>
      <c r="D103" s="28">
        <v>3</v>
      </c>
      <c r="E103" s="28">
        <v>27.5</v>
      </c>
      <c r="F103" s="28">
        <v>1007.4</v>
      </c>
      <c r="G103" s="28">
        <v>1000</v>
      </c>
      <c r="H103" s="28">
        <v>-7.4</v>
      </c>
      <c r="I103" s="28">
        <v>-0.74</v>
      </c>
    </row>
    <row r="104" spans="1:9" ht="15" thickBot="1" x14ac:dyDescent="0.35">
      <c r="A104" s="27" t="s">
        <v>229</v>
      </c>
      <c r="B104" s="28">
        <v>0</v>
      </c>
      <c r="C104" s="28">
        <v>969.4</v>
      </c>
      <c r="D104" s="28">
        <v>0</v>
      </c>
      <c r="E104" s="28">
        <v>8</v>
      </c>
      <c r="F104" s="28">
        <v>977.4</v>
      </c>
      <c r="G104" s="28">
        <v>1000</v>
      </c>
      <c r="H104" s="28">
        <v>22.6</v>
      </c>
      <c r="I104" s="28">
        <v>2.2599999999999998</v>
      </c>
    </row>
    <row r="105" spans="1:9" ht="15" thickBot="1" x14ac:dyDescent="0.35">
      <c r="A105" s="27" t="s">
        <v>230</v>
      </c>
      <c r="B105" s="28">
        <v>6</v>
      </c>
      <c r="C105" s="28">
        <v>977.9</v>
      </c>
      <c r="D105" s="28">
        <v>7</v>
      </c>
      <c r="E105" s="28">
        <v>5</v>
      </c>
      <c r="F105" s="28">
        <v>995.9</v>
      </c>
      <c r="G105" s="28">
        <v>1000</v>
      </c>
      <c r="H105" s="28">
        <v>4.0999999999999996</v>
      </c>
      <c r="I105" s="28">
        <v>0.41</v>
      </c>
    </row>
    <row r="106" spans="1:9" ht="15" thickBot="1" x14ac:dyDescent="0.35">
      <c r="A106" s="27" t="s">
        <v>231</v>
      </c>
      <c r="B106" s="28">
        <v>8</v>
      </c>
      <c r="C106" s="28">
        <v>978.9</v>
      </c>
      <c r="D106" s="28">
        <v>4</v>
      </c>
      <c r="E106" s="28">
        <v>2</v>
      </c>
      <c r="F106" s="28">
        <v>992.9</v>
      </c>
      <c r="G106" s="28">
        <v>1000</v>
      </c>
      <c r="H106" s="28">
        <v>7.1</v>
      </c>
      <c r="I106" s="28">
        <v>0.71</v>
      </c>
    </row>
    <row r="107" spans="1:9" ht="15" thickBot="1" x14ac:dyDescent="0.35"/>
    <row r="108" spans="1:9" ht="15" thickBot="1" x14ac:dyDescent="0.35">
      <c r="A108" s="29" t="s">
        <v>134</v>
      </c>
      <c r="B108" s="30">
        <v>1037.4000000000001</v>
      </c>
    </row>
    <row r="109" spans="1:9" ht="15" thickBot="1" x14ac:dyDescent="0.35">
      <c r="A109" s="29" t="s">
        <v>255</v>
      </c>
      <c r="B109" s="30">
        <v>969.4</v>
      </c>
    </row>
    <row r="110" spans="1:9" ht="15" thickBot="1" x14ac:dyDescent="0.35">
      <c r="A110" s="29" t="s">
        <v>136</v>
      </c>
      <c r="B110" s="30">
        <v>14000.1</v>
      </c>
    </row>
    <row r="111" spans="1:9" ht="15" thickBot="1" x14ac:dyDescent="0.35">
      <c r="A111" s="29" t="s">
        <v>137</v>
      </c>
      <c r="B111" s="30">
        <v>14000</v>
      </c>
    </row>
    <row r="112" spans="1:9" ht="15" thickBot="1" x14ac:dyDescent="0.35">
      <c r="A112" s="29" t="s">
        <v>138</v>
      </c>
      <c r="B112" s="30">
        <v>0.1</v>
      </c>
    </row>
    <row r="113" spans="1:12" ht="15" thickBot="1" x14ac:dyDescent="0.35">
      <c r="A113" s="29" t="s">
        <v>139</v>
      </c>
      <c r="B113" s="30"/>
    </row>
    <row r="114" spans="1:12" ht="15" thickBot="1" x14ac:dyDescent="0.35">
      <c r="A114" s="29" t="s">
        <v>140</v>
      </c>
      <c r="B114" s="30"/>
    </row>
    <row r="115" spans="1:12" ht="15" thickBot="1" x14ac:dyDescent="0.35">
      <c r="A115" s="29" t="s">
        <v>141</v>
      </c>
      <c r="B115" s="30">
        <v>0</v>
      </c>
    </row>
    <row r="117" spans="1:12" x14ac:dyDescent="0.3">
      <c r="A117" s="31" t="s">
        <v>142</v>
      </c>
    </row>
    <row r="119" spans="1:12" x14ac:dyDescent="0.3">
      <c r="A119" s="32" t="s">
        <v>143</v>
      </c>
    </row>
    <row r="120" spans="1:12" x14ac:dyDescent="0.3">
      <c r="A120" s="32" t="s">
        <v>256</v>
      </c>
    </row>
    <row r="123" spans="1:12" ht="18" x14ac:dyDescent="0.3">
      <c r="A123" s="23"/>
    </row>
    <row r="124" spans="1:12" x14ac:dyDescent="0.3">
      <c r="A124" s="24"/>
    </row>
    <row r="127" spans="1:12" x14ac:dyDescent="0.3">
      <c r="A127" s="25" t="s">
        <v>59</v>
      </c>
      <c r="B127" s="26">
        <v>6719749</v>
      </c>
      <c r="C127" s="25" t="s">
        <v>60</v>
      </c>
      <c r="D127" s="26">
        <v>14</v>
      </c>
      <c r="E127" s="25" t="s">
        <v>61</v>
      </c>
      <c r="F127" s="26">
        <v>4</v>
      </c>
      <c r="G127" s="25" t="s">
        <v>62</v>
      </c>
      <c r="H127" s="26">
        <v>14</v>
      </c>
      <c r="I127" s="25" t="s">
        <v>63</v>
      </c>
      <c r="J127" s="26">
        <v>0</v>
      </c>
      <c r="K127" s="25" t="s">
        <v>64</v>
      </c>
      <c r="L127" s="26" t="s">
        <v>262</v>
      </c>
    </row>
    <row r="128" spans="1:12" ht="18.600000000000001" thickBot="1" x14ac:dyDescent="0.35">
      <c r="A128" s="23"/>
    </row>
    <row r="129" spans="1:6" ht="15" thickBot="1" x14ac:dyDescent="0.35">
      <c r="A129" s="27" t="s">
        <v>66</v>
      </c>
      <c r="B129" s="27" t="s">
        <v>67</v>
      </c>
      <c r="C129" s="27" t="s">
        <v>68</v>
      </c>
      <c r="D129" s="27" t="s">
        <v>69</v>
      </c>
      <c r="E129" s="27" t="s">
        <v>70</v>
      </c>
      <c r="F129" s="27" t="s">
        <v>71</v>
      </c>
    </row>
    <row r="130" spans="1:6" ht="15" thickBot="1" x14ac:dyDescent="0.35">
      <c r="A130" s="27" t="s">
        <v>72</v>
      </c>
      <c r="B130" s="28">
        <v>2</v>
      </c>
      <c r="C130" s="28">
        <v>3</v>
      </c>
      <c r="D130" s="28">
        <v>2</v>
      </c>
      <c r="E130" s="28">
        <v>2</v>
      </c>
      <c r="F130" s="28">
        <v>1000</v>
      </c>
    </row>
    <row r="131" spans="1:6" ht="15" thickBot="1" x14ac:dyDescent="0.35">
      <c r="A131" s="27" t="s">
        <v>73</v>
      </c>
      <c r="B131" s="28">
        <v>14</v>
      </c>
      <c r="C131" s="28">
        <v>14</v>
      </c>
      <c r="D131" s="28">
        <v>14</v>
      </c>
      <c r="E131" s="28">
        <v>2</v>
      </c>
      <c r="F131" s="28">
        <v>1000</v>
      </c>
    </row>
    <row r="132" spans="1:6" ht="15" thickBot="1" x14ac:dyDescent="0.35">
      <c r="A132" s="27" t="s">
        <v>74</v>
      </c>
      <c r="B132" s="28">
        <v>14</v>
      </c>
      <c r="C132" s="28">
        <v>11</v>
      </c>
      <c r="D132" s="28">
        <v>14</v>
      </c>
      <c r="E132" s="28">
        <v>9</v>
      </c>
      <c r="F132" s="28">
        <v>1000</v>
      </c>
    </row>
    <row r="133" spans="1:6" ht="15" thickBot="1" x14ac:dyDescent="0.35">
      <c r="A133" s="27" t="s">
        <v>75</v>
      </c>
      <c r="B133" s="28">
        <v>3</v>
      </c>
      <c r="C133" s="28">
        <v>2</v>
      </c>
      <c r="D133" s="28">
        <v>3</v>
      </c>
      <c r="E133" s="28">
        <v>9</v>
      </c>
      <c r="F133" s="28">
        <v>1000</v>
      </c>
    </row>
    <row r="134" spans="1:6" ht="15" thickBot="1" x14ac:dyDescent="0.35">
      <c r="A134" s="27" t="s">
        <v>76</v>
      </c>
      <c r="B134" s="28">
        <v>14</v>
      </c>
      <c r="C134" s="28">
        <v>10</v>
      </c>
      <c r="D134" s="28">
        <v>14</v>
      </c>
      <c r="E134" s="28">
        <v>13</v>
      </c>
      <c r="F134" s="28">
        <v>1000</v>
      </c>
    </row>
    <row r="135" spans="1:6" ht="15" thickBot="1" x14ac:dyDescent="0.35">
      <c r="A135" s="27" t="s">
        <v>77</v>
      </c>
      <c r="B135" s="28">
        <v>7</v>
      </c>
      <c r="C135" s="28">
        <v>8</v>
      </c>
      <c r="D135" s="28">
        <v>8</v>
      </c>
      <c r="E135" s="28">
        <v>6</v>
      </c>
      <c r="F135" s="28">
        <v>1000</v>
      </c>
    </row>
    <row r="136" spans="1:6" ht="15" thickBot="1" x14ac:dyDescent="0.35">
      <c r="A136" s="27" t="s">
        <v>78</v>
      </c>
      <c r="B136" s="28">
        <v>9</v>
      </c>
      <c r="C136" s="28">
        <v>8</v>
      </c>
      <c r="D136" s="28">
        <v>9</v>
      </c>
      <c r="E136" s="28">
        <v>13</v>
      </c>
      <c r="F136" s="28">
        <v>1000</v>
      </c>
    </row>
    <row r="137" spans="1:6" ht="15" thickBot="1" x14ac:dyDescent="0.35">
      <c r="A137" s="27" t="s">
        <v>79</v>
      </c>
      <c r="B137" s="28">
        <v>5</v>
      </c>
      <c r="C137" s="28">
        <v>5</v>
      </c>
      <c r="D137" s="28">
        <v>6</v>
      </c>
      <c r="E137" s="28">
        <v>13</v>
      </c>
      <c r="F137" s="28">
        <v>1000</v>
      </c>
    </row>
    <row r="138" spans="1:6" ht="15" thickBot="1" x14ac:dyDescent="0.35">
      <c r="A138" s="27" t="s">
        <v>80</v>
      </c>
      <c r="B138" s="28">
        <v>14</v>
      </c>
      <c r="C138" s="28">
        <v>14</v>
      </c>
      <c r="D138" s="28">
        <v>14</v>
      </c>
      <c r="E138" s="28">
        <v>13</v>
      </c>
      <c r="F138" s="28">
        <v>1000</v>
      </c>
    </row>
    <row r="139" spans="1:6" ht="15" thickBot="1" x14ac:dyDescent="0.35">
      <c r="A139" s="27" t="s">
        <v>81</v>
      </c>
      <c r="B139" s="28">
        <v>10</v>
      </c>
      <c r="C139" s="28">
        <v>12</v>
      </c>
      <c r="D139" s="28">
        <v>10</v>
      </c>
      <c r="E139" s="28">
        <v>6</v>
      </c>
      <c r="F139" s="28">
        <v>1000</v>
      </c>
    </row>
    <row r="140" spans="1:6" ht="15" thickBot="1" x14ac:dyDescent="0.35">
      <c r="A140" s="27" t="s">
        <v>228</v>
      </c>
      <c r="B140" s="28">
        <v>4</v>
      </c>
      <c r="C140" s="28">
        <v>4</v>
      </c>
      <c r="D140" s="28">
        <v>4</v>
      </c>
      <c r="E140" s="28">
        <v>14</v>
      </c>
      <c r="F140" s="28">
        <v>1000</v>
      </c>
    </row>
    <row r="141" spans="1:6" ht="15" thickBot="1" x14ac:dyDescent="0.35">
      <c r="A141" s="27" t="s">
        <v>229</v>
      </c>
      <c r="B141" s="28">
        <v>1</v>
      </c>
      <c r="C141" s="28">
        <v>1</v>
      </c>
      <c r="D141" s="28">
        <v>1</v>
      </c>
      <c r="E141" s="28">
        <v>9</v>
      </c>
      <c r="F141" s="28">
        <v>1000</v>
      </c>
    </row>
    <row r="142" spans="1:6" ht="15" thickBot="1" x14ac:dyDescent="0.35">
      <c r="A142" s="27" t="s">
        <v>230</v>
      </c>
      <c r="B142" s="28">
        <v>7</v>
      </c>
      <c r="C142" s="28">
        <v>8</v>
      </c>
      <c r="D142" s="28">
        <v>8</v>
      </c>
      <c r="E142" s="28">
        <v>6</v>
      </c>
      <c r="F142" s="28">
        <v>1000</v>
      </c>
    </row>
    <row r="143" spans="1:6" ht="15" thickBot="1" x14ac:dyDescent="0.35">
      <c r="A143" s="27" t="s">
        <v>231</v>
      </c>
      <c r="B143" s="28">
        <v>9</v>
      </c>
      <c r="C143" s="28">
        <v>9</v>
      </c>
      <c r="D143" s="28">
        <v>5</v>
      </c>
      <c r="E143" s="28">
        <v>3</v>
      </c>
      <c r="F143" s="28">
        <v>1000</v>
      </c>
    </row>
    <row r="144" spans="1:6" ht="18.600000000000001" thickBot="1" x14ac:dyDescent="0.35">
      <c r="A144" s="23"/>
    </row>
    <row r="145" spans="1:5" ht="15" thickBot="1" x14ac:dyDescent="0.35">
      <c r="A145" s="27" t="s">
        <v>82</v>
      </c>
      <c r="B145" s="27" t="s">
        <v>67</v>
      </c>
      <c r="C145" s="27" t="s">
        <v>68</v>
      </c>
      <c r="D145" s="27" t="s">
        <v>69</v>
      </c>
      <c r="E145" s="27" t="s">
        <v>70</v>
      </c>
    </row>
    <row r="146" spans="1:5" ht="15" thickBot="1" x14ac:dyDescent="0.35">
      <c r="A146" s="27" t="s">
        <v>83</v>
      </c>
      <c r="B146" s="28" t="s">
        <v>232</v>
      </c>
      <c r="C146" s="28" t="s">
        <v>263</v>
      </c>
      <c r="D146" s="28" t="s">
        <v>232</v>
      </c>
      <c r="E146" s="28" t="s">
        <v>264</v>
      </c>
    </row>
    <row r="147" spans="1:5" ht="15" thickBot="1" x14ac:dyDescent="0.35">
      <c r="A147" s="27" t="s">
        <v>88</v>
      </c>
      <c r="B147" s="28" t="s">
        <v>235</v>
      </c>
      <c r="C147" s="28" t="s">
        <v>265</v>
      </c>
      <c r="D147" s="28" t="s">
        <v>235</v>
      </c>
      <c r="E147" s="28" t="s">
        <v>266</v>
      </c>
    </row>
    <row r="148" spans="1:5" ht="15" thickBot="1" x14ac:dyDescent="0.35">
      <c r="A148" s="27" t="s">
        <v>93</v>
      </c>
      <c r="B148" s="28" t="s">
        <v>237</v>
      </c>
      <c r="C148" s="28" t="s">
        <v>267</v>
      </c>
      <c r="D148" s="28" t="s">
        <v>237</v>
      </c>
      <c r="E148" s="28" t="s">
        <v>268</v>
      </c>
    </row>
    <row r="149" spans="1:5" ht="15" thickBot="1" x14ac:dyDescent="0.35">
      <c r="A149" s="27" t="s">
        <v>98</v>
      </c>
      <c r="B149" s="28" t="s">
        <v>239</v>
      </c>
      <c r="C149" s="28" t="s">
        <v>269</v>
      </c>
      <c r="D149" s="28" t="s">
        <v>239</v>
      </c>
      <c r="E149" s="28" t="s">
        <v>270</v>
      </c>
    </row>
    <row r="150" spans="1:5" ht="15" thickBot="1" x14ac:dyDescent="0.35">
      <c r="A150" s="27" t="s">
        <v>103</v>
      </c>
      <c r="B150" s="28" t="s">
        <v>84</v>
      </c>
      <c r="C150" s="28" t="s">
        <v>271</v>
      </c>
      <c r="D150" s="28" t="s">
        <v>84</v>
      </c>
      <c r="E150" s="28" t="s">
        <v>272</v>
      </c>
    </row>
    <row r="151" spans="1:5" ht="15" thickBot="1" x14ac:dyDescent="0.35">
      <c r="A151" s="27" t="s">
        <v>108</v>
      </c>
      <c r="B151" s="28" t="s">
        <v>89</v>
      </c>
      <c r="C151" s="28" t="s">
        <v>273</v>
      </c>
      <c r="D151" s="28" t="s">
        <v>89</v>
      </c>
      <c r="E151" s="28" t="s">
        <v>274</v>
      </c>
    </row>
    <row r="152" spans="1:5" ht="15" thickBot="1" x14ac:dyDescent="0.35">
      <c r="A152" s="27" t="s">
        <v>113</v>
      </c>
      <c r="B152" s="28" t="s">
        <v>94</v>
      </c>
      <c r="C152" s="28" t="s">
        <v>275</v>
      </c>
      <c r="D152" s="28" t="s">
        <v>94</v>
      </c>
      <c r="E152" s="28" t="s">
        <v>276</v>
      </c>
    </row>
    <row r="153" spans="1:5" ht="15" thickBot="1" x14ac:dyDescent="0.35">
      <c r="A153" s="27" t="s">
        <v>118</v>
      </c>
      <c r="B153" s="28" t="s">
        <v>99</v>
      </c>
      <c r="C153" s="28" t="s">
        <v>277</v>
      </c>
      <c r="D153" s="28" t="s">
        <v>99</v>
      </c>
      <c r="E153" s="28" t="s">
        <v>278</v>
      </c>
    </row>
    <row r="154" spans="1:5" ht="15" thickBot="1" x14ac:dyDescent="0.35">
      <c r="A154" s="27" t="s">
        <v>122</v>
      </c>
      <c r="B154" s="28" t="s">
        <v>104</v>
      </c>
      <c r="C154" s="28" t="s">
        <v>279</v>
      </c>
      <c r="D154" s="28" t="s">
        <v>104</v>
      </c>
      <c r="E154" s="28" t="s">
        <v>280</v>
      </c>
    </row>
    <row r="155" spans="1:5" ht="15" thickBot="1" x14ac:dyDescent="0.35">
      <c r="A155" s="27" t="s">
        <v>125</v>
      </c>
      <c r="B155" s="28" t="s">
        <v>109</v>
      </c>
      <c r="C155" s="28" t="s">
        <v>281</v>
      </c>
      <c r="D155" s="28" t="s">
        <v>109</v>
      </c>
      <c r="E155" s="28" t="s">
        <v>282</v>
      </c>
    </row>
    <row r="156" spans="1:5" ht="15" thickBot="1" x14ac:dyDescent="0.35">
      <c r="A156" s="27" t="s">
        <v>247</v>
      </c>
      <c r="B156" s="28" t="s">
        <v>114</v>
      </c>
      <c r="C156" s="28" t="s">
        <v>283</v>
      </c>
      <c r="D156" s="28" t="s">
        <v>114</v>
      </c>
      <c r="E156" s="28" t="s">
        <v>284</v>
      </c>
    </row>
    <row r="157" spans="1:5" ht="15" thickBot="1" x14ac:dyDescent="0.35">
      <c r="A157" s="27" t="s">
        <v>249</v>
      </c>
      <c r="B157" s="28" t="s">
        <v>119</v>
      </c>
      <c r="C157" s="28" t="s">
        <v>285</v>
      </c>
      <c r="D157" s="28" t="s">
        <v>119</v>
      </c>
      <c r="E157" s="28" t="s">
        <v>286</v>
      </c>
    </row>
    <row r="158" spans="1:5" ht="15" thickBot="1" x14ac:dyDescent="0.35">
      <c r="A158" s="27" t="s">
        <v>251</v>
      </c>
      <c r="B158" s="28" t="s">
        <v>123</v>
      </c>
      <c r="C158" s="28" t="s">
        <v>287</v>
      </c>
      <c r="D158" s="28" t="s">
        <v>123</v>
      </c>
      <c r="E158" s="28" t="s">
        <v>288</v>
      </c>
    </row>
    <row r="159" spans="1:5" ht="15" thickBot="1" x14ac:dyDescent="0.35">
      <c r="A159" s="27" t="s">
        <v>253</v>
      </c>
      <c r="B159" s="28" t="s">
        <v>126</v>
      </c>
      <c r="C159" s="28" t="s">
        <v>289</v>
      </c>
      <c r="D159" s="28" t="s">
        <v>126</v>
      </c>
      <c r="E159" s="28" t="s">
        <v>290</v>
      </c>
    </row>
    <row r="160" spans="1:5" ht="18.600000000000001" thickBot="1" x14ac:dyDescent="0.35">
      <c r="A160" s="23"/>
    </row>
    <row r="161" spans="1:5" ht="15" thickBot="1" x14ac:dyDescent="0.35">
      <c r="A161" s="27" t="s">
        <v>128</v>
      </c>
      <c r="B161" s="27" t="s">
        <v>67</v>
      </c>
      <c r="C161" s="27" t="s">
        <v>68</v>
      </c>
      <c r="D161" s="27" t="s">
        <v>69</v>
      </c>
      <c r="E161" s="27" t="s">
        <v>70</v>
      </c>
    </row>
    <row r="162" spans="1:5" ht="15" thickBot="1" x14ac:dyDescent="0.35">
      <c r="A162" s="27" t="s">
        <v>83</v>
      </c>
      <c r="B162" s="28">
        <v>13</v>
      </c>
      <c r="C162" s="28">
        <v>500.1</v>
      </c>
      <c r="D162" s="28">
        <v>13</v>
      </c>
      <c r="E162" s="28">
        <v>504.6</v>
      </c>
    </row>
    <row r="163" spans="1:5" ht="15" thickBot="1" x14ac:dyDescent="0.35">
      <c r="A163" s="27" t="s">
        <v>88</v>
      </c>
      <c r="B163" s="28">
        <v>12</v>
      </c>
      <c r="C163" s="28">
        <v>499.1</v>
      </c>
      <c r="D163" s="28">
        <v>12</v>
      </c>
      <c r="E163" s="28">
        <v>503.6</v>
      </c>
    </row>
    <row r="164" spans="1:5" ht="15" thickBot="1" x14ac:dyDescent="0.35">
      <c r="A164" s="27" t="s">
        <v>93</v>
      </c>
      <c r="B164" s="28">
        <v>11</v>
      </c>
      <c r="C164" s="28">
        <v>496.5</v>
      </c>
      <c r="D164" s="28">
        <v>11</v>
      </c>
      <c r="E164" s="28">
        <v>502.6</v>
      </c>
    </row>
    <row r="165" spans="1:5" ht="15" thickBot="1" x14ac:dyDescent="0.35">
      <c r="A165" s="27" t="s">
        <v>98</v>
      </c>
      <c r="B165" s="28">
        <v>10</v>
      </c>
      <c r="C165" s="28">
        <v>495.5</v>
      </c>
      <c r="D165" s="28">
        <v>10</v>
      </c>
      <c r="E165" s="28">
        <v>501.6</v>
      </c>
    </row>
    <row r="166" spans="1:5" ht="15" thickBot="1" x14ac:dyDescent="0.35">
      <c r="A166" s="27" t="s">
        <v>103</v>
      </c>
      <c r="B166" s="28">
        <v>9</v>
      </c>
      <c r="C166" s="28">
        <v>494.5</v>
      </c>
      <c r="D166" s="28">
        <v>9</v>
      </c>
      <c r="E166" s="28">
        <v>500.6</v>
      </c>
    </row>
    <row r="167" spans="1:5" ht="15" thickBot="1" x14ac:dyDescent="0.35">
      <c r="A167" s="27" t="s">
        <v>108</v>
      </c>
      <c r="B167" s="28">
        <v>8</v>
      </c>
      <c r="C167" s="28">
        <v>493.5</v>
      </c>
      <c r="D167" s="28">
        <v>8</v>
      </c>
      <c r="E167" s="28">
        <v>499.6</v>
      </c>
    </row>
    <row r="168" spans="1:5" ht="15" thickBot="1" x14ac:dyDescent="0.35">
      <c r="A168" s="27" t="s">
        <v>113</v>
      </c>
      <c r="B168" s="28">
        <v>7</v>
      </c>
      <c r="C168" s="28">
        <v>492.5</v>
      </c>
      <c r="D168" s="28">
        <v>7</v>
      </c>
      <c r="E168" s="28">
        <v>498.6</v>
      </c>
    </row>
    <row r="169" spans="1:5" ht="15" thickBot="1" x14ac:dyDescent="0.35">
      <c r="A169" s="27" t="s">
        <v>118</v>
      </c>
      <c r="B169" s="28">
        <v>6</v>
      </c>
      <c r="C169" s="28">
        <v>491.5</v>
      </c>
      <c r="D169" s="28">
        <v>6</v>
      </c>
      <c r="E169" s="28">
        <v>497.6</v>
      </c>
    </row>
    <row r="170" spans="1:5" ht="15" thickBot="1" x14ac:dyDescent="0.35">
      <c r="A170" s="27" t="s">
        <v>122</v>
      </c>
      <c r="B170" s="28">
        <v>5</v>
      </c>
      <c r="C170" s="28">
        <v>490.5</v>
      </c>
      <c r="D170" s="28">
        <v>5</v>
      </c>
      <c r="E170" s="28">
        <v>496.5</v>
      </c>
    </row>
    <row r="171" spans="1:5" ht="15" thickBot="1" x14ac:dyDescent="0.35">
      <c r="A171" s="27" t="s">
        <v>125</v>
      </c>
      <c r="B171" s="28">
        <v>4</v>
      </c>
      <c r="C171" s="28">
        <v>489.5</v>
      </c>
      <c r="D171" s="28">
        <v>4</v>
      </c>
      <c r="E171" s="28">
        <v>495.5</v>
      </c>
    </row>
    <row r="172" spans="1:5" ht="15" thickBot="1" x14ac:dyDescent="0.35">
      <c r="A172" s="27" t="s">
        <v>247</v>
      </c>
      <c r="B172" s="28">
        <v>3</v>
      </c>
      <c r="C172" s="28">
        <v>488.5</v>
      </c>
      <c r="D172" s="28">
        <v>3</v>
      </c>
      <c r="E172" s="28">
        <v>494.5</v>
      </c>
    </row>
    <row r="173" spans="1:5" ht="15" thickBot="1" x14ac:dyDescent="0.35">
      <c r="A173" s="27" t="s">
        <v>249</v>
      </c>
      <c r="B173" s="28">
        <v>2</v>
      </c>
      <c r="C173" s="28">
        <v>487.5</v>
      </c>
      <c r="D173" s="28">
        <v>2</v>
      </c>
      <c r="E173" s="28">
        <v>493.5</v>
      </c>
    </row>
    <row r="174" spans="1:5" ht="15" thickBot="1" x14ac:dyDescent="0.35">
      <c r="A174" s="27" t="s">
        <v>251</v>
      </c>
      <c r="B174" s="28">
        <v>1</v>
      </c>
      <c r="C174" s="28">
        <v>486.5</v>
      </c>
      <c r="D174" s="28">
        <v>1</v>
      </c>
      <c r="E174" s="28">
        <v>492.5</v>
      </c>
    </row>
    <row r="175" spans="1:5" ht="15" thickBot="1" x14ac:dyDescent="0.35">
      <c r="A175" s="27" t="s">
        <v>253</v>
      </c>
      <c r="B175" s="28">
        <v>0</v>
      </c>
      <c r="C175" s="28">
        <v>485.5</v>
      </c>
      <c r="D175" s="28">
        <v>0</v>
      </c>
      <c r="E175" s="28">
        <v>477</v>
      </c>
    </row>
    <row r="176" spans="1:5" ht="18.600000000000001" thickBot="1" x14ac:dyDescent="0.35">
      <c r="A176" s="23"/>
    </row>
    <row r="177" spans="1:9" ht="15" thickBot="1" x14ac:dyDescent="0.35">
      <c r="A177" s="27" t="s">
        <v>129</v>
      </c>
      <c r="B177" s="27" t="s">
        <v>67</v>
      </c>
      <c r="C177" s="27" t="s">
        <v>68</v>
      </c>
      <c r="D177" s="27" t="s">
        <v>69</v>
      </c>
      <c r="E177" s="27" t="s">
        <v>70</v>
      </c>
      <c r="F177" s="27" t="s">
        <v>130</v>
      </c>
      <c r="G177" s="27" t="s">
        <v>131</v>
      </c>
      <c r="H177" s="27" t="s">
        <v>132</v>
      </c>
      <c r="I177" s="27" t="s">
        <v>133</v>
      </c>
    </row>
    <row r="178" spans="1:9" ht="15" thickBot="1" x14ac:dyDescent="0.35">
      <c r="A178" s="27" t="s">
        <v>72</v>
      </c>
      <c r="B178" s="28">
        <v>12</v>
      </c>
      <c r="C178" s="28">
        <v>496.5</v>
      </c>
      <c r="D178" s="28">
        <v>12</v>
      </c>
      <c r="E178" s="28">
        <v>503.6</v>
      </c>
      <c r="F178" s="28">
        <v>1024.0999999999999</v>
      </c>
      <c r="G178" s="28">
        <v>1000</v>
      </c>
      <c r="H178" s="28">
        <v>-24.1</v>
      </c>
      <c r="I178" s="28">
        <v>-2.41</v>
      </c>
    </row>
    <row r="179" spans="1:9" ht="15" thickBot="1" x14ac:dyDescent="0.35">
      <c r="A179" s="27" t="s">
        <v>73</v>
      </c>
      <c r="B179" s="28">
        <v>0</v>
      </c>
      <c r="C179" s="28">
        <v>485.5</v>
      </c>
      <c r="D179" s="28">
        <v>0</v>
      </c>
      <c r="E179" s="28">
        <v>503.6</v>
      </c>
      <c r="F179" s="28">
        <v>989.1</v>
      </c>
      <c r="G179" s="28">
        <v>1000</v>
      </c>
      <c r="H179" s="28">
        <v>10.9</v>
      </c>
      <c r="I179" s="28">
        <v>1.0900000000000001</v>
      </c>
    </row>
    <row r="180" spans="1:9" ht="15" thickBot="1" x14ac:dyDescent="0.35">
      <c r="A180" s="27" t="s">
        <v>74</v>
      </c>
      <c r="B180" s="28">
        <v>0</v>
      </c>
      <c r="C180" s="28">
        <v>488.5</v>
      </c>
      <c r="D180" s="28">
        <v>0</v>
      </c>
      <c r="E180" s="28">
        <v>496.5</v>
      </c>
      <c r="F180" s="28">
        <v>985.1</v>
      </c>
      <c r="G180" s="28">
        <v>1000</v>
      </c>
      <c r="H180" s="28">
        <v>14.9</v>
      </c>
      <c r="I180" s="28">
        <v>1.49</v>
      </c>
    </row>
    <row r="181" spans="1:9" ht="15" thickBot="1" x14ac:dyDescent="0.35">
      <c r="A181" s="27" t="s">
        <v>75</v>
      </c>
      <c r="B181" s="28">
        <v>11</v>
      </c>
      <c r="C181" s="28">
        <v>499.1</v>
      </c>
      <c r="D181" s="28">
        <v>11</v>
      </c>
      <c r="E181" s="28">
        <v>496.5</v>
      </c>
      <c r="F181" s="28">
        <v>1017.6</v>
      </c>
      <c r="G181" s="28">
        <v>1000</v>
      </c>
      <c r="H181" s="28">
        <v>-17.600000000000001</v>
      </c>
      <c r="I181" s="28">
        <v>-1.76</v>
      </c>
    </row>
    <row r="182" spans="1:9" ht="15" thickBot="1" x14ac:dyDescent="0.35">
      <c r="A182" s="27" t="s">
        <v>76</v>
      </c>
      <c r="B182" s="28">
        <v>0</v>
      </c>
      <c r="C182" s="28">
        <v>489.5</v>
      </c>
      <c r="D182" s="28">
        <v>0</v>
      </c>
      <c r="E182" s="28">
        <v>492.5</v>
      </c>
      <c r="F182" s="28">
        <v>982.1</v>
      </c>
      <c r="G182" s="28">
        <v>1000</v>
      </c>
      <c r="H182" s="28">
        <v>17.899999999999999</v>
      </c>
      <c r="I182" s="28">
        <v>1.79</v>
      </c>
    </row>
    <row r="183" spans="1:9" ht="15" thickBot="1" x14ac:dyDescent="0.35">
      <c r="A183" s="27" t="s">
        <v>77</v>
      </c>
      <c r="B183" s="28">
        <v>7</v>
      </c>
      <c r="C183" s="28">
        <v>491.5</v>
      </c>
      <c r="D183" s="28">
        <v>6</v>
      </c>
      <c r="E183" s="28">
        <v>499.6</v>
      </c>
      <c r="F183" s="28">
        <v>1004.1</v>
      </c>
      <c r="G183" s="28">
        <v>1000</v>
      </c>
      <c r="H183" s="28">
        <v>-4.0999999999999996</v>
      </c>
      <c r="I183" s="28">
        <v>-0.41</v>
      </c>
    </row>
    <row r="184" spans="1:9" ht="15" thickBot="1" x14ac:dyDescent="0.35">
      <c r="A184" s="27" t="s">
        <v>78</v>
      </c>
      <c r="B184" s="28">
        <v>5</v>
      </c>
      <c r="C184" s="28">
        <v>491.5</v>
      </c>
      <c r="D184" s="28">
        <v>5</v>
      </c>
      <c r="E184" s="28">
        <v>492.5</v>
      </c>
      <c r="F184" s="28">
        <v>994.1</v>
      </c>
      <c r="G184" s="28">
        <v>1000</v>
      </c>
      <c r="H184" s="28">
        <v>5.9</v>
      </c>
      <c r="I184" s="28">
        <v>0.59</v>
      </c>
    </row>
    <row r="185" spans="1:9" ht="15" thickBot="1" x14ac:dyDescent="0.35">
      <c r="A185" s="27" t="s">
        <v>79</v>
      </c>
      <c r="B185" s="28">
        <v>9</v>
      </c>
      <c r="C185" s="28">
        <v>494.5</v>
      </c>
      <c r="D185" s="28">
        <v>8</v>
      </c>
      <c r="E185" s="28">
        <v>492.5</v>
      </c>
      <c r="F185" s="28">
        <v>1004.1</v>
      </c>
      <c r="G185" s="28">
        <v>1000</v>
      </c>
      <c r="H185" s="28">
        <v>-4.0999999999999996</v>
      </c>
      <c r="I185" s="28">
        <v>-0.41</v>
      </c>
    </row>
    <row r="186" spans="1:9" ht="15" thickBot="1" x14ac:dyDescent="0.35">
      <c r="A186" s="27" t="s">
        <v>80</v>
      </c>
      <c r="B186" s="28">
        <v>0</v>
      </c>
      <c r="C186" s="28">
        <v>485.5</v>
      </c>
      <c r="D186" s="28">
        <v>0</v>
      </c>
      <c r="E186" s="28">
        <v>492.5</v>
      </c>
      <c r="F186" s="28">
        <v>978.1</v>
      </c>
      <c r="G186" s="28">
        <v>1000</v>
      </c>
      <c r="H186" s="28">
        <v>21.9</v>
      </c>
      <c r="I186" s="28">
        <v>2.19</v>
      </c>
    </row>
    <row r="187" spans="1:9" ht="15" thickBot="1" x14ac:dyDescent="0.35">
      <c r="A187" s="27" t="s">
        <v>81</v>
      </c>
      <c r="B187" s="28">
        <v>4</v>
      </c>
      <c r="C187" s="28">
        <v>487.5</v>
      </c>
      <c r="D187" s="28">
        <v>4</v>
      </c>
      <c r="E187" s="28">
        <v>499.6</v>
      </c>
      <c r="F187" s="28">
        <v>995.1</v>
      </c>
      <c r="G187" s="28">
        <v>1000</v>
      </c>
      <c r="H187" s="28">
        <v>4.9000000000000004</v>
      </c>
      <c r="I187" s="28">
        <v>0.49</v>
      </c>
    </row>
    <row r="188" spans="1:9" ht="15" thickBot="1" x14ac:dyDescent="0.35">
      <c r="A188" s="27" t="s">
        <v>228</v>
      </c>
      <c r="B188" s="28">
        <v>10</v>
      </c>
      <c r="C188" s="28">
        <v>495.5</v>
      </c>
      <c r="D188" s="28">
        <v>10</v>
      </c>
      <c r="E188" s="28">
        <v>477</v>
      </c>
      <c r="F188" s="28">
        <v>992.6</v>
      </c>
      <c r="G188" s="28">
        <v>1000</v>
      </c>
      <c r="H188" s="28">
        <v>7.4</v>
      </c>
      <c r="I188" s="28">
        <v>0.74</v>
      </c>
    </row>
    <row r="189" spans="1:9" ht="15" thickBot="1" x14ac:dyDescent="0.35">
      <c r="A189" s="27" t="s">
        <v>229</v>
      </c>
      <c r="B189" s="28">
        <v>13</v>
      </c>
      <c r="C189" s="28">
        <v>500.1</v>
      </c>
      <c r="D189" s="28">
        <v>13</v>
      </c>
      <c r="E189" s="28">
        <v>496.5</v>
      </c>
      <c r="F189" s="28">
        <v>1022.6</v>
      </c>
      <c r="G189" s="28">
        <v>1000</v>
      </c>
      <c r="H189" s="28">
        <v>-22.6</v>
      </c>
      <c r="I189" s="28">
        <v>-2.2599999999999998</v>
      </c>
    </row>
    <row r="190" spans="1:9" ht="15" thickBot="1" x14ac:dyDescent="0.35">
      <c r="A190" s="27" t="s">
        <v>230</v>
      </c>
      <c r="B190" s="28">
        <v>7</v>
      </c>
      <c r="C190" s="28">
        <v>491.5</v>
      </c>
      <c r="D190" s="28">
        <v>6</v>
      </c>
      <c r="E190" s="28">
        <v>499.6</v>
      </c>
      <c r="F190" s="28">
        <v>1004.1</v>
      </c>
      <c r="G190" s="28">
        <v>1000</v>
      </c>
      <c r="H190" s="28">
        <v>-4.0999999999999996</v>
      </c>
      <c r="I190" s="28">
        <v>-0.41</v>
      </c>
    </row>
    <row r="191" spans="1:9" ht="15" thickBot="1" x14ac:dyDescent="0.35">
      <c r="A191" s="27" t="s">
        <v>231</v>
      </c>
      <c r="B191" s="28">
        <v>5</v>
      </c>
      <c r="C191" s="28">
        <v>490.5</v>
      </c>
      <c r="D191" s="28">
        <v>9</v>
      </c>
      <c r="E191" s="28">
        <v>502.6</v>
      </c>
      <c r="F191" s="28">
        <v>1007.1</v>
      </c>
      <c r="G191" s="28">
        <v>1000</v>
      </c>
      <c r="H191" s="28">
        <v>-7.1</v>
      </c>
      <c r="I191" s="28">
        <v>-0.71</v>
      </c>
    </row>
    <row r="192" spans="1:9" ht="15" thickBot="1" x14ac:dyDescent="0.35"/>
    <row r="193" spans="1:2" ht="15" thickBot="1" x14ac:dyDescent="0.35">
      <c r="A193" s="29" t="s">
        <v>134</v>
      </c>
      <c r="B193" s="30">
        <v>1030.7</v>
      </c>
    </row>
    <row r="194" spans="1:2" ht="15" thickBot="1" x14ac:dyDescent="0.35">
      <c r="A194" s="29" t="s">
        <v>255</v>
      </c>
      <c r="B194" s="30">
        <v>962.5</v>
      </c>
    </row>
    <row r="195" spans="1:2" ht="15" thickBot="1" x14ac:dyDescent="0.35">
      <c r="A195" s="29" t="s">
        <v>136</v>
      </c>
      <c r="B195" s="30">
        <v>13999.9</v>
      </c>
    </row>
    <row r="196" spans="1:2" ht="15" thickBot="1" x14ac:dyDescent="0.35">
      <c r="A196" s="29" t="s">
        <v>137</v>
      </c>
      <c r="B196" s="30">
        <v>14000</v>
      </c>
    </row>
    <row r="197" spans="1:2" ht="15" thickBot="1" x14ac:dyDescent="0.35">
      <c r="A197" s="29" t="s">
        <v>138</v>
      </c>
      <c r="B197" s="30">
        <v>-0.1</v>
      </c>
    </row>
    <row r="198" spans="1:2" ht="15" thickBot="1" x14ac:dyDescent="0.35">
      <c r="A198" s="29" t="s">
        <v>139</v>
      </c>
      <c r="B198" s="30"/>
    </row>
    <row r="199" spans="1:2" ht="15" thickBot="1" x14ac:dyDescent="0.35">
      <c r="A199" s="29" t="s">
        <v>140</v>
      </c>
      <c r="B199" s="30"/>
    </row>
    <row r="200" spans="1:2" ht="15" thickBot="1" x14ac:dyDescent="0.35">
      <c r="A200" s="29" t="s">
        <v>141</v>
      </c>
      <c r="B200" s="30">
        <v>0</v>
      </c>
    </row>
    <row r="202" spans="1:2" x14ac:dyDescent="0.3">
      <c r="A202" s="31" t="s">
        <v>142</v>
      </c>
    </row>
    <row r="204" spans="1:2" x14ac:dyDescent="0.3">
      <c r="A204" s="32" t="s">
        <v>143</v>
      </c>
    </row>
    <row r="205" spans="1:2" x14ac:dyDescent="0.3">
      <c r="A205" s="32" t="s">
        <v>291</v>
      </c>
    </row>
  </sheetData>
  <phoneticPr fontId="3" type="noConversion"/>
  <conditionalFormatting sqref="B6:B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E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C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:E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:H3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:J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17" r:id="rId1" display="https://miau.my-x.hu/myx-free/coco/test/747699320241102173440.html" xr:uid="{2CD7D684-B897-486E-B049-EFB4B002B789}"/>
    <hyperlink ref="A202" r:id="rId2" display="https://miau.my-x.hu/myx-free/coco/test/671974920241102173836.html" xr:uid="{C73EBF7C-5FFE-4239-A258-4343C5011B5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C77B-EFDB-470C-9DC2-FD3384264F1F}">
  <dimension ref="A1:O236"/>
  <sheetViews>
    <sheetView zoomScale="69" zoomScaleNormal="145" workbookViewId="0"/>
  </sheetViews>
  <sheetFormatPr defaultRowHeight="14.4" x14ac:dyDescent="0.3"/>
  <cols>
    <col min="1" max="1" width="14.33203125" bestFit="1" customWidth="1"/>
    <col min="2" max="2" width="17.21875" bestFit="1" customWidth="1"/>
    <col min="3" max="3" width="16.6640625" bestFit="1" customWidth="1"/>
    <col min="4" max="4" width="18.88671875" bestFit="1" customWidth="1"/>
    <col min="5" max="5" width="16.88671875" bestFit="1" customWidth="1"/>
    <col min="6" max="6" width="25.109375" bestFit="1" customWidth="1"/>
    <col min="7" max="7" width="16.33203125" bestFit="1" customWidth="1"/>
    <col min="8" max="8" width="17.21875" bestFit="1" customWidth="1"/>
    <col min="9" max="9" width="10.6640625" bestFit="1" customWidth="1"/>
    <col min="10" max="10" width="11.33203125" bestFit="1" customWidth="1"/>
    <col min="11" max="11" width="10.6640625" bestFit="1" customWidth="1"/>
    <col min="12" max="12" width="9.88671875" bestFit="1" customWidth="1"/>
  </cols>
  <sheetData>
    <row r="1" spans="1:12" x14ac:dyDescent="0.3">
      <c r="A1" t="s">
        <v>42</v>
      </c>
      <c r="B1" t="s">
        <v>313</v>
      </c>
      <c r="C1" t="s">
        <v>313</v>
      </c>
      <c r="D1" t="s">
        <v>313</v>
      </c>
      <c r="E1" t="s">
        <v>313</v>
      </c>
      <c r="F1" t="s">
        <v>313</v>
      </c>
      <c r="G1" t="s">
        <v>313</v>
      </c>
    </row>
    <row r="2" spans="1:12" ht="28.8" x14ac:dyDescent="0.3">
      <c r="A2" t="s">
        <v>3</v>
      </c>
      <c r="B2" s="1" t="s">
        <v>301</v>
      </c>
      <c r="C2" s="1" t="s">
        <v>301</v>
      </c>
      <c r="D2" s="1" t="s">
        <v>301</v>
      </c>
      <c r="E2" s="1" t="s">
        <v>301</v>
      </c>
      <c r="F2" s="1" t="s">
        <v>309</v>
      </c>
      <c r="G2" s="1" t="s">
        <v>5</v>
      </c>
    </row>
    <row r="3" spans="1:12" x14ac:dyDescent="0.3">
      <c r="A3" t="s">
        <v>4</v>
      </c>
      <c r="B3" s="1">
        <v>0</v>
      </c>
      <c r="C3" s="1">
        <v>0</v>
      </c>
      <c r="D3" s="1">
        <v>0</v>
      </c>
      <c r="E3" s="1">
        <v>0</v>
      </c>
      <c r="F3" s="1">
        <v>1</v>
      </c>
      <c r="G3" t="s">
        <v>5</v>
      </c>
    </row>
    <row r="4" spans="1:12" ht="57.6" x14ac:dyDescent="0.3">
      <c r="A4" t="s">
        <v>2</v>
      </c>
      <c r="B4" t="s">
        <v>302</v>
      </c>
      <c r="C4" s="1" t="s">
        <v>311</v>
      </c>
      <c r="D4" s="1" t="s">
        <v>312</v>
      </c>
      <c r="E4" t="s">
        <v>306</v>
      </c>
      <c r="F4" s="1" t="s">
        <v>310</v>
      </c>
      <c r="G4" s="1" t="s">
        <v>299</v>
      </c>
    </row>
    <row r="5" spans="1:12" ht="43.2" x14ac:dyDescent="0.3">
      <c r="A5" t="s">
        <v>21</v>
      </c>
      <c r="B5" t="s">
        <v>25</v>
      </c>
      <c r="C5" t="s">
        <v>25</v>
      </c>
      <c r="D5" t="s">
        <v>25</v>
      </c>
      <c r="E5" t="s">
        <v>25</v>
      </c>
      <c r="F5" t="s">
        <v>25</v>
      </c>
      <c r="G5" s="1" t="s">
        <v>26</v>
      </c>
      <c r="H5" t="s">
        <v>316</v>
      </c>
      <c r="J5" t="s">
        <v>339</v>
      </c>
      <c r="L5" s="1" t="s">
        <v>315</v>
      </c>
    </row>
    <row r="6" spans="1:12" x14ac:dyDescent="0.3">
      <c r="A6" t="s">
        <v>21</v>
      </c>
      <c r="B6" t="s">
        <v>27</v>
      </c>
      <c r="C6" t="s">
        <v>28</v>
      </c>
      <c r="D6" t="s">
        <v>29</v>
      </c>
      <c r="E6" t="s">
        <v>30</v>
      </c>
      <c r="F6" t="s">
        <v>307</v>
      </c>
      <c r="G6" t="s">
        <v>22</v>
      </c>
      <c r="H6" t="s">
        <v>257</v>
      </c>
      <c r="I6" t="s">
        <v>257</v>
      </c>
    </row>
    <row r="7" spans="1:12" x14ac:dyDescent="0.3">
      <c r="A7" t="s">
        <v>163</v>
      </c>
      <c r="B7" t="s">
        <v>318</v>
      </c>
      <c r="C7" t="s">
        <v>319</v>
      </c>
      <c r="D7" t="s">
        <v>320</v>
      </c>
      <c r="E7" t="s">
        <v>321</v>
      </c>
      <c r="F7" t="s">
        <v>322</v>
      </c>
      <c r="G7" s="1" t="s">
        <v>317</v>
      </c>
    </row>
    <row r="8" spans="1:12" ht="43.2" x14ac:dyDescent="0.3">
      <c r="A8" t="s">
        <v>297</v>
      </c>
      <c r="B8" s="1" t="s">
        <v>300</v>
      </c>
      <c r="C8" s="1" t="s">
        <v>303</v>
      </c>
      <c r="D8" s="1" t="s">
        <v>304</v>
      </c>
      <c r="E8" s="1" t="s">
        <v>305</v>
      </c>
      <c r="F8" s="1" t="s">
        <v>308</v>
      </c>
      <c r="G8" s="1" t="s">
        <v>298</v>
      </c>
      <c r="H8" s="1" t="s">
        <v>314</v>
      </c>
      <c r="I8" s="1" t="s">
        <v>224</v>
      </c>
    </row>
    <row r="9" spans="1:12" ht="28.8" x14ac:dyDescent="0.55000000000000004">
      <c r="A9" t="s">
        <v>323</v>
      </c>
      <c r="B9">
        <v>369</v>
      </c>
      <c r="C9">
        <v>11</v>
      </c>
      <c r="D9">
        <v>17</v>
      </c>
      <c r="E9">
        <v>9</v>
      </c>
      <c r="F9" s="41">
        <v>90</v>
      </c>
      <c r="G9">
        <v>9</v>
      </c>
      <c r="H9" s="2" t="s">
        <v>1</v>
      </c>
      <c r="I9" s="2" t="s">
        <v>1</v>
      </c>
    </row>
    <row r="10" spans="1:12" x14ac:dyDescent="0.3">
      <c r="A10" t="s">
        <v>324</v>
      </c>
      <c r="B10">
        <v>772</v>
      </c>
      <c r="C10">
        <v>29</v>
      </c>
      <c r="D10">
        <v>29</v>
      </c>
      <c r="E10">
        <v>10</v>
      </c>
      <c r="F10">
        <v>22</v>
      </c>
      <c r="G10">
        <v>31</v>
      </c>
      <c r="H10" s="2" t="s">
        <v>1</v>
      </c>
      <c r="I10" s="2" t="s">
        <v>1</v>
      </c>
    </row>
    <row r="11" spans="1:12" x14ac:dyDescent="0.3">
      <c r="A11" t="s">
        <v>325</v>
      </c>
      <c r="B11">
        <v>155</v>
      </c>
      <c r="C11">
        <v>17</v>
      </c>
      <c r="D11">
        <v>5</v>
      </c>
      <c r="E11">
        <v>7</v>
      </c>
      <c r="F11">
        <v>14</v>
      </c>
      <c r="G11">
        <v>8</v>
      </c>
      <c r="H11" s="2" t="s">
        <v>1</v>
      </c>
      <c r="I11" s="2" t="s">
        <v>1</v>
      </c>
    </row>
    <row r="12" spans="1:12" x14ac:dyDescent="0.3">
      <c r="A12" t="s">
        <v>326</v>
      </c>
      <c r="B12">
        <v>101</v>
      </c>
      <c r="C12">
        <v>30</v>
      </c>
      <c r="D12">
        <v>11</v>
      </c>
      <c r="E12">
        <v>24</v>
      </c>
      <c r="F12">
        <v>20</v>
      </c>
      <c r="G12">
        <v>97</v>
      </c>
      <c r="H12" s="2" t="s">
        <v>1</v>
      </c>
      <c r="I12" s="2" t="s">
        <v>1</v>
      </c>
    </row>
    <row r="13" spans="1:12" x14ac:dyDescent="0.3">
      <c r="A13" t="s">
        <v>327</v>
      </c>
      <c r="B13">
        <v>981</v>
      </c>
      <c r="C13">
        <v>18</v>
      </c>
      <c r="D13">
        <v>9</v>
      </c>
      <c r="E13">
        <v>26</v>
      </c>
      <c r="F13">
        <v>22</v>
      </c>
      <c r="G13">
        <v>1</v>
      </c>
      <c r="H13" s="2" t="s">
        <v>1</v>
      </c>
      <c r="I13" s="2" t="s">
        <v>1</v>
      </c>
    </row>
    <row r="14" spans="1:12" x14ac:dyDescent="0.3">
      <c r="A14" t="s">
        <v>328</v>
      </c>
      <c r="B14">
        <v>153</v>
      </c>
      <c r="C14">
        <v>29</v>
      </c>
      <c r="D14">
        <v>90</v>
      </c>
      <c r="E14">
        <v>17</v>
      </c>
      <c r="F14">
        <v>22</v>
      </c>
      <c r="G14">
        <v>58</v>
      </c>
      <c r="H14" s="2" t="s">
        <v>1</v>
      </c>
      <c r="I14" s="2" t="s">
        <v>1</v>
      </c>
    </row>
    <row r="15" spans="1:12" x14ac:dyDescent="0.3">
      <c r="A15" t="s">
        <v>329</v>
      </c>
      <c r="B15">
        <v>833</v>
      </c>
      <c r="C15">
        <v>27</v>
      </c>
      <c r="D15">
        <v>25</v>
      </c>
      <c r="E15">
        <v>6</v>
      </c>
      <c r="F15">
        <v>30</v>
      </c>
      <c r="G15">
        <v>17</v>
      </c>
      <c r="H15" s="2" t="s">
        <v>1</v>
      </c>
      <c r="I15" s="2" t="s">
        <v>1</v>
      </c>
    </row>
    <row r="16" spans="1:12" x14ac:dyDescent="0.3">
      <c r="A16" t="s">
        <v>330</v>
      </c>
      <c r="B16">
        <v>442</v>
      </c>
      <c r="C16">
        <v>26</v>
      </c>
      <c r="D16">
        <v>21</v>
      </c>
      <c r="E16">
        <v>0</v>
      </c>
      <c r="F16">
        <v>7</v>
      </c>
      <c r="G16">
        <v>14</v>
      </c>
      <c r="H16" s="2" t="s">
        <v>1</v>
      </c>
      <c r="I16" s="2" t="s">
        <v>1</v>
      </c>
    </row>
    <row r="17" spans="1:15" ht="31.2" x14ac:dyDescent="0.6">
      <c r="A17" t="s">
        <v>331</v>
      </c>
      <c r="B17">
        <v>795</v>
      </c>
      <c r="C17">
        <v>16</v>
      </c>
      <c r="D17">
        <v>3</v>
      </c>
      <c r="E17">
        <v>13</v>
      </c>
      <c r="F17" s="51">
        <v>21</v>
      </c>
      <c r="G17">
        <v>27</v>
      </c>
      <c r="H17" s="2" t="s">
        <v>1</v>
      </c>
      <c r="I17" s="2" t="s">
        <v>1</v>
      </c>
    </row>
    <row r="18" spans="1:15" x14ac:dyDescent="0.3">
      <c r="A18" t="s">
        <v>332</v>
      </c>
      <c r="B18">
        <v>723</v>
      </c>
      <c r="C18">
        <v>6</v>
      </c>
      <c r="D18">
        <v>0</v>
      </c>
      <c r="E18">
        <v>15</v>
      </c>
      <c r="F18">
        <v>1</v>
      </c>
      <c r="G18">
        <v>30</v>
      </c>
      <c r="H18" s="2" t="s">
        <v>1</v>
      </c>
      <c r="I18" s="2" t="s">
        <v>1</v>
      </c>
    </row>
    <row r="19" spans="1:15" x14ac:dyDescent="0.3">
      <c r="A19" t="s">
        <v>333</v>
      </c>
      <c r="B19">
        <v>643</v>
      </c>
      <c r="C19">
        <v>23</v>
      </c>
      <c r="D19">
        <v>16</v>
      </c>
      <c r="E19">
        <v>21</v>
      </c>
      <c r="F19">
        <v>1</v>
      </c>
      <c r="G19">
        <v>52</v>
      </c>
      <c r="H19" s="2" t="s">
        <v>1</v>
      </c>
      <c r="I19" s="2" t="s">
        <v>1</v>
      </c>
    </row>
    <row r="20" spans="1:15" x14ac:dyDescent="0.3">
      <c r="A20" t="s">
        <v>334</v>
      </c>
      <c r="B20">
        <v>279</v>
      </c>
      <c r="C20">
        <v>11</v>
      </c>
      <c r="D20">
        <v>25</v>
      </c>
      <c r="E20">
        <v>22</v>
      </c>
      <c r="F20">
        <v>9</v>
      </c>
      <c r="G20">
        <v>29</v>
      </c>
      <c r="H20" s="2" t="s">
        <v>1</v>
      </c>
      <c r="I20" s="2" t="s">
        <v>1</v>
      </c>
    </row>
    <row r="21" spans="1:15" x14ac:dyDescent="0.3">
      <c r="A21" t="s">
        <v>335</v>
      </c>
      <c r="B21">
        <v>980</v>
      </c>
      <c r="C21">
        <v>29</v>
      </c>
      <c r="D21">
        <v>12</v>
      </c>
      <c r="E21">
        <v>5</v>
      </c>
      <c r="F21">
        <v>12</v>
      </c>
      <c r="G21">
        <v>89</v>
      </c>
      <c r="H21" s="2" t="s">
        <v>1</v>
      </c>
      <c r="I21" s="2" t="s">
        <v>1</v>
      </c>
    </row>
    <row r="22" spans="1:15" x14ac:dyDescent="0.3">
      <c r="A22" t="s">
        <v>336</v>
      </c>
      <c r="B22">
        <v>744</v>
      </c>
      <c r="C22">
        <v>27</v>
      </c>
      <c r="D22">
        <v>20</v>
      </c>
      <c r="E22">
        <v>18</v>
      </c>
      <c r="F22">
        <v>23</v>
      </c>
      <c r="G22">
        <v>61</v>
      </c>
      <c r="H22" s="2" t="s">
        <v>1</v>
      </c>
      <c r="I22" s="2" t="s">
        <v>1</v>
      </c>
    </row>
    <row r="23" spans="1:15" x14ac:dyDescent="0.3">
      <c r="A23" t="s">
        <v>337</v>
      </c>
      <c r="B23">
        <v>178</v>
      </c>
      <c r="C23">
        <v>3</v>
      </c>
      <c r="D23">
        <v>23</v>
      </c>
      <c r="E23">
        <v>4</v>
      </c>
      <c r="F23">
        <v>15</v>
      </c>
      <c r="G23">
        <v>19</v>
      </c>
      <c r="H23" s="2" t="s">
        <v>1</v>
      </c>
      <c r="I23" s="2" t="s">
        <v>1</v>
      </c>
    </row>
    <row r="24" spans="1:15" x14ac:dyDescent="0.3">
      <c r="A24" t="s">
        <v>338</v>
      </c>
      <c r="B24">
        <v>884</v>
      </c>
      <c r="C24">
        <v>13</v>
      </c>
      <c r="D24">
        <v>14</v>
      </c>
      <c r="E24">
        <v>21</v>
      </c>
      <c r="F24">
        <v>21</v>
      </c>
      <c r="G24">
        <v>89</v>
      </c>
      <c r="H24" s="2" t="s">
        <v>1</v>
      </c>
      <c r="I24" s="2" t="s">
        <v>1</v>
      </c>
    </row>
    <row r="26" spans="1:15" x14ac:dyDescent="0.3">
      <c r="A26" s="8" t="s">
        <v>343</v>
      </c>
      <c r="B26" s="8" t="s">
        <v>313</v>
      </c>
      <c r="C26" s="8" t="s">
        <v>313</v>
      </c>
      <c r="D26" s="8" t="s">
        <v>313</v>
      </c>
      <c r="E26" s="8" t="s">
        <v>313</v>
      </c>
      <c r="F26" s="8" t="s">
        <v>313</v>
      </c>
      <c r="L26" s="20">
        <f>CORREL(G30:G45,L30:L45)</f>
        <v>0.86272858331521263</v>
      </c>
      <c r="M26" t="s">
        <v>370</v>
      </c>
    </row>
    <row r="27" spans="1:15" x14ac:dyDescent="0.3">
      <c r="A27" s="8" t="str">
        <f>A3</f>
        <v>direction code</v>
      </c>
      <c r="B27" s="8">
        <f t="shared" ref="B27:G27" si="0">B3</f>
        <v>0</v>
      </c>
      <c r="C27" s="8">
        <f t="shared" si="0"/>
        <v>0</v>
      </c>
      <c r="D27" s="8">
        <f t="shared" si="0"/>
        <v>0</v>
      </c>
      <c r="E27" s="8">
        <f t="shared" si="0"/>
        <v>0</v>
      </c>
      <c r="F27" s="8">
        <f t="shared" si="0"/>
        <v>1</v>
      </c>
      <c r="G27" t="str">
        <f t="shared" si="0"/>
        <v>…</v>
      </c>
      <c r="H27" s="2" t="s">
        <v>314</v>
      </c>
      <c r="I27" s="2" t="s">
        <v>314</v>
      </c>
      <c r="J27" s="2" t="s">
        <v>314</v>
      </c>
      <c r="K27" s="2" t="s">
        <v>314</v>
      </c>
      <c r="L27" s="2" t="s">
        <v>368</v>
      </c>
      <c r="M27" s="2" t="s">
        <v>386</v>
      </c>
      <c r="N27" t="s">
        <v>370</v>
      </c>
    </row>
    <row r="28" spans="1:15" x14ac:dyDescent="0.3">
      <c r="A28" s="8" t="s">
        <v>342</v>
      </c>
      <c r="B28" s="45">
        <f>CORREL(B9:B24,$G$9:$G$24)</f>
        <v>7.8290042760752562E-2</v>
      </c>
      <c r="C28" s="45">
        <f t="shared" ref="C28:G28" si="1">CORREL(C9:C24,$G$9:$G$24)</f>
        <v>0.40800467548029223</v>
      </c>
      <c r="D28" s="45">
        <f t="shared" si="1"/>
        <v>0.11452849299047971</v>
      </c>
      <c r="E28" s="45">
        <f t="shared" si="1"/>
        <v>0.35002519671156734</v>
      </c>
      <c r="F28" s="45">
        <f t="shared" si="1"/>
        <v>-0.21426159798773159</v>
      </c>
      <c r="G28" s="19">
        <f t="shared" si="1"/>
        <v>1.0000000000000002</v>
      </c>
      <c r="H28" s="2" t="s">
        <v>340</v>
      </c>
      <c r="I28" s="2" t="s">
        <v>340</v>
      </c>
      <c r="J28" s="2" t="s">
        <v>340</v>
      </c>
      <c r="K28" s="2" t="s">
        <v>340</v>
      </c>
      <c r="L28" s="2" t="s">
        <v>257</v>
      </c>
      <c r="M28" s="47">
        <f>SUM(M30:M45)/COUNT(M30:M45)</f>
        <v>0.3125</v>
      </c>
    </row>
    <row r="29" spans="1:15" x14ac:dyDescent="0.3">
      <c r="A29" t="str">
        <f t="shared" ref="A29:A45" si="2">A8</f>
        <v>simulator</v>
      </c>
      <c r="B29" t="str">
        <f t="shared" ref="B29:G29" si="3">B8</f>
        <v>population density</v>
      </c>
      <c r="C29" t="str">
        <f t="shared" si="3"/>
        <v>ratio of old people</v>
      </c>
      <c r="D29" t="str">
        <f t="shared" si="3"/>
        <v>ratio of young drivers</v>
      </c>
      <c r="E29" t="str">
        <f t="shared" si="3"/>
        <v>avergae age of cars</v>
      </c>
      <c r="F29" t="str">
        <f t="shared" si="3"/>
        <v>ratio of the low speed zones</v>
      </c>
      <c r="G29" t="str">
        <f t="shared" si="3"/>
        <v>number of deaths</v>
      </c>
      <c r="H29" s="2" t="s">
        <v>49</v>
      </c>
      <c r="I29" s="2" t="s">
        <v>50</v>
      </c>
      <c r="J29" s="2" t="s">
        <v>51</v>
      </c>
      <c r="K29" s="2" t="s">
        <v>52</v>
      </c>
      <c r="L29" s="2" t="s">
        <v>369</v>
      </c>
      <c r="M29" s="2" t="s">
        <v>191</v>
      </c>
      <c r="N29" s="2" t="s">
        <v>193</v>
      </c>
      <c r="O29" s="2" t="s">
        <v>385</v>
      </c>
    </row>
    <row r="30" spans="1:15" ht="28.8" x14ac:dyDescent="0.55000000000000004">
      <c r="A30" t="str">
        <f t="shared" si="2"/>
        <v>scenario/city1</v>
      </c>
      <c r="B30">
        <f>RANK(B9,B$9:B$24,B$3)</f>
        <v>11</v>
      </c>
      <c r="C30">
        <f t="shared" ref="C30:F30" si="4">RANK(C9,C$9:C$24,C$3)</f>
        <v>13</v>
      </c>
      <c r="D30">
        <f t="shared" si="4"/>
        <v>8</v>
      </c>
      <c r="E30">
        <f t="shared" si="4"/>
        <v>11</v>
      </c>
      <c r="F30" s="41">
        <f t="shared" si="4"/>
        <v>16</v>
      </c>
      <c r="G30">
        <f>G9*1000</f>
        <v>9000</v>
      </c>
      <c r="H30" s="63" t="s">
        <v>341</v>
      </c>
      <c r="I30" s="63"/>
      <c r="J30" s="63"/>
      <c r="K30" s="63"/>
      <c r="L30" s="46">
        <f>G110</f>
        <v>9263.4</v>
      </c>
      <c r="M30">
        <f t="shared" ref="M30:M45" si="5">IF(J110*J207&lt;=0,1,0)</f>
        <v>0</v>
      </c>
      <c r="N30" s="46">
        <f>G207</f>
        <v>37776.300000000003</v>
      </c>
      <c r="O30">
        <f>G30</f>
        <v>9000</v>
      </c>
    </row>
    <row r="31" spans="1:15" x14ac:dyDescent="0.3">
      <c r="A31" t="str">
        <f t="shared" si="2"/>
        <v>scenario/city2</v>
      </c>
      <c r="B31">
        <f t="shared" ref="B31:F31" si="6">RANK(B10,B$9:B$24,B$3)</f>
        <v>6</v>
      </c>
      <c r="C31">
        <f t="shared" si="6"/>
        <v>2</v>
      </c>
      <c r="D31">
        <f t="shared" si="6"/>
        <v>2</v>
      </c>
      <c r="E31">
        <f t="shared" si="6"/>
        <v>10</v>
      </c>
      <c r="F31">
        <f t="shared" si="6"/>
        <v>11</v>
      </c>
      <c r="G31">
        <f t="shared" ref="G31:G45" si="7">G10*1000</f>
        <v>31000</v>
      </c>
      <c r="H31" s="63"/>
      <c r="I31" s="63"/>
      <c r="J31" s="63"/>
      <c r="K31" s="63"/>
      <c r="L31" s="46">
        <f t="shared" ref="L31:L45" si="8">G111</f>
        <v>35963.699999999997</v>
      </c>
      <c r="M31">
        <f t="shared" si="5"/>
        <v>1</v>
      </c>
      <c r="N31" s="46">
        <f t="shared" ref="N31:N45" si="9">G208</f>
        <v>19455.5</v>
      </c>
      <c r="O31">
        <f t="shared" ref="O31:O45" si="10">G31</f>
        <v>31000</v>
      </c>
    </row>
    <row r="32" spans="1:15" x14ac:dyDescent="0.3">
      <c r="A32" t="str">
        <f t="shared" si="2"/>
        <v>scenario/city3</v>
      </c>
      <c r="B32">
        <f t="shared" ref="B32:F32" si="11">RANK(B11,B$9:B$24,B$3)</f>
        <v>14</v>
      </c>
      <c r="C32">
        <f t="shared" si="11"/>
        <v>10</v>
      </c>
      <c r="D32">
        <f t="shared" si="11"/>
        <v>14</v>
      </c>
      <c r="E32">
        <f t="shared" si="11"/>
        <v>12</v>
      </c>
      <c r="F32">
        <f t="shared" si="11"/>
        <v>6</v>
      </c>
      <c r="G32">
        <f t="shared" si="7"/>
        <v>8000</v>
      </c>
      <c r="H32" s="63"/>
      <c r="I32" s="63"/>
      <c r="J32" s="63"/>
      <c r="K32" s="63"/>
      <c r="L32" s="46">
        <f t="shared" si="8"/>
        <v>9808.2999999999993</v>
      </c>
      <c r="M32">
        <f t="shared" si="5"/>
        <v>0</v>
      </c>
      <c r="N32" s="46">
        <f t="shared" si="9"/>
        <v>38749.1</v>
      </c>
      <c r="O32">
        <f t="shared" si="10"/>
        <v>8000</v>
      </c>
    </row>
    <row r="33" spans="1:15" x14ac:dyDescent="0.3">
      <c r="A33" t="str">
        <f t="shared" si="2"/>
        <v>scenario/city4</v>
      </c>
      <c r="B33">
        <f t="shared" ref="B33:F33" si="12">RANK(B12,B$9:B$24,B$3)</f>
        <v>16</v>
      </c>
      <c r="C33">
        <f t="shared" si="12"/>
        <v>1</v>
      </c>
      <c r="D33">
        <f t="shared" si="12"/>
        <v>12</v>
      </c>
      <c r="E33">
        <f t="shared" si="12"/>
        <v>2</v>
      </c>
      <c r="F33">
        <f t="shared" si="12"/>
        <v>8</v>
      </c>
      <c r="G33">
        <f t="shared" si="7"/>
        <v>97000</v>
      </c>
      <c r="H33" s="63"/>
      <c r="I33" s="63"/>
      <c r="J33" s="63"/>
      <c r="K33" s="63"/>
      <c r="L33" s="46">
        <f t="shared" si="8"/>
        <v>105711.6</v>
      </c>
      <c r="M33">
        <f t="shared" si="5"/>
        <v>1</v>
      </c>
      <c r="N33" s="46">
        <f t="shared" si="9"/>
        <v>94359.3</v>
      </c>
      <c r="O33">
        <f t="shared" si="10"/>
        <v>97000</v>
      </c>
    </row>
    <row r="34" spans="1:15" x14ac:dyDescent="0.3">
      <c r="A34" t="str">
        <f t="shared" si="2"/>
        <v>scenario/city5</v>
      </c>
      <c r="B34">
        <f t="shared" ref="B34:F34" si="13">RANK(B13,B$9:B$24,B$3)</f>
        <v>1</v>
      </c>
      <c r="C34">
        <f t="shared" si="13"/>
        <v>9</v>
      </c>
      <c r="D34">
        <f t="shared" si="13"/>
        <v>13</v>
      </c>
      <c r="E34">
        <f t="shared" si="13"/>
        <v>1</v>
      </c>
      <c r="F34">
        <f t="shared" si="13"/>
        <v>11</v>
      </c>
      <c r="G34">
        <f t="shared" si="7"/>
        <v>1000</v>
      </c>
      <c r="H34" s="63"/>
      <c r="I34" s="63"/>
      <c r="J34" s="63"/>
      <c r="K34" s="63"/>
      <c r="L34" s="46">
        <f t="shared" si="8"/>
        <v>38688.300000000003</v>
      </c>
      <c r="M34">
        <f t="shared" si="5"/>
        <v>0</v>
      </c>
      <c r="N34" s="46">
        <f t="shared" si="9"/>
        <v>39235</v>
      </c>
      <c r="O34">
        <f t="shared" si="10"/>
        <v>1000</v>
      </c>
    </row>
    <row r="35" spans="1:15" x14ac:dyDescent="0.3">
      <c r="A35" t="str">
        <f t="shared" si="2"/>
        <v>scenario/city6</v>
      </c>
      <c r="B35">
        <f t="shared" ref="B35:F35" si="14">RANK(B14,B$9:B$24,B$3)</f>
        <v>15</v>
      </c>
      <c r="C35">
        <f t="shared" si="14"/>
        <v>2</v>
      </c>
      <c r="D35">
        <f t="shared" si="14"/>
        <v>1</v>
      </c>
      <c r="E35">
        <f t="shared" si="14"/>
        <v>7</v>
      </c>
      <c r="F35">
        <f t="shared" si="14"/>
        <v>11</v>
      </c>
      <c r="G35">
        <f t="shared" si="7"/>
        <v>58000</v>
      </c>
      <c r="H35" s="63"/>
      <c r="I35" s="63"/>
      <c r="J35" s="63"/>
      <c r="K35" s="63"/>
      <c r="L35" s="46">
        <f t="shared" si="8"/>
        <v>63209</v>
      </c>
      <c r="M35">
        <f t="shared" si="5"/>
        <v>1</v>
      </c>
      <c r="N35" s="46">
        <f t="shared" si="9"/>
        <v>56421</v>
      </c>
      <c r="O35">
        <f t="shared" si="10"/>
        <v>58000</v>
      </c>
    </row>
    <row r="36" spans="1:15" x14ac:dyDescent="0.3">
      <c r="A36" t="str">
        <f t="shared" si="2"/>
        <v>scenario/city7</v>
      </c>
      <c r="B36">
        <f t="shared" ref="B36:F36" si="15">RANK(B15,B$9:B$24,B$3)</f>
        <v>4</v>
      </c>
      <c r="C36">
        <f t="shared" si="15"/>
        <v>5</v>
      </c>
      <c r="D36">
        <f t="shared" si="15"/>
        <v>3</v>
      </c>
      <c r="E36">
        <f t="shared" si="15"/>
        <v>13</v>
      </c>
      <c r="F36">
        <f t="shared" si="15"/>
        <v>15</v>
      </c>
      <c r="G36">
        <f t="shared" si="7"/>
        <v>17000</v>
      </c>
      <c r="H36" s="63"/>
      <c r="I36" s="63"/>
      <c r="J36" s="63"/>
      <c r="K36" s="63"/>
      <c r="L36" s="46">
        <f t="shared" si="8"/>
        <v>28335.1</v>
      </c>
      <c r="M36">
        <f t="shared" si="5"/>
        <v>0</v>
      </c>
      <c r="N36" s="46">
        <f t="shared" si="9"/>
        <v>22373.8</v>
      </c>
      <c r="O36">
        <f t="shared" si="10"/>
        <v>17000</v>
      </c>
    </row>
    <row r="37" spans="1:15" x14ac:dyDescent="0.3">
      <c r="A37" t="str">
        <f t="shared" si="2"/>
        <v>scenario/city8</v>
      </c>
      <c r="B37">
        <f t="shared" ref="B37:F37" si="16">RANK(B16,B$9:B$24,B$3)</f>
        <v>10</v>
      </c>
      <c r="C37">
        <f t="shared" si="16"/>
        <v>7</v>
      </c>
      <c r="D37">
        <f t="shared" si="16"/>
        <v>6</v>
      </c>
      <c r="E37">
        <f t="shared" si="16"/>
        <v>16</v>
      </c>
      <c r="F37">
        <f t="shared" si="16"/>
        <v>3</v>
      </c>
      <c r="G37">
        <f t="shared" si="7"/>
        <v>14000</v>
      </c>
      <c r="H37" s="63"/>
      <c r="I37" s="63"/>
      <c r="J37" s="63"/>
      <c r="K37" s="63"/>
      <c r="L37" s="46">
        <f t="shared" si="8"/>
        <v>20161.5</v>
      </c>
      <c r="M37">
        <f t="shared" si="5"/>
        <v>0</v>
      </c>
      <c r="N37" s="46">
        <f t="shared" si="9"/>
        <v>16050.8</v>
      </c>
      <c r="O37">
        <f t="shared" si="10"/>
        <v>14000</v>
      </c>
    </row>
    <row r="38" spans="1:15" ht="28.8" x14ac:dyDescent="0.55000000000000004">
      <c r="A38" t="str">
        <f t="shared" si="2"/>
        <v>scenario/city9</v>
      </c>
      <c r="B38">
        <f t="shared" ref="B38:F38" si="17">RANK(B17,B$9:B$24,B$3)</f>
        <v>5</v>
      </c>
      <c r="C38">
        <f t="shared" si="17"/>
        <v>11</v>
      </c>
      <c r="D38">
        <f t="shared" si="17"/>
        <v>15</v>
      </c>
      <c r="E38">
        <f t="shared" si="17"/>
        <v>9</v>
      </c>
      <c r="F38" s="41">
        <f t="shared" si="17"/>
        <v>9</v>
      </c>
      <c r="G38">
        <f t="shared" si="7"/>
        <v>27000</v>
      </c>
      <c r="H38" s="63"/>
      <c r="I38" s="63"/>
      <c r="J38" s="63"/>
      <c r="K38" s="63"/>
      <c r="L38" s="46">
        <f t="shared" si="8"/>
        <v>19071.7</v>
      </c>
      <c r="M38">
        <f t="shared" si="5"/>
        <v>1</v>
      </c>
      <c r="N38" s="46">
        <f t="shared" si="9"/>
        <v>52691.9</v>
      </c>
      <c r="O38">
        <f t="shared" si="10"/>
        <v>27000</v>
      </c>
    </row>
    <row r="39" spans="1:15" x14ac:dyDescent="0.3">
      <c r="A39" t="str">
        <f t="shared" si="2"/>
        <v>scenario/city10</v>
      </c>
      <c r="B39">
        <f t="shared" ref="B39:F39" si="18">RANK(B18,B$9:B$24,B$3)</f>
        <v>8</v>
      </c>
      <c r="C39">
        <f t="shared" si="18"/>
        <v>15</v>
      </c>
      <c r="D39">
        <f t="shared" si="18"/>
        <v>16</v>
      </c>
      <c r="E39">
        <f t="shared" si="18"/>
        <v>8</v>
      </c>
      <c r="F39">
        <f t="shared" si="18"/>
        <v>1</v>
      </c>
      <c r="G39">
        <f t="shared" si="7"/>
        <v>30000</v>
      </c>
      <c r="H39" s="63"/>
      <c r="I39" s="63"/>
      <c r="J39" s="63"/>
      <c r="K39" s="63"/>
      <c r="L39" s="46">
        <f t="shared" si="8"/>
        <v>32694.3</v>
      </c>
      <c r="M39">
        <f t="shared" si="5"/>
        <v>0</v>
      </c>
      <c r="N39" s="46">
        <f t="shared" si="9"/>
        <v>43613</v>
      </c>
      <c r="O39">
        <f t="shared" si="10"/>
        <v>30000</v>
      </c>
    </row>
    <row r="40" spans="1:15" x14ac:dyDescent="0.3">
      <c r="A40" t="str">
        <f t="shared" si="2"/>
        <v>scenario/city11</v>
      </c>
      <c r="B40">
        <f t="shared" ref="B40:F40" si="19">RANK(B19,B$9:B$24,B$3)</f>
        <v>9</v>
      </c>
      <c r="C40">
        <f t="shared" si="19"/>
        <v>8</v>
      </c>
      <c r="D40">
        <f t="shared" si="19"/>
        <v>9</v>
      </c>
      <c r="E40">
        <f t="shared" si="19"/>
        <v>4</v>
      </c>
      <c r="F40">
        <f t="shared" si="19"/>
        <v>1</v>
      </c>
      <c r="G40">
        <f t="shared" si="7"/>
        <v>52000</v>
      </c>
      <c r="H40" s="63"/>
      <c r="I40" s="63"/>
      <c r="J40" s="63"/>
      <c r="K40" s="63"/>
      <c r="L40" s="46">
        <f t="shared" si="8"/>
        <v>48496.5</v>
      </c>
      <c r="M40">
        <f t="shared" si="5"/>
        <v>0</v>
      </c>
      <c r="N40" s="46">
        <f t="shared" si="9"/>
        <v>29183.3</v>
      </c>
      <c r="O40">
        <f t="shared" si="10"/>
        <v>52000</v>
      </c>
    </row>
    <row r="41" spans="1:15" x14ac:dyDescent="0.3">
      <c r="A41" t="str">
        <f t="shared" si="2"/>
        <v>scenario/city12</v>
      </c>
      <c r="B41">
        <f t="shared" ref="B41:F41" si="20">RANK(B20,B$9:B$24,B$3)</f>
        <v>12</v>
      </c>
      <c r="C41">
        <f t="shared" si="20"/>
        <v>13</v>
      </c>
      <c r="D41">
        <f t="shared" si="20"/>
        <v>3</v>
      </c>
      <c r="E41">
        <f t="shared" si="20"/>
        <v>3</v>
      </c>
      <c r="F41">
        <f t="shared" si="20"/>
        <v>4</v>
      </c>
      <c r="G41">
        <f t="shared" si="7"/>
        <v>29000</v>
      </c>
      <c r="H41" s="63"/>
      <c r="I41" s="63"/>
      <c r="J41" s="63"/>
      <c r="K41" s="63"/>
      <c r="L41" s="46">
        <f t="shared" si="8"/>
        <v>34873.9</v>
      </c>
      <c r="M41">
        <f t="shared" si="5"/>
        <v>1</v>
      </c>
      <c r="N41" s="46">
        <f t="shared" si="9"/>
        <v>17996.8</v>
      </c>
      <c r="O41">
        <f t="shared" si="10"/>
        <v>29000</v>
      </c>
    </row>
    <row r="42" spans="1:15" x14ac:dyDescent="0.3">
      <c r="A42" t="str">
        <f t="shared" si="2"/>
        <v>scenario/city13</v>
      </c>
      <c r="B42">
        <f t="shared" ref="B42:F42" si="21">RANK(B21,B$9:B$24,B$3)</f>
        <v>2</v>
      </c>
      <c r="C42">
        <f t="shared" si="21"/>
        <v>2</v>
      </c>
      <c r="D42">
        <f t="shared" si="21"/>
        <v>11</v>
      </c>
      <c r="E42">
        <f t="shared" si="21"/>
        <v>14</v>
      </c>
      <c r="F42">
        <f t="shared" si="21"/>
        <v>5</v>
      </c>
      <c r="G42">
        <f t="shared" si="7"/>
        <v>89000</v>
      </c>
      <c r="H42" s="63"/>
      <c r="I42" s="63"/>
      <c r="J42" s="63"/>
      <c r="K42" s="63"/>
      <c r="L42" s="46">
        <f t="shared" si="8"/>
        <v>67023.3</v>
      </c>
      <c r="M42">
        <f t="shared" si="5"/>
        <v>0</v>
      </c>
      <c r="N42" s="46">
        <f t="shared" si="9"/>
        <v>50098</v>
      </c>
      <c r="O42">
        <f t="shared" si="10"/>
        <v>89000</v>
      </c>
    </row>
    <row r="43" spans="1:15" x14ac:dyDescent="0.3">
      <c r="A43" t="str">
        <f t="shared" si="2"/>
        <v>scenario/city14</v>
      </c>
      <c r="B43">
        <f t="shared" ref="B43:F43" si="22">RANK(B22,B$9:B$24,B$3)</f>
        <v>7</v>
      </c>
      <c r="C43">
        <f t="shared" si="22"/>
        <v>5</v>
      </c>
      <c r="D43">
        <f t="shared" si="22"/>
        <v>7</v>
      </c>
      <c r="E43">
        <f t="shared" si="22"/>
        <v>6</v>
      </c>
      <c r="F43">
        <f t="shared" si="22"/>
        <v>14</v>
      </c>
      <c r="G43">
        <f t="shared" si="7"/>
        <v>61000</v>
      </c>
      <c r="H43" s="63"/>
      <c r="I43" s="63"/>
      <c r="J43" s="63"/>
      <c r="K43" s="63"/>
      <c r="L43" s="46">
        <f t="shared" si="8"/>
        <v>40323</v>
      </c>
      <c r="M43">
        <f t="shared" si="5"/>
        <v>0</v>
      </c>
      <c r="N43" s="46">
        <f t="shared" si="9"/>
        <v>34047.199999999997</v>
      </c>
      <c r="O43">
        <f t="shared" si="10"/>
        <v>61000</v>
      </c>
    </row>
    <row r="44" spans="1:15" x14ac:dyDescent="0.3">
      <c r="A44" t="str">
        <f t="shared" si="2"/>
        <v>scenario/city15</v>
      </c>
      <c r="B44">
        <f t="shared" ref="B44:F44" si="23">RANK(B23,B$9:B$24,B$3)</f>
        <v>13</v>
      </c>
      <c r="C44">
        <f t="shared" si="23"/>
        <v>16</v>
      </c>
      <c r="D44">
        <f t="shared" si="23"/>
        <v>5</v>
      </c>
      <c r="E44">
        <f t="shared" si="23"/>
        <v>15</v>
      </c>
      <c r="F44">
        <f t="shared" si="23"/>
        <v>7</v>
      </c>
      <c r="G44">
        <f t="shared" si="7"/>
        <v>19000</v>
      </c>
      <c r="H44" s="63"/>
      <c r="I44" s="63"/>
      <c r="J44" s="63"/>
      <c r="K44" s="63"/>
      <c r="L44" s="46">
        <f t="shared" si="8"/>
        <v>20706.400000000001</v>
      </c>
      <c r="M44">
        <f t="shared" si="5"/>
        <v>0</v>
      </c>
      <c r="N44" s="46">
        <f t="shared" si="9"/>
        <v>31777.7</v>
      </c>
      <c r="O44">
        <f t="shared" si="10"/>
        <v>19000</v>
      </c>
    </row>
    <row r="45" spans="1:15" x14ac:dyDescent="0.3">
      <c r="A45" t="str">
        <f t="shared" si="2"/>
        <v>scenario/city16</v>
      </c>
      <c r="B45">
        <f t="shared" ref="B45:F45" si="24">RANK(B24,B$9:B$24,B$3)</f>
        <v>3</v>
      </c>
      <c r="C45">
        <f t="shared" si="24"/>
        <v>12</v>
      </c>
      <c r="D45">
        <f t="shared" si="24"/>
        <v>10</v>
      </c>
      <c r="E45">
        <f t="shared" si="24"/>
        <v>4</v>
      </c>
      <c r="F45">
        <f t="shared" si="24"/>
        <v>9</v>
      </c>
      <c r="G45">
        <f t="shared" si="7"/>
        <v>89000</v>
      </c>
      <c r="H45" s="63"/>
      <c r="I45" s="63"/>
      <c r="J45" s="63"/>
      <c r="K45" s="63"/>
      <c r="L45" s="46">
        <f t="shared" si="8"/>
        <v>56670.1</v>
      </c>
      <c r="M45">
        <f t="shared" si="5"/>
        <v>0</v>
      </c>
      <c r="N45" s="46">
        <f t="shared" si="9"/>
        <v>47666</v>
      </c>
      <c r="O45">
        <f t="shared" si="10"/>
        <v>89000</v>
      </c>
    </row>
    <row r="49" spans="1:14" ht="18" x14ac:dyDescent="0.3">
      <c r="A49" s="23"/>
    </row>
    <row r="50" spans="1:14" x14ac:dyDescent="0.3">
      <c r="A50" s="24"/>
    </row>
    <row r="53" spans="1:14" ht="18" x14ac:dyDescent="0.3">
      <c r="A53" s="25" t="s">
        <v>59</v>
      </c>
      <c r="B53" s="26">
        <v>8159148</v>
      </c>
      <c r="C53" s="25" t="s">
        <v>60</v>
      </c>
      <c r="D53" s="26">
        <v>16</v>
      </c>
      <c r="E53" s="25" t="s">
        <v>61</v>
      </c>
      <c r="F53" s="26">
        <v>5</v>
      </c>
      <c r="G53" s="25" t="s">
        <v>62</v>
      </c>
      <c r="H53" s="26">
        <v>16</v>
      </c>
      <c r="I53" s="25" t="s">
        <v>63</v>
      </c>
      <c r="J53" s="26">
        <v>0</v>
      </c>
      <c r="K53" s="25" t="s">
        <v>64</v>
      </c>
      <c r="L53" s="26" t="s">
        <v>344</v>
      </c>
    </row>
    <row r="54" spans="1:14" ht="18.600000000000001" thickBot="1" x14ac:dyDescent="0.35">
      <c r="A54" s="23"/>
    </row>
    <row r="55" spans="1:14" ht="15" thickBot="1" x14ac:dyDescent="0.35">
      <c r="A55" s="27" t="s">
        <v>66</v>
      </c>
      <c r="B55" s="27" t="s">
        <v>67</v>
      </c>
      <c r="C55" s="27" t="s">
        <v>68</v>
      </c>
      <c r="D55" s="27" t="s">
        <v>69</v>
      </c>
      <c r="E55" s="27" t="s">
        <v>70</v>
      </c>
      <c r="F55" s="27" t="s">
        <v>345</v>
      </c>
      <c r="G55" s="27" t="s">
        <v>346</v>
      </c>
    </row>
    <row r="56" spans="1:14" ht="15" thickBot="1" x14ac:dyDescent="0.35">
      <c r="A56" s="27" t="s">
        <v>72</v>
      </c>
      <c r="B56" s="28">
        <v>11</v>
      </c>
      <c r="C56" s="28">
        <v>13</v>
      </c>
      <c r="D56" s="28">
        <v>8</v>
      </c>
      <c r="E56" s="28">
        <v>11</v>
      </c>
      <c r="F56" s="28">
        <v>16</v>
      </c>
      <c r="G56" s="28">
        <v>9000</v>
      </c>
      <c r="I56">
        <f>17-B56</f>
        <v>6</v>
      </c>
      <c r="J56">
        <f t="shared" ref="J56:J71" si="25">17-C56</f>
        <v>4</v>
      </c>
      <c r="K56">
        <f t="shared" ref="K56:K71" si="26">17-D56</f>
        <v>9</v>
      </c>
      <c r="L56">
        <f t="shared" ref="L56:L71" si="27">17-E56</f>
        <v>6</v>
      </c>
      <c r="M56">
        <f t="shared" ref="M56:M71" si="28">17-F56</f>
        <v>1</v>
      </c>
      <c r="N56">
        <f>G56</f>
        <v>9000</v>
      </c>
    </row>
    <row r="57" spans="1:14" ht="15" thickBot="1" x14ac:dyDescent="0.35">
      <c r="A57" s="27" t="s">
        <v>73</v>
      </c>
      <c r="B57" s="28">
        <v>6</v>
      </c>
      <c r="C57" s="28">
        <v>2</v>
      </c>
      <c r="D57" s="28">
        <v>2</v>
      </c>
      <c r="E57" s="28">
        <v>10</v>
      </c>
      <c r="F57" s="28">
        <v>11</v>
      </c>
      <c r="G57" s="28">
        <v>31000</v>
      </c>
      <c r="I57">
        <f t="shared" ref="I57:I71" si="29">17-B57</f>
        <v>11</v>
      </c>
      <c r="J57">
        <f t="shared" si="25"/>
        <v>15</v>
      </c>
      <c r="K57">
        <f t="shared" si="26"/>
        <v>15</v>
      </c>
      <c r="L57">
        <f t="shared" si="27"/>
        <v>7</v>
      </c>
      <c r="M57">
        <f t="shared" si="28"/>
        <v>6</v>
      </c>
      <c r="N57">
        <f t="shared" ref="N57:N71" si="30">G57</f>
        <v>31000</v>
      </c>
    </row>
    <row r="58" spans="1:14" ht="15" thickBot="1" x14ac:dyDescent="0.35">
      <c r="A58" s="27" t="s">
        <v>74</v>
      </c>
      <c r="B58" s="28">
        <v>14</v>
      </c>
      <c r="C58" s="28">
        <v>10</v>
      </c>
      <c r="D58" s="28">
        <v>14</v>
      </c>
      <c r="E58" s="28">
        <v>12</v>
      </c>
      <c r="F58" s="28">
        <v>6</v>
      </c>
      <c r="G58" s="28">
        <v>8000</v>
      </c>
      <c r="I58">
        <f t="shared" si="29"/>
        <v>3</v>
      </c>
      <c r="J58">
        <f t="shared" si="25"/>
        <v>7</v>
      </c>
      <c r="K58">
        <f t="shared" si="26"/>
        <v>3</v>
      </c>
      <c r="L58">
        <f t="shared" si="27"/>
        <v>5</v>
      </c>
      <c r="M58">
        <f t="shared" si="28"/>
        <v>11</v>
      </c>
      <c r="N58">
        <f t="shared" si="30"/>
        <v>8000</v>
      </c>
    </row>
    <row r="59" spans="1:14" ht="15" thickBot="1" x14ac:dyDescent="0.35">
      <c r="A59" s="27" t="s">
        <v>75</v>
      </c>
      <c r="B59" s="28">
        <v>16</v>
      </c>
      <c r="C59" s="28">
        <v>1</v>
      </c>
      <c r="D59" s="28">
        <v>12</v>
      </c>
      <c r="E59" s="28">
        <v>2</v>
      </c>
      <c r="F59" s="28">
        <v>8</v>
      </c>
      <c r="G59" s="28">
        <v>97000</v>
      </c>
      <c r="I59">
        <f t="shared" si="29"/>
        <v>1</v>
      </c>
      <c r="J59">
        <f t="shared" si="25"/>
        <v>16</v>
      </c>
      <c r="K59">
        <f t="shared" si="26"/>
        <v>5</v>
      </c>
      <c r="L59">
        <f t="shared" si="27"/>
        <v>15</v>
      </c>
      <c r="M59">
        <f t="shared" si="28"/>
        <v>9</v>
      </c>
      <c r="N59">
        <f t="shared" si="30"/>
        <v>97000</v>
      </c>
    </row>
    <row r="60" spans="1:14" ht="15" thickBot="1" x14ac:dyDescent="0.35">
      <c r="A60" s="27" t="s">
        <v>76</v>
      </c>
      <c r="B60" s="28">
        <v>1</v>
      </c>
      <c r="C60" s="28">
        <v>9</v>
      </c>
      <c r="D60" s="28">
        <v>13</v>
      </c>
      <c r="E60" s="28">
        <v>1</v>
      </c>
      <c r="F60" s="28">
        <v>11</v>
      </c>
      <c r="G60" s="28">
        <v>1000</v>
      </c>
      <c r="I60">
        <f t="shared" si="29"/>
        <v>16</v>
      </c>
      <c r="J60">
        <f t="shared" si="25"/>
        <v>8</v>
      </c>
      <c r="K60">
        <f t="shared" si="26"/>
        <v>4</v>
      </c>
      <c r="L60">
        <f t="shared" si="27"/>
        <v>16</v>
      </c>
      <c r="M60">
        <f t="shared" si="28"/>
        <v>6</v>
      </c>
      <c r="N60">
        <f t="shared" si="30"/>
        <v>1000</v>
      </c>
    </row>
    <row r="61" spans="1:14" ht="15" thickBot="1" x14ac:dyDescent="0.35">
      <c r="A61" s="27" t="s">
        <v>77</v>
      </c>
      <c r="B61" s="28">
        <v>15</v>
      </c>
      <c r="C61" s="28">
        <v>2</v>
      </c>
      <c r="D61" s="28">
        <v>1</v>
      </c>
      <c r="E61" s="28">
        <v>7</v>
      </c>
      <c r="F61" s="28">
        <v>11</v>
      </c>
      <c r="G61" s="28">
        <v>58000</v>
      </c>
      <c r="I61">
        <f t="shared" si="29"/>
        <v>2</v>
      </c>
      <c r="J61">
        <f t="shared" si="25"/>
        <v>15</v>
      </c>
      <c r="K61">
        <f t="shared" si="26"/>
        <v>16</v>
      </c>
      <c r="L61">
        <f t="shared" si="27"/>
        <v>10</v>
      </c>
      <c r="M61">
        <f t="shared" si="28"/>
        <v>6</v>
      </c>
      <c r="N61">
        <f t="shared" si="30"/>
        <v>58000</v>
      </c>
    </row>
    <row r="62" spans="1:14" ht="15" thickBot="1" x14ac:dyDescent="0.35">
      <c r="A62" s="27" t="s">
        <v>78</v>
      </c>
      <c r="B62" s="28">
        <v>4</v>
      </c>
      <c r="C62" s="28">
        <v>5</v>
      </c>
      <c r="D62" s="28">
        <v>3</v>
      </c>
      <c r="E62" s="28">
        <v>13</v>
      </c>
      <c r="F62" s="28">
        <v>15</v>
      </c>
      <c r="G62" s="28">
        <v>17000</v>
      </c>
      <c r="I62">
        <f t="shared" si="29"/>
        <v>13</v>
      </c>
      <c r="J62">
        <f t="shared" si="25"/>
        <v>12</v>
      </c>
      <c r="K62">
        <f t="shared" si="26"/>
        <v>14</v>
      </c>
      <c r="L62">
        <f t="shared" si="27"/>
        <v>4</v>
      </c>
      <c r="M62">
        <f t="shared" si="28"/>
        <v>2</v>
      </c>
      <c r="N62">
        <f t="shared" si="30"/>
        <v>17000</v>
      </c>
    </row>
    <row r="63" spans="1:14" ht="15" thickBot="1" x14ac:dyDescent="0.35">
      <c r="A63" s="27" t="s">
        <v>79</v>
      </c>
      <c r="B63" s="28">
        <v>10</v>
      </c>
      <c r="C63" s="28">
        <v>7</v>
      </c>
      <c r="D63" s="28">
        <v>6</v>
      </c>
      <c r="E63" s="28">
        <v>16</v>
      </c>
      <c r="F63" s="28">
        <v>3</v>
      </c>
      <c r="G63" s="28">
        <v>14000</v>
      </c>
      <c r="I63">
        <f t="shared" si="29"/>
        <v>7</v>
      </c>
      <c r="J63">
        <f t="shared" si="25"/>
        <v>10</v>
      </c>
      <c r="K63">
        <f t="shared" si="26"/>
        <v>11</v>
      </c>
      <c r="L63">
        <f t="shared" si="27"/>
        <v>1</v>
      </c>
      <c r="M63">
        <f t="shared" si="28"/>
        <v>14</v>
      </c>
      <c r="N63">
        <f t="shared" si="30"/>
        <v>14000</v>
      </c>
    </row>
    <row r="64" spans="1:14" ht="15" thickBot="1" x14ac:dyDescent="0.35">
      <c r="A64" s="27" t="s">
        <v>80</v>
      </c>
      <c r="B64" s="28">
        <v>5</v>
      </c>
      <c r="C64" s="28">
        <v>11</v>
      </c>
      <c r="D64" s="28">
        <v>15</v>
      </c>
      <c r="E64" s="28">
        <v>9</v>
      </c>
      <c r="F64" s="28">
        <v>9</v>
      </c>
      <c r="G64" s="28">
        <v>27000</v>
      </c>
      <c r="I64">
        <f t="shared" si="29"/>
        <v>12</v>
      </c>
      <c r="J64">
        <f t="shared" si="25"/>
        <v>6</v>
      </c>
      <c r="K64">
        <f t="shared" si="26"/>
        <v>2</v>
      </c>
      <c r="L64">
        <f t="shared" si="27"/>
        <v>8</v>
      </c>
      <c r="M64">
        <f t="shared" si="28"/>
        <v>8</v>
      </c>
      <c r="N64">
        <f t="shared" si="30"/>
        <v>27000</v>
      </c>
    </row>
    <row r="65" spans="1:14" ht="15" thickBot="1" x14ac:dyDescent="0.35">
      <c r="A65" s="27" t="s">
        <v>81</v>
      </c>
      <c r="B65" s="28">
        <v>8</v>
      </c>
      <c r="C65" s="28">
        <v>15</v>
      </c>
      <c r="D65" s="28">
        <v>16</v>
      </c>
      <c r="E65" s="28">
        <v>8</v>
      </c>
      <c r="F65" s="28">
        <v>1</v>
      </c>
      <c r="G65" s="28">
        <v>30000</v>
      </c>
      <c r="I65">
        <f t="shared" si="29"/>
        <v>9</v>
      </c>
      <c r="J65">
        <f t="shared" si="25"/>
        <v>2</v>
      </c>
      <c r="K65">
        <f t="shared" si="26"/>
        <v>1</v>
      </c>
      <c r="L65">
        <f t="shared" si="27"/>
        <v>9</v>
      </c>
      <c r="M65">
        <f t="shared" si="28"/>
        <v>16</v>
      </c>
      <c r="N65">
        <f t="shared" si="30"/>
        <v>30000</v>
      </c>
    </row>
    <row r="66" spans="1:14" ht="15" thickBot="1" x14ac:dyDescent="0.35">
      <c r="A66" s="27" t="s">
        <v>228</v>
      </c>
      <c r="B66" s="28">
        <v>9</v>
      </c>
      <c r="C66" s="28">
        <v>8</v>
      </c>
      <c r="D66" s="28">
        <v>9</v>
      </c>
      <c r="E66" s="28">
        <v>4</v>
      </c>
      <c r="F66" s="28">
        <v>1</v>
      </c>
      <c r="G66" s="28">
        <v>52000</v>
      </c>
      <c r="I66">
        <f t="shared" si="29"/>
        <v>8</v>
      </c>
      <c r="J66">
        <f t="shared" si="25"/>
        <v>9</v>
      </c>
      <c r="K66">
        <f t="shared" si="26"/>
        <v>8</v>
      </c>
      <c r="L66">
        <f t="shared" si="27"/>
        <v>13</v>
      </c>
      <c r="M66">
        <f t="shared" si="28"/>
        <v>16</v>
      </c>
      <c r="N66">
        <f t="shared" si="30"/>
        <v>52000</v>
      </c>
    </row>
    <row r="67" spans="1:14" ht="15" thickBot="1" x14ac:dyDescent="0.35">
      <c r="A67" s="27" t="s">
        <v>229</v>
      </c>
      <c r="B67" s="28">
        <v>12</v>
      </c>
      <c r="C67" s="28">
        <v>13</v>
      </c>
      <c r="D67" s="28">
        <v>3</v>
      </c>
      <c r="E67" s="28">
        <v>3</v>
      </c>
      <c r="F67" s="28">
        <v>4</v>
      </c>
      <c r="G67" s="28">
        <v>29000</v>
      </c>
      <c r="I67">
        <f t="shared" si="29"/>
        <v>5</v>
      </c>
      <c r="J67">
        <f t="shared" si="25"/>
        <v>4</v>
      </c>
      <c r="K67">
        <f t="shared" si="26"/>
        <v>14</v>
      </c>
      <c r="L67">
        <f t="shared" si="27"/>
        <v>14</v>
      </c>
      <c r="M67">
        <f t="shared" si="28"/>
        <v>13</v>
      </c>
      <c r="N67">
        <f t="shared" si="30"/>
        <v>29000</v>
      </c>
    </row>
    <row r="68" spans="1:14" ht="15" thickBot="1" x14ac:dyDescent="0.35">
      <c r="A68" s="27" t="s">
        <v>230</v>
      </c>
      <c r="B68" s="28">
        <v>2</v>
      </c>
      <c r="C68" s="28">
        <v>2</v>
      </c>
      <c r="D68" s="28">
        <v>11</v>
      </c>
      <c r="E68" s="28">
        <v>14</v>
      </c>
      <c r="F68" s="28">
        <v>5</v>
      </c>
      <c r="G68" s="28">
        <v>89000</v>
      </c>
      <c r="I68">
        <f t="shared" si="29"/>
        <v>15</v>
      </c>
      <c r="J68">
        <f t="shared" si="25"/>
        <v>15</v>
      </c>
      <c r="K68">
        <f t="shared" si="26"/>
        <v>6</v>
      </c>
      <c r="L68">
        <f t="shared" si="27"/>
        <v>3</v>
      </c>
      <c r="M68">
        <f t="shared" si="28"/>
        <v>12</v>
      </c>
      <c r="N68">
        <f t="shared" si="30"/>
        <v>89000</v>
      </c>
    </row>
    <row r="69" spans="1:14" ht="15" thickBot="1" x14ac:dyDescent="0.35">
      <c r="A69" s="27" t="s">
        <v>231</v>
      </c>
      <c r="B69" s="28">
        <v>7</v>
      </c>
      <c r="C69" s="28">
        <v>5</v>
      </c>
      <c r="D69" s="28">
        <v>7</v>
      </c>
      <c r="E69" s="28">
        <v>6</v>
      </c>
      <c r="F69" s="28">
        <v>14</v>
      </c>
      <c r="G69" s="28">
        <v>61000</v>
      </c>
      <c r="I69">
        <f t="shared" si="29"/>
        <v>10</v>
      </c>
      <c r="J69">
        <f t="shared" si="25"/>
        <v>12</v>
      </c>
      <c r="K69">
        <f t="shared" si="26"/>
        <v>10</v>
      </c>
      <c r="L69">
        <f t="shared" si="27"/>
        <v>11</v>
      </c>
      <c r="M69">
        <f t="shared" si="28"/>
        <v>3</v>
      </c>
      <c r="N69">
        <f t="shared" si="30"/>
        <v>61000</v>
      </c>
    </row>
    <row r="70" spans="1:14" ht="15" thickBot="1" x14ac:dyDescent="0.35">
      <c r="A70" s="27" t="s">
        <v>347</v>
      </c>
      <c r="B70" s="28">
        <v>13</v>
      </c>
      <c r="C70" s="28">
        <v>16</v>
      </c>
      <c r="D70" s="28">
        <v>5</v>
      </c>
      <c r="E70" s="28">
        <v>15</v>
      </c>
      <c r="F70" s="28">
        <v>7</v>
      </c>
      <c r="G70" s="28">
        <v>19000</v>
      </c>
      <c r="I70">
        <f t="shared" si="29"/>
        <v>4</v>
      </c>
      <c r="J70">
        <f t="shared" si="25"/>
        <v>1</v>
      </c>
      <c r="K70">
        <f t="shared" si="26"/>
        <v>12</v>
      </c>
      <c r="L70">
        <f t="shared" si="27"/>
        <v>2</v>
      </c>
      <c r="M70">
        <f t="shared" si="28"/>
        <v>10</v>
      </c>
      <c r="N70">
        <f t="shared" si="30"/>
        <v>19000</v>
      </c>
    </row>
    <row r="71" spans="1:14" ht="15" thickBot="1" x14ac:dyDescent="0.35">
      <c r="A71" s="27" t="s">
        <v>348</v>
      </c>
      <c r="B71" s="28">
        <v>3</v>
      </c>
      <c r="C71" s="28">
        <v>12</v>
      </c>
      <c r="D71" s="28">
        <v>10</v>
      </c>
      <c r="E71" s="28">
        <v>4</v>
      </c>
      <c r="F71" s="28">
        <v>9</v>
      </c>
      <c r="G71" s="28">
        <v>89000</v>
      </c>
      <c r="I71">
        <f t="shared" si="29"/>
        <v>14</v>
      </c>
      <c r="J71">
        <f t="shared" si="25"/>
        <v>5</v>
      </c>
      <c r="K71">
        <f t="shared" si="26"/>
        <v>7</v>
      </c>
      <c r="L71">
        <f t="shared" si="27"/>
        <v>13</v>
      </c>
      <c r="M71">
        <f t="shared" si="28"/>
        <v>8</v>
      </c>
      <c r="N71">
        <f t="shared" si="30"/>
        <v>89000</v>
      </c>
    </row>
    <row r="72" spans="1:14" ht="18.600000000000001" thickBot="1" x14ac:dyDescent="0.35">
      <c r="A72" s="23"/>
    </row>
    <row r="73" spans="1:14" ht="15" thickBot="1" x14ac:dyDescent="0.35">
      <c r="A73" s="27" t="s">
        <v>82</v>
      </c>
      <c r="B73" s="27" t="s">
        <v>67</v>
      </c>
      <c r="C73" s="27" t="s">
        <v>68</v>
      </c>
      <c r="D73" s="27" t="s">
        <v>69</v>
      </c>
      <c r="E73" s="27" t="s">
        <v>70</v>
      </c>
      <c r="F73" s="27" t="s">
        <v>345</v>
      </c>
    </row>
    <row r="74" spans="1:14" ht="15" thickBot="1" x14ac:dyDescent="0.35">
      <c r="A74" s="27" t="s">
        <v>83</v>
      </c>
      <c r="B74" s="28" t="s">
        <v>349</v>
      </c>
      <c r="C74" s="28" t="s">
        <v>350</v>
      </c>
      <c r="D74" s="28" t="s">
        <v>351</v>
      </c>
      <c r="E74" s="28" t="s">
        <v>352</v>
      </c>
      <c r="F74" s="28" t="s">
        <v>353</v>
      </c>
    </row>
    <row r="75" spans="1:14" ht="15" thickBot="1" x14ac:dyDescent="0.35">
      <c r="A75" s="27" t="s">
        <v>88</v>
      </c>
      <c r="B75" s="28" t="s">
        <v>349</v>
      </c>
      <c r="C75" s="28" t="s">
        <v>354</v>
      </c>
      <c r="D75" s="28" t="s">
        <v>355</v>
      </c>
      <c r="E75" s="28" t="s">
        <v>352</v>
      </c>
      <c r="F75" s="28" t="s">
        <v>356</v>
      </c>
    </row>
    <row r="76" spans="1:14" ht="15" thickBot="1" x14ac:dyDescent="0.35">
      <c r="A76" s="27" t="s">
        <v>93</v>
      </c>
      <c r="B76" s="28" t="s">
        <v>349</v>
      </c>
      <c r="C76" s="28" t="s">
        <v>357</v>
      </c>
      <c r="D76" s="28" t="s">
        <v>355</v>
      </c>
      <c r="E76" s="28" t="s">
        <v>352</v>
      </c>
      <c r="F76" s="28" t="s">
        <v>356</v>
      </c>
    </row>
    <row r="77" spans="1:14" ht="15" thickBot="1" x14ac:dyDescent="0.35">
      <c r="A77" s="27" t="s">
        <v>98</v>
      </c>
      <c r="B77" s="28" t="s">
        <v>126</v>
      </c>
      <c r="C77" s="28" t="s">
        <v>357</v>
      </c>
      <c r="D77" s="28" t="s">
        <v>355</v>
      </c>
      <c r="E77" s="28" t="s">
        <v>352</v>
      </c>
      <c r="F77" s="28" t="s">
        <v>356</v>
      </c>
    </row>
    <row r="78" spans="1:14" ht="15" thickBot="1" x14ac:dyDescent="0.35">
      <c r="A78" s="27" t="s">
        <v>103</v>
      </c>
      <c r="B78" s="28" t="s">
        <v>126</v>
      </c>
      <c r="C78" s="28" t="s">
        <v>357</v>
      </c>
      <c r="D78" s="28" t="s">
        <v>355</v>
      </c>
      <c r="E78" s="28" t="s">
        <v>352</v>
      </c>
      <c r="F78" s="28" t="s">
        <v>356</v>
      </c>
    </row>
    <row r="79" spans="1:14" ht="15" thickBot="1" x14ac:dyDescent="0.35">
      <c r="A79" s="27" t="s">
        <v>108</v>
      </c>
      <c r="B79" s="28" t="s">
        <v>126</v>
      </c>
      <c r="C79" s="28" t="s">
        <v>358</v>
      </c>
      <c r="D79" s="28" t="s">
        <v>359</v>
      </c>
      <c r="E79" s="28" t="s">
        <v>352</v>
      </c>
      <c r="F79" s="28" t="s">
        <v>356</v>
      </c>
    </row>
    <row r="80" spans="1:14" ht="15" thickBot="1" x14ac:dyDescent="0.35">
      <c r="A80" s="27" t="s">
        <v>113</v>
      </c>
      <c r="B80" s="28" t="s">
        <v>126</v>
      </c>
      <c r="C80" s="28" t="s">
        <v>358</v>
      </c>
      <c r="D80" s="28" t="s">
        <v>359</v>
      </c>
      <c r="E80" s="28" t="s">
        <v>360</v>
      </c>
      <c r="F80" s="28" t="s">
        <v>356</v>
      </c>
    </row>
    <row r="81" spans="1:6" ht="15" thickBot="1" x14ac:dyDescent="0.35">
      <c r="A81" s="27" t="s">
        <v>118</v>
      </c>
      <c r="B81" s="28" t="s">
        <v>126</v>
      </c>
      <c r="C81" s="28" t="s">
        <v>358</v>
      </c>
      <c r="D81" s="28" t="s">
        <v>359</v>
      </c>
      <c r="E81" s="28" t="s">
        <v>361</v>
      </c>
      <c r="F81" s="28" t="s">
        <v>356</v>
      </c>
    </row>
    <row r="82" spans="1:6" ht="15" thickBot="1" x14ac:dyDescent="0.35">
      <c r="A82" s="27" t="s">
        <v>122</v>
      </c>
      <c r="B82" s="28" t="s">
        <v>126</v>
      </c>
      <c r="C82" s="28" t="s">
        <v>126</v>
      </c>
      <c r="D82" s="28" t="s">
        <v>359</v>
      </c>
      <c r="E82" s="28" t="s">
        <v>361</v>
      </c>
      <c r="F82" s="28" t="s">
        <v>356</v>
      </c>
    </row>
    <row r="83" spans="1:6" ht="15" thickBot="1" x14ac:dyDescent="0.35">
      <c r="A83" s="27" t="s">
        <v>125</v>
      </c>
      <c r="B83" s="28" t="s">
        <v>126</v>
      </c>
      <c r="C83" s="28" t="s">
        <v>126</v>
      </c>
      <c r="D83" s="28" t="s">
        <v>359</v>
      </c>
      <c r="E83" s="28" t="s">
        <v>362</v>
      </c>
      <c r="F83" s="28" t="s">
        <v>126</v>
      </c>
    </row>
    <row r="84" spans="1:6" ht="15" thickBot="1" x14ac:dyDescent="0.35">
      <c r="A84" s="27" t="s">
        <v>247</v>
      </c>
      <c r="B84" s="28" t="s">
        <v>126</v>
      </c>
      <c r="C84" s="28" t="s">
        <v>126</v>
      </c>
      <c r="D84" s="28" t="s">
        <v>359</v>
      </c>
      <c r="E84" s="28" t="s">
        <v>362</v>
      </c>
      <c r="F84" s="28" t="s">
        <v>126</v>
      </c>
    </row>
    <row r="85" spans="1:6" ht="15" thickBot="1" x14ac:dyDescent="0.35">
      <c r="A85" s="27" t="s">
        <v>249</v>
      </c>
      <c r="B85" s="28" t="s">
        <v>126</v>
      </c>
      <c r="C85" s="28" t="s">
        <v>126</v>
      </c>
      <c r="D85" s="28" t="s">
        <v>359</v>
      </c>
      <c r="E85" s="28" t="s">
        <v>362</v>
      </c>
      <c r="F85" s="28" t="s">
        <v>126</v>
      </c>
    </row>
    <row r="86" spans="1:6" ht="15" thickBot="1" x14ac:dyDescent="0.35">
      <c r="A86" s="27" t="s">
        <v>251</v>
      </c>
      <c r="B86" s="28" t="s">
        <v>126</v>
      </c>
      <c r="C86" s="28" t="s">
        <v>126</v>
      </c>
      <c r="D86" s="28" t="s">
        <v>126</v>
      </c>
      <c r="E86" s="28" t="s">
        <v>362</v>
      </c>
      <c r="F86" s="28" t="s">
        <v>126</v>
      </c>
    </row>
    <row r="87" spans="1:6" ht="15" thickBot="1" x14ac:dyDescent="0.35">
      <c r="A87" s="27" t="s">
        <v>253</v>
      </c>
      <c r="B87" s="28" t="s">
        <v>126</v>
      </c>
      <c r="C87" s="28" t="s">
        <v>126</v>
      </c>
      <c r="D87" s="28" t="s">
        <v>126</v>
      </c>
      <c r="E87" s="28" t="s">
        <v>362</v>
      </c>
      <c r="F87" s="28" t="s">
        <v>126</v>
      </c>
    </row>
    <row r="88" spans="1:6" ht="15" thickBot="1" x14ac:dyDescent="0.35">
      <c r="A88" s="27" t="s">
        <v>363</v>
      </c>
      <c r="B88" s="28" t="s">
        <v>126</v>
      </c>
      <c r="C88" s="28" t="s">
        <v>126</v>
      </c>
      <c r="D88" s="28" t="s">
        <v>126</v>
      </c>
      <c r="E88" s="28" t="s">
        <v>362</v>
      </c>
      <c r="F88" s="28" t="s">
        <v>126</v>
      </c>
    </row>
    <row r="89" spans="1:6" ht="15" thickBot="1" x14ac:dyDescent="0.35">
      <c r="A89" s="27" t="s">
        <v>364</v>
      </c>
      <c r="B89" s="28" t="s">
        <v>126</v>
      </c>
      <c r="C89" s="28" t="s">
        <v>126</v>
      </c>
      <c r="D89" s="28" t="s">
        <v>126</v>
      </c>
      <c r="E89" s="28" t="s">
        <v>126</v>
      </c>
      <c r="F89" s="28" t="s">
        <v>126</v>
      </c>
    </row>
    <row r="90" spans="1:6" ht="18.600000000000001" thickBot="1" x14ac:dyDescent="0.35">
      <c r="A90" s="23"/>
    </row>
    <row r="91" spans="1:6" ht="15" thickBot="1" x14ac:dyDescent="0.35">
      <c r="A91" s="27" t="s">
        <v>128</v>
      </c>
      <c r="B91" s="27" t="s">
        <v>67</v>
      </c>
      <c r="C91" s="27" t="s">
        <v>68</v>
      </c>
      <c r="D91" s="27" t="s">
        <v>69</v>
      </c>
      <c r="E91" s="27" t="s">
        <v>70</v>
      </c>
      <c r="F91" s="27" t="s">
        <v>345</v>
      </c>
    </row>
    <row r="92" spans="1:6" ht="15" thickBot="1" x14ac:dyDescent="0.35">
      <c r="A92" s="27" t="s">
        <v>83</v>
      </c>
      <c r="B92" s="28">
        <v>23975.8</v>
      </c>
      <c r="C92" s="28">
        <v>73017.3</v>
      </c>
      <c r="D92" s="28">
        <v>25610.5</v>
      </c>
      <c r="E92" s="28">
        <v>14712.4</v>
      </c>
      <c r="F92" s="28">
        <v>22886</v>
      </c>
    </row>
    <row r="93" spans="1:6" ht="15" thickBot="1" x14ac:dyDescent="0.35">
      <c r="A93" s="27" t="s">
        <v>88</v>
      </c>
      <c r="B93" s="28">
        <v>23975.8</v>
      </c>
      <c r="C93" s="28">
        <v>24520.7</v>
      </c>
      <c r="D93" s="28">
        <v>10898.1</v>
      </c>
      <c r="E93" s="28">
        <v>14712.4</v>
      </c>
      <c r="F93" s="28">
        <v>9263.4</v>
      </c>
    </row>
    <row r="94" spans="1:6" ht="15" thickBot="1" x14ac:dyDescent="0.35">
      <c r="A94" s="27" t="s">
        <v>93</v>
      </c>
      <c r="B94" s="28">
        <v>23975.8</v>
      </c>
      <c r="C94" s="28">
        <v>16892.099999999999</v>
      </c>
      <c r="D94" s="28">
        <v>10898.1</v>
      </c>
      <c r="E94" s="28">
        <v>14712.4</v>
      </c>
      <c r="F94" s="28">
        <v>9263.4</v>
      </c>
    </row>
    <row r="95" spans="1:6" ht="15" thickBot="1" x14ac:dyDescent="0.35">
      <c r="A95" s="27" t="s">
        <v>98</v>
      </c>
      <c r="B95" s="28">
        <v>0</v>
      </c>
      <c r="C95" s="28">
        <v>16892.099999999999</v>
      </c>
      <c r="D95" s="28">
        <v>10898.1</v>
      </c>
      <c r="E95" s="28">
        <v>14712.4</v>
      </c>
      <c r="F95" s="28">
        <v>9263.4</v>
      </c>
    </row>
    <row r="96" spans="1:6" ht="15" thickBot="1" x14ac:dyDescent="0.35">
      <c r="A96" s="27" t="s">
        <v>103</v>
      </c>
      <c r="B96" s="28">
        <v>0</v>
      </c>
      <c r="C96" s="28">
        <v>16892.099999999999</v>
      </c>
      <c r="D96" s="28">
        <v>10898.1</v>
      </c>
      <c r="E96" s="28">
        <v>14712.4</v>
      </c>
      <c r="F96" s="28">
        <v>9263.4</v>
      </c>
    </row>
    <row r="97" spans="1:10" ht="15" thickBot="1" x14ac:dyDescent="0.35">
      <c r="A97" s="27" t="s">
        <v>108</v>
      </c>
      <c r="B97" s="28">
        <v>0</v>
      </c>
      <c r="C97" s="28">
        <v>2179.6</v>
      </c>
      <c r="D97" s="28">
        <v>8718.5</v>
      </c>
      <c r="E97" s="28">
        <v>14712.4</v>
      </c>
      <c r="F97" s="28">
        <v>9263.4</v>
      </c>
    </row>
    <row r="98" spans="1:10" ht="15" thickBot="1" x14ac:dyDescent="0.35">
      <c r="A98" s="27" t="s">
        <v>113</v>
      </c>
      <c r="B98" s="28">
        <v>0</v>
      </c>
      <c r="C98" s="28">
        <v>2179.6</v>
      </c>
      <c r="D98" s="28">
        <v>8718.5</v>
      </c>
      <c r="E98" s="28">
        <v>13077.7</v>
      </c>
      <c r="F98" s="28">
        <v>9263.4</v>
      </c>
    </row>
    <row r="99" spans="1:10" ht="15" thickBot="1" x14ac:dyDescent="0.35">
      <c r="A99" s="27" t="s">
        <v>118</v>
      </c>
      <c r="B99" s="28">
        <v>0</v>
      </c>
      <c r="C99" s="28">
        <v>2179.6</v>
      </c>
      <c r="D99" s="28">
        <v>8718.5</v>
      </c>
      <c r="E99" s="28">
        <v>9808.2999999999993</v>
      </c>
      <c r="F99" s="28">
        <v>9263.4</v>
      </c>
    </row>
    <row r="100" spans="1:10" ht="22.8" thickBot="1" x14ac:dyDescent="0.35">
      <c r="A100" s="53" t="s">
        <v>122</v>
      </c>
      <c r="B100" s="28">
        <v>0</v>
      </c>
      <c r="C100" s="28">
        <v>0</v>
      </c>
      <c r="D100" s="28">
        <v>8718.5</v>
      </c>
      <c r="E100" s="28">
        <v>9808.2999999999993</v>
      </c>
      <c r="F100" s="48">
        <v>9263.4</v>
      </c>
    </row>
    <row r="101" spans="1:10" ht="15" thickBot="1" x14ac:dyDescent="0.35">
      <c r="A101" s="27" t="s">
        <v>125</v>
      </c>
      <c r="B101" s="28">
        <v>0</v>
      </c>
      <c r="C101" s="28">
        <v>0</v>
      </c>
      <c r="D101" s="28">
        <v>8718.5</v>
      </c>
      <c r="E101" s="28">
        <v>544.9</v>
      </c>
      <c r="F101" s="28">
        <v>0</v>
      </c>
    </row>
    <row r="102" spans="1:10" ht="15" thickBot="1" x14ac:dyDescent="0.35">
      <c r="A102" s="27" t="s">
        <v>247</v>
      </c>
      <c r="B102" s="28">
        <v>0</v>
      </c>
      <c r="C102" s="28">
        <v>0</v>
      </c>
      <c r="D102" s="28">
        <v>8718.5</v>
      </c>
      <c r="E102" s="28">
        <v>544.9</v>
      </c>
      <c r="F102" s="28">
        <v>0</v>
      </c>
    </row>
    <row r="103" spans="1:10" ht="15" thickBot="1" x14ac:dyDescent="0.35">
      <c r="A103" s="27" t="s">
        <v>249</v>
      </c>
      <c r="B103" s="28">
        <v>0</v>
      </c>
      <c r="C103" s="28">
        <v>0</v>
      </c>
      <c r="D103" s="28">
        <v>8718.5</v>
      </c>
      <c r="E103" s="28">
        <v>544.9</v>
      </c>
      <c r="F103" s="28">
        <v>0</v>
      </c>
    </row>
    <row r="104" spans="1:10" ht="15" thickBot="1" x14ac:dyDescent="0.35">
      <c r="A104" s="27" t="s">
        <v>251</v>
      </c>
      <c r="B104" s="28">
        <v>0</v>
      </c>
      <c r="C104" s="28">
        <v>0</v>
      </c>
      <c r="D104" s="28">
        <v>0</v>
      </c>
      <c r="E104" s="28">
        <v>544.9</v>
      </c>
      <c r="F104" s="28">
        <v>0</v>
      </c>
    </row>
    <row r="105" spans="1:10" ht="15" thickBot="1" x14ac:dyDescent="0.35">
      <c r="A105" s="27" t="s">
        <v>253</v>
      </c>
      <c r="B105" s="28">
        <v>0</v>
      </c>
      <c r="C105" s="28">
        <v>0</v>
      </c>
      <c r="D105" s="28">
        <v>0</v>
      </c>
      <c r="E105" s="28">
        <v>544.9</v>
      </c>
      <c r="F105" s="28">
        <v>0</v>
      </c>
    </row>
    <row r="106" spans="1:10" ht="15" thickBot="1" x14ac:dyDescent="0.35">
      <c r="A106" s="27" t="s">
        <v>363</v>
      </c>
      <c r="B106" s="28">
        <v>0</v>
      </c>
      <c r="C106" s="28">
        <v>0</v>
      </c>
      <c r="D106" s="28">
        <v>0</v>
      </c>
      <c r="E106" s="28">
        <v>544.9</v>
      </c>
      <c r="F106" s="28">
        <v>0</v>
      </c>
    </row>
    <row r="107" spans="1:10" ht="25.2" thickBot="1" x14ac:dyDescent="0.35">
      <c r="A107" s="52" t="s">
        <v>364</v>
      </c>
      <c r="B107" s="28">
        <v>0</v>
      </c>
      <c r="C107" s="28">
        <v>0</v>
      </c>
      <c r="D107" s="28">
        <v>0</v>
      </c>
      <c r="E107" s="28">
        <v>0</v>
      </c>
      <c r="F107" s="49">
        <v>0</v>
      </c>
    </row>
    <row r="108" spans="1:10" ht="18.600000000000001" thickBot="1" x14ac:dyDescent="0.35">
      <c r="A108" s="23" t="s">
        <v>387</v>
      </c>
      <c r="B108">
        <f>B30</f>
        <v>11</v>
      </c>
      <c r="C108">
        <f t="shared" ref="C108:F108" si="31">C30</f>
        <v>13</v>
      </c>
      <c r="D108">
        <f t="shared" si="31"/>
        <v>8</v>
      </c>
      <c r="E108">
        <f t="shared" si="31"/>
        <v>11</v>
      </c>
      <c r="F108">
        <f t="shared" si="31"/>
        <v>16</v>
      </c>
    </row>
    <row r="109" spans="1:10" ht="15" thickBot="1" x14ac:dyDescent="0.35">
      <c r="A109" s="27" t="s">
        <v>365</v>
      </c>
      <c r="B109" s="27" t="s">
        <v>67</v>
      </c>
      <c r="C109" s="27" t="s">
        <v>68</v>
      </c>
      <c r="D109" s="27" t="s">
        <v>69</v>
      </c>
      <c r="E109" s="27" t="s">
        <v>70</v>
      </c>
      <c r="F109" s="27" t="s">
        <v>345</v>
      </c>
      <c r="G109" s="27" t="s">
        <v>130</v>
      </c>
      <c r="H109" s="27" t="s">
        <v>131</v>
      </c>
      <c r="I109" s="27" t="s">
        <v>132</v>
      </c>
      <c r="J109" s="27" t="s">
        <v>133</v>
      </c>
    </row>
    <row r="110" spans="1:10" ht="28.8" thickBot="1" x14ac:dyDescent="0.35">
      <c r="A110" s="27" t="s">
        <v>72</v>
      </c>
      <c r="B110" s="50">
        <v>0</v>
      </c>
      <c r="C110" s="50">
        <v>0</v>
      </c>
      <c r="D110" s="50">
        <v>8718.5</v>
      </c>
      <c r="E110" s="50">
        <v>544.9</v>
      </c>
      <c r="F110" s="50">
        <v>0</v>
      </c>
      <c r="G110" s="28">
        <v>9263.4</v>
      </c>
      <c r="H110" s="28">
        <v>9000</v>
      </c>
      <c r="I110" s="28">
        <v>-263.39999999999998</v>
      </c>
      <c r="J110" s="28">
        <v>-2.93</v>
      </c>
    </row>
    <row r="111" spans="1:10" ht="15" thickBot="1" x14ac:dyDescent="0.35">
      <c r="A111" s="27" t="s">
        <v>73</v>
      </c>
      <c r="B111" s="28">
        <v>0</v>
      </c>
      <c r="C111" s="28">
        <v>24520.7</v>
      </c>
      <c r="D111" s="28">
        <v>10898.1</v>
      </c>
      <c r="E111" s="28">
        <v>544.9</v>
      </c>
      <c r="F111" s="28">
        <v>0</v>
      </c>
      <c r="G111" s="28">
        <v>35963.699999999997</v>
      </c>
      <c r="H111" s="28">
        <v>31000</v>
      </c>
      <c r="I111" s="28">
        <v>-4963.7</v>
      </c>
      <c r="J111" s="28">
        <v>-16.010000000000002</v>
      </c>
    </row>
    <row r="112" spans="1:10" ht="15" thickBot="1" x14ac:dyDescent="0.35">
      <c r="A112" s="27" t="s">
        <v>74</v>
      </c>
      <c r="B112" s="28">
        <v>0</v>
      </c>
      <c r="C112" s="28">
        <v>0</v>
      </c>
      <c r="D112" s="28">
        <v>0</v>
      </c>
      <c r="E112" s="28">
        <v>544.9</v>
      </c>
      <c r="F112" s="28">
        <v>9263.4</v>
      </c>
      <c r="G112" s="28">
        <v>9808.2999999999993</v>
      </c>
      <c r="H112" s="28">
        <v>8000</v>
      </c>
      <c r="I112" s="28">
        <v>-1808.3</v>
      </c>
      <c r="J112" s="28">
        <v>-22.6</v>
      </c>
    </row>
    <row r="113" spans="1:11" ht="20.399999999999999" thickBot="1" x14ac:dyDescent="0.35">
      <c r="A113" s="27" t="s">
        <v>75</v>
      </c>
      <c r="B113" s="28">
        <v>0</v>
      </c>
      <c r="C113" s="28">
        <v>73017.3</v>
      </c>
      <c r="D113" s="28">
        <v>8718.5</v>
      </c>
      <c r="E113" s="28">
        <v>14712.4</v>
      </c>
      <c r="F113" s="28">
        <v>9263.4</v>
      </c>
      <c r="G113" s="48">
        <v>105711.6</v>
      </c>
      <c r="H113" s="48">
        <v>97000</v>
      </c>
      <c r="I113" s="28">
        <v>-8711.6</v>
      </c>
      <c r="J113" s="28">
        <v>-8.98</v>
      </c>
      <c r="K113" t="s">
        <v>390</v>
      </c>
    </row>
    <row r="114" spans="1:11" ht="15" thickBot="1" x14ac:dyDescent="0.35">
      <c r="A114" s="27" t="s">
        <v>76</v>
      </c>
      <c r="B114" s="28">
        <v>23975.8</v>
      </c>
      <c r="C114" s="28">
        <v>0</v>
      </c>
      <c r="D114" s="28">
        <v>0</v>
      </c>
      <c r="E114" s="28">
        <v>14712.4</v>
      </c>
      <c r="F114" s="28">
        <v>0</v>
      </c>
      <c r="G114" s="28">
        <v>38688.300000000003</v>
      </c>
      <c r="H114" s="28">
        <v>1000</v>
      </c>
      <c r="I114" s="28">
        <v>-37688.300000000003</v>
      </c>
      <c r="J114" s="28">
        <v>-3768.83</v>
      </c>
    </row>
    <row r="115" spans="1:11" ht="15" thickBot="1" x14ac:dyDescent="0.35">
      <c r="A115" s="27" t="s">
        <v>77</v>
      </c>
      <c r="B115" s="28">
        <v>0</v>
      </c>
      <c r="C115" s="28">
        <v>24520.7</v>
      </c>
      <c r="D115" s="28">
        <v>25610.5</v>
      </c>
      <c r="E115" s="28">
        <v>13077.7</v>
      </c>
      <c r="F115" s="28">
        <v>0</v>
      </c>
      <c r="G115" s="28">
        <v>63209</v>
      </c>
      <c r="H115" s="28">
        <v>58000</v>
      </c>
      <c r="I115" s="28">
        <v>-5209</v>
      </c>
      <c r="J115" s="28">
        <v>-8.98</v>
      </c>
    </row>
    <row r="116" spans="1:11" ht="15" thickBot="1" x14ac:dyDescent="0.35">
      <c r="A116" s="27" t="s">
        <v>78</v>
      </c>
      <c r="B116" s="28">
        <v>0</v>
      </c>
      <c r="C116" s="28">
        <v>16892.099999999999</v>
      </c>
      <c r="D116" s="28">
        <v>10898.1</v>
      </c>
      <c r="E116" s="28">
        <v>544.9</v>
      </c>
      <c r="F116" s="28">
        <v>0</v>
      </c>
      <c r="G116" s="28">
        <v>28335.1</v>
      </c>
      <c r="H116" s="28">
        <v>17000</v>
      </c>
      <c r="I116" s="28">
        <v>-11335.1</v>
      </c>
      <c r="J116" s="28">
        <v>-66.680000000000007</v>
      </c>
    </row>
    <row r="117" spans="1:11" ht="15" thickBot="1" x14ac:dyDescent="0.35">
      <c r="A117" s="27" t="s">
        <v>79</v>
      </c>
      <c r="B117" s="28">
        <v>0</v>
      </c>
      <c r="C117" s="28">
        <v>2179.6</v>
      </c>
      <c r="D117" s="28">
        <v>8718.5</v>
      </c>
      <c r="E117" s="28">
        <v>0</v>
      </c>
      <c r="F117" s="28">
        <v>9263.4</v>
      </c>
      <c r="G117" s="28">
        <v>20161.5</v>
      </c>
      <c r="H117" s="28">
        <v>14000</v>
      </c>
      <c r="I117" s="28">
        <v>-6161.5</v>
      </c>
      <c r="J117" s="28">
        <v>-44.01</v>
      </c>
    </row>
    <row r="118" spans="1:11" ht="15" thickBot="1" x14ac:dyDescent="0.35">
      <c r="A118" s="27" t="s">
        <v>80</v>
      </c>
      <c r="B118" s="28">
        <v>0</v>
      </c>
      <c r="C118" s="28">
        <v>0</v>
      </c>
      <c r="D118" s="28">
        <v>0</v>
      </c>
      <c r="E118" s="28">
        <v>9808.2999999999993</v>
      </c>
      <c r="F118" s="28">
        <v>9263.4</v>
      </c>
      <c r="G118" s="28">
        <v>19071.7</v>
      </c>
      <c r="H118" s="28">
        <v>27000</v>
      </c>
      <c r="I118" s="28">
        <v>7928.3</v>
      </c>
      <c r="J118" s="28">
        <v>29.36</v>
      </c>
    </row>
    <row r="119" spans="1:11" ht="15" thickBot="1" x14ac:dyDescent="0.35">
      <c r="A119" s="27" t="s">
        <v>81</v>
      </c>
      <c r="B119" s="28">
        <v>0</v>
      </c>
      <c r="C119" s="28">
        <v>0</v>
      </c>
      <c r="D119" s="28">
        <v>0</v>
      </c>
      <c r="E119" s="28">
        <v>9808.2999999999993</v>
      </c>
      <c r="F119" s="28">
        <v>22886</v>
      </c>
      <c r="G119" s="28">
        <v>32694.3</v>
      </c>
      <c r="H119" s="28">
        <v>30000</v>
      </c>
      <c r="I119" s="28">
        <v>-2694.3</v>
      </c>
      <c r="J119" s="28">
        <v>-8.98</v>
      </c>
    </row>
    <row r="120" spans="1:11" ht="15" thickBot="1" x14ac:dyDescent="0.35">
      <c r="A120" s="27" t="s">
        <v>228</v>
      </c>
      <c r="B120" s="28">
        <v>0</v>
      </c>
      <c r="C120" s="28">
        <v>2179.6</v>
      </c>
      <c r="D120" s="28">
        <v>8718.5</v>
      </c>
      <c r="E120" s="28">
        <v>14712.4</v>
      </c>
      <c r="F120" s="28">
        <v>22886</v>
      </c>
      <c r="G120" s="28">
        <v>48496.5</v>
      </c>
      <c r="H120" s="28">
        <v>52000</v>
      </c>
      <c r="I120" s="28">
        <v>3503.5</v>
      </c>
      <c r="J120" s="28">
        <v>6.74</v>
      </c>
    </row>
    <row r="121" spans="1:11" ht="15" thickBot="1" x14ac:dyDescent="0.35">
      <c r="A121" s="27" t="s">
        <v>229</v>
      </c>
      <c r="B121" s="28">
        <v>0</v>
      </c>
      <c r="C121" s="28">
        <v>0</v>
      </c>
      <c r="D121" s="28">
        <v>10898.1</v>
      </c>
      <c r="E121" s="28">
        <v>14712.4</v>
      </c>
      <c r="F121" s="28">
        <v>9263.4</v>
      </c>
      <c r="G121" s="28">
        <v>34873.9</v>
      </c>
      <c r="H121" s="28">
        <v>29000</v>
      </c>
      <c r="I121" s="28">
        <v>-5873.9</v>
      </c>
      <c r="J121" s="28">
        <v>-20.25</v>
      </c>
    </row>
    <row r="122" spans="1:11" ht="15" thickBot="1" x14ac:dyDescent="0.35">
      <c r="A122" s="27" t="s">
        <v>230</v>
      </c>
      <c r="B122" s="28">
        <v>23975.8</v>
      </c>
      <c r="C122" s="28">
        <v>24520.7</v>
      </c>
      <c r="D122" s="28">
        <v>8718.5</v>
      </c>
      <c r="E122" s="28">
        <v>544.9</v>
      </c>
      <c r="F122" s="28">
        <v>9263.4</v>
      </c>
      <c r="G122" s="28">
        <v>67023.3</v>
      </c>
      <c r="H122" s="28">
        <v>89000</v>
      </c>
      <c r="I122" s="28">
        <v>21976.7</v>
      </c>
      <c r="J122" s="28">
        <v>24.69</v>
      </c>
    </row>
    <row r="123" spans="1:11" ht="15" thickBot="1" x14ac:dyDescent="0.35">
      <c r="A123" s="27" t="s">
        <v>231</v>
      </c>
      <c r="B123" s="28">
        <v>0</v>
      </c>
      <c r="C123" s="28">
        <v>16892.099999999999</v>
      </c>
      <c r="D123" s="28">
        <v>8718.5</v>
      </c>
      <c r="E123" s="28">
        <v>14712.4</v>
      </c>
      <c r="F123" s="28">
        <v>0</v>
      </c>
      <c r="G123" s="28">
        <v>40323</v>
      </c>
      <c r="H123" s="28">
        <v>61000</v>
      </c>
      <c r="I123" s="28">
        <v>20677</v>
      </c>
      <c r="J123" s="28">
        <v>33.9</v>
      </c>
    </row>
    <row r="124" spans="1:11" ht="15" thickBot="1" x14ac:dyDescent="0.35">
      <c r="A124" s="27" t="s">
        <v>347</v>
      </c>
      <c r="B124" s="28">
        <v>0</v>
      </c>
      <c r="C124" s="28">
        <v>0</v>
      </c>
      <c r="D124" s="28">
        <v>10898.1</v>
      </c>
      <c r="E124" s="28">
        <v>544.9</v>
      </c>
      <c r="F124" s="28">
        <v>9263.4</v>
      </c>
      <c r="G124" s="28">
        <v>20706.400000000001</v>
      </c>
      <c r="H124" s="28">
        <v>19000</v>
      </c>
      <c r="I124" s="28">
        <v>-1706.4</v>
      </c>
      <c r="J124" s="28">
        <v>-8.98</v>
      </c>
    </row>
    <row r="125" spans="1:11" ht="15" thickBot="1" x14ac:dyDescent="0.35">
      <c r="A125" s="27" t="s">
        <v>348</v>
      </c>
      <c r="B125" s="28">
        <v>23975.8</v>
      </c>
      <c r="C125" s="28">
        <v>0</v>
      </c>
      <c r="D125" s="28">
        <v>8718.5</v>
      </c>
      <c r="E125" s="28">
        <v>14712.4</v>
      </c>
      <c r="F125" s="28">
        <v>9263.4</v>
      </c>
      <c r="G125" s="28">
        <v>56670.1</v>
      </c>
      <c r="H125" s="28">
        <v>89000</v>
      </c>
      <c r="I125" s="28">
        <v>32329.9</v>
      </c>
      <c r="J125" s="28">
        <v>36.33</v>
      </c>
    </row>
    <row r="126" spans="1:11" x14ac:dyDescent="0.3">
      <c r="A126" s="54" t="s">
        <v>388</v>
      </c>
      <c r="B126" s="56">
        <f>SUM(B110:B125)/$B$132</f>
        <v>0.11398952234714384</v>
      </c>
      <c r="C126" s="56">
        <f t="shared" ref="C126:H126" si="32">SUM(C110:C125)/$B$132</f>
        <v>0.29274607088017895</v>
      </c>
      <c r="D126" s="56">
        <f t="shared" si="32"/>
        <v>0.20639045857520469</v>
      </c>
      <c r="E126" s="56">
        <f t="shared" si="32"/>
        <v>0.19689077703791166</v>
      </c>
      <c r="F126" s="56">
        <f t="shared" si="32"/>
        <v>0.18998285420240027</v>
      </c>
      <c r="G126" s="56">
        <f t="shared" si="32"/>
        <v>1</v>
      </c>
      <c r="H126" s="56">
        <f t="shared" si="32"/>
        <v>0.99999984152141974</v>
      </c>
      <c r="I126" s="55"/>
      <c r="J126" s="55"/>
    </row>
    <row r="127" spans="1:11" x14ac:dyDescent="0.3">
      <c r="A127" s="54" t="str">
        <f>A28</f>
        <v>correlation</v>
      </c>
      <c r="B127" s="57">
        <f t="shared" ref="B127:G127" si="33">B28</f>
        <v>7.8290042760752562E-2</v>
      </c>
      <c r="C127" s="57">
        <f t="shared" si="33"/>
        <v>0.40800467548029223</v>
      </c>
      <c r="D127" s="57">
        <f t="shared" si="33"/>
        <v>0.11452849299047971</v>
      </c>
      <c r="E127" s="57">
        <f t="shared" si="33"/>
        <v>0.35002519671156734</v>
      </c>
      <c r="F127" s="57">
        <f>ABS(F28)</f>
        <v>0.21426159798773159</v>
      </c>
      <c r="G127" s="54">
        <f t="shared" si="33"/>
        <v>1.0000000000000002</v>
      </c>
      <c r="H127" s="55"/>
      <c r="I127" s="55"/>
      <c r="J127" s="55"/>
    </row>
    <row r="128" spans="1:11" x14ac:dyDescent="0.3">
      <c r="A128" s="54"/>
      <c r="B128" s="55"/>
      <c r="C128" s="55"/>
      <c r="D128" s="55"/>
      <c r="E128" s="55"/>
      <c r="F128" s="55"/>
      <c r="G128" s="55"/>
      <c r="H128" s="55"/>
      <c r="I128" s="55"/>
      <c r="J128" s="55"/>
    </row>
    <row r="129" spans="1:4" ht="15" thickBot="1" x14ac:dyDescent="0.35"/>
    <row r="130" spans="1:4" ht="20.399999999999999" thickBot="1" x14ac:dyDescent="0.35">
      <c r="A130" s="29" t="s">
        <v>134</v>
      </c>
      <c r="B130" s="48">
        <v>160202</v>
      </c>
      <c r="C130" t="s">
        <v>389</v>
      </c>
      <c r="D130" t="s">
        <v>391</v>
      </c>
    </row>
    <row r="131" spans="1:4" ht="15" thickBot="1" x14ac:dyDescent="0.35">
      <c r="A131" s="29" t="s">
        <v>366</v>
      </c>
      <c r="B131" s="30">
        <v>0</v>
      </c>
    </row>
    <row r="132" spans="1:4" ht="15" thickBot="1" x14ac:dyDescent="0.35">
      <c r="A132" s="29" t="s">
        <v>136</v>
      </c>
      <c r="B132" s="30">
        <v>631000.1</v>
      </c>
    </row>
    <row r="133" spans="1:4" ht="15" thickBot="1" x14ac:dyDescent="0.35">
      <c r="A133" s="29" t="s">
        <v>137</v>
      </c>
      <c r="B133" s="30">
        <v>631000</v>
      </c>
    </row>
    <row r="134" spans="1:4" ht="15" thickBot="1" x14ac:dyDescent="0.35">
      <c r="A134" s="29" t="s">
        <v>138</v>
      </c>
      <c r="B134" s="30">
        <v>0.1</v>
      </c>
    </row>
    <row r="135" spans="1:4" ht="15" thickBot="1" x14ac:dyDescent="0.35">
      <c r="A135" s="29" t="s">
        <v>139</v>
      </c>
      <c r="B135" s="30"/>
    </row>
    <row r="136" spans="1:4" ht="15" thickBot="1" x14ac:dyDescent="0.35">
      <c r="A136" s="29" t="s">
        <v>140</v>
      </c>
      <c r="B136" s="30"/>
    </row>
    <row r="137" spans="1:4" ht="15" thickBot="1" x14ac:dyDescent="0.35">
      <c r="A137" s="29" t="s">
        <v>141</v>
      </c>
      <c r="B137" s="30">
        <v>0</v>
      </c>
    </row>
    <row r="139" spans="1:4" x14ac:dyDescent="0.3">
      <c r="A139" s="31" t="s">
        <v>142</v>
      </c>
    </row>
    <row r="141" spans="1:4" x14ac:dyDescent="0.3">
      <c r="A141" s="32" t="s">
        <v>367</v>
      </c>
    </row>
    <row r="142" spans="1:4" x14ac:dyDescent="0.3">
      <c r="A142" s="32" t="s">
        <v>144</v>
      </c>
    </row>
    <row r="146" spans="1:12" ht="18" x14ac:dyDescent="0.3">
      <c r="A146" s="23"/>
    </row>
    <row r="147" spans="1:12" x14ac:dyDescent="0.3">
      <c r="A147" s="24"/>
    </row>
    <row r="150" spans="1:12" ht="18" x14ac:dyDescent="0.3">
      <c r="A150" s="25" t="s">
        <v>59</v>
      </c>
      <c r="B150" s="26">
        <v>6029963</v>
      </c>
      <c r="C150" s="25" t="s">
        <v>60</v>
      </c>
      <c r="D150" s="26">
        <v>16</v>
      </c>
      <c r="E150" s="25" t="s">
        <v>61</v>
      </c>
      <c r="F150" s="26">
        <v>5</v>
      </c>
      <c r="G150" s="25" t="s">
        <v>62</v>
      </c>
      <c r="H150" s="26">
        <v>16</v>
      </c>
      <c r="I150" s="25" t="s">
        <v>63</v>
      </c>
      <c r="J150" s="26">
        <v>0</v>
      </c>
      <c r="K150" s="25" t="s">
        <v>64</v>
      </c>
      <c r="L150" s="26" t="s">
        <v>371</v>
      </c>
    </row>
    <row r="151" spans="1:12" ht="18.600000000000001" thickBot="1" x14ac:dyDescent="0.35">
      <c r="A151" s="23"/>
    </row>
    <row r="152" spans="1:12" ht="15" thickBot="1" x14ac:dyDescent="0.35">
      <c r="A152" s="27" t="s">
        <v>66</v>
      </c>
      <c r="B152" s="27" t="s">
        <v>67</v>
      </c>
      <c r="C152" s="27" t="s">
        <v>68</v>
      </c>
      <c r="D152" s="27" t="s">
        <v>69</v>
      </c>
      <c r="E152" s="27" t="s">
        <v>70</v>
      </c>
      <c r="F152" s="27" t="s">
        <v>345</v>
      </c>
      <c r="G152" s="27" t="s">
        <v>346</v>
      </c>
    </row>
    <row r="153" spans="1:12" ht="15" thickBot="1" x14ac:dyDescent="0.35">
      <c r="A153" s="27" t="s">
        <v>72</v>
      </c>
      <c r="B153" s="28">
        <v>6</v>
      </c>
      <c r="C153" s="28">
        <v>4</v>
      </c>
      <c r="D153" s="28">
        <v>9</v>
      </c>
      <c r="E153" s="28">
        <v>6</v>
      </c>
      <c r="F153" s="28">
        <v>1</v>
      </c>
      <c r="G153" s="28">
        <v>9000</v>
      </c>
    </row>
    <row r="154" spans="1:12" ht="15" thickBot="1" x14ac:dyDescent="0.35">
      <c r="A154" s="27" t="s">
        <v>73</v>
      </c>
      <c r="B154" s="28">
        <v>11</v>
      </c>
      <c r="C154" s="28">
        <v>15</v>
      </c>
      <c r="D154" s="28">
        <v>15</v>
      </c>
      <c r="E154" s="28">
        <v>7</v>
      </c>
      <c r="F154" s="28">
        <v>6</v>
      </c>
      <c r="G154" s="28">
        <v>31000</v>
      </c>
    </row>
    <row r="155" spans="1:12" ht="15" thickBot="1" x14ac:dyDescent="0.35">
      <c r="A155" s="27" t="s">
        <v>74</v>
      </c>
      <c r="B155" s="28">
        <v>3</v>
      </c>
      <c r="C155" s="28">
        <v>7</v>
      </c>
      <c r="D155" s="28">
        <v>3</v>
      </c>
      <c r="E155" s="28">
        <v>5</v>
      </c>
      <c r="F155" s="28">
        <v>11</v>
      </c>
      <c r="G155" s="28">
        <v>8000</v>
      </c>
    </row>
    <row r="156" spans="1:12" ht="15" thickBot="1" x14ac:dyDescent="0.35">
      <c r="A156" s="27" t="s">
        <v>75</v>
      </c>
      <c r="B156" s="28">
        <v>1</v>
      </c>
      <c r="C156" s="28">
        <v>16</v>
      </c>
      <c r="D156" s="28">
        <v>5</v>
      </c>
      <c r="E156" s="28">
        <v>15</v>
      </c>
      <c r="F156" s="28">
        <v>9</v>
      </c>
      <c r="G156" s="28">
        <v>97000</v>
      </c>
    </row>
    <row r="157" spans="1:12" ht="15" thickBot="1" x14ac:dyDescent="0.35">
      <c r="A157" s="27" t="s">
        <v>76</v>
      </c>
      <c r="B157" s="28">
        <v>16</v>
      </c>
      <c r="C157" s="28">
        <v>8</v>
      </c>
      <c r="D157" s="28">
        <v>4</v>
      </c>
      <c r="E157" s="28">
        <v>16</v>
      </c>
      <c r="F157" s="28">
        <v>6</v>
      </c>
      <c r="G157" s="28">
        <v>1000</v>
      </c>
    </row>
    <row r="158" spans="1:12" ht="15" thickBot="1" x14ac:dyDescent="0.35">
      <c r="A158" s="27" t="s">
        <v>77</v>
      </c>
      <c r="B158" s="28">
        <v>2</v>
      </c>
      <c r="C158" s="28">
        <v>15</v>
      </c>
      <c r="D158" s="28">
        <v>16</v>
      </c>
      <c r="E158" s="28">
        <v>10</v>
      </c>
      <c r="F158" s="28">
        <v>6</v>
      </c>
      <c r="G158" s="28">
        <v>58000</v>
      </c>
    </row>
    <row r="159" spans="1:12" ht="15" thickBot="1" x14ac:dyDescent="0.35">
      <c r="A159" s="27" t="s">
        <v>78</v>
      </c>
      <c r="B159" s="28">
        <v>13</v>
      </c>
      <c r="C159" s="28">
        <v>12</v>
      </c>
      <c r="D159" s="28">
        <v>14</v>
      </c>
      <c r="E159" s="28">
        <v>4</v>
      </c>
      <c r="F159" s="28">
        <v>2</v>
      </c>
      <c r="G159" s="28">
        <v>17000</v>
      </c>
    </row>
    <row r="160" spans="1:12" ht="15" thickBot="1" x14ac:dyDescent="0.35">
      <c r="A160" s="27" t="s">
        <v>79</v>
      </c>
      <c r="B160" s="28">
        <v>7</v>
      </c>
      <c r="C160" s="28">
        <v>10</v>
      </c>
      <c r="D160" s="28">
        <v>11</v>
      </c>
      <c r="E160" s="28">
        <v>1</v>
      </c>
      <c r="F160" s="28">
        <v>14</v>
      </c>
      <c r="G160" s="28">
        <v>14000</v>
      </c>
    </row>
    <row r="161" spans="1:7" ht="15" thickBot="1" x14ac:dyDescent="0.35">
      <c r="A161" s="27" t="s">
        <v>80</v>
      </c>
      <c r="B161" s="28">
        <v>12</v>
      </c>
      <c r="C161" s="28">
        <v>6</v>
      </c>
      <c r="D161" s="28">
        <v>2</v>
      </c>
      <c r="E161" s="28">
        <v>8</v>
      </c>
      <c r="F161" s="28">
        <v>8</v>
      </c>
      <c r="G161" s="28">
        <v>27000</v>
      </c>
    </row>
    <row r="162" spans="1:7" ht="15" thickBot="1" x14ac:dyDescent="0.35">
      <c r="A162" s="27" t="s">
        <v>81</v>
      </c>
      <c r="B162" s="28">
        <v>9</v>
      </c>
      <c r="C162" s="28">
        <v>2</v>
      </c>
      <c r="D162" s="28">
        <v>1</v>
      </c>
      <c r="E162" s="28">
        <v>9</v>
      </c>
      <c r="F162" s="28">
        <v>16</v>
      </c>
      <c r="G162" s="28">
        <v>30000</v>
      </c>
    </row>
    <row r="163" spans="1:7" ht="15" thickBot="1" x14ac:dyDescent="0.35">
      <c r="A163" s="27" t="s">
        <v>228</v>
      </c>
      <c r="B163" s="28">
        <v>8</v>
      </c>
      <c r="C163" s="28">
        <v>9</v>
      </c>
      <c r="D163" s="28">
        <v>8</v>
      </c>
      <c r="E163" s="28">
        <v>13</v>
      </c>
      <c r="F163" s="28">
        <v>16</v>
      </c>
      <c r="G163" s="28">
        <v>52000</v>
      </c>
    </row>
    <row r="164" spans="1:7" ht="15" thickBot="1" x14ac:dyDescent="0.35">
      <c r="A164" s="27" t="s">
        <v>229</v>
      </c>
      <c r="B164" s="28">
        <v>5</v>
      </c>
      <c r="C164" s="28">
        <v>4</v>
      </c>
      <c r="D164" s="28">
        <v>14</v>
      </c>
      <c r="E164" s="28">
        <v>14</v>
      </c>
      <c r="F164" s="28">
        <v>13</v>
      </c>
      <c r="G164" s="28">
        <v>29000</v>
      </c>
    </row>
    <row r="165" spans="1:7" ht="15" thickBot="1" x14ac:dyDescent="0.35">
      <c r="A165" s="27" t="s">
        <v>230</v>
      </c>
      <c r="B165" s="28">
        <v>15</v>
      </c>
      <c r="C165" s="28">
        <v>15</v>
      </c>
      <c r="D165" s="28">
        <v>6</v>
      </c>
      <c r="E165" s="28">
        <v>3</v>
      </c>
      <c r="F165" s="28">
        <v>12</v>
      </c>
      <c r="G165" s="28">
        <v>89000</v>
      </c>
    </row>
    <row r="166" spans="1:7" ht="15" thickBot="1" x14ac:dyDescent="0.35">
      <c r="A166" s="27" t="s">
        <v>231</v>
      </c>
      <c r="B166" s="28">
        <v>10</v>
      </c>
      <c r="C166" s="28">
        <v>12</v>
      </c>
      <c r="D166" s="28">
        <v>10</v>
      </c>
      <c r="E166" s="28">
        <v>11</v>
      </c>
      <c r="F166" s="28">
        <v>3</v>
      </c>
      <c r="G166" s="28">
        <v>61000</v>
      </c>
    </row>
    <row r="167" spans="1:7" ht="15" thickBot="1" x14ac:dyDescent="0.35">
      <c r="A167" s="27" t="s">
        <v>347</v>
      </c>
      <c r="B167" s="28">
        <v>4</v>
      </c>
      <c r="C167" s="28">
        <v>1</v>
      </c>
      <c r="D167" s="28">
        <v>12</v>
      </c>
      <c r="E167" s="28">
        <v>2</v>
      </c>
      <c r="F167" s="28">
        <v>10</v>
      </c>
      <c r="G167" s="28">
        <v>19000</v>
      </c>
    </row>
    <row r="168" spans="1:7" ht="15" thickBot="1" x14ac:dyDescent="0.35">
      <c r="A168" s="27" t="s">
        <v>348</v>
      </c>
      <c r="B168" s="28">
        <v>14</v>
      </c>
      <c r="C168" s="28">
        <v>5</v>
      </c>
      <c r="D168" s="28">
        <v>7</v>
      </c>
      <c r="E168" s="28">
        <v>13</v>
      </c>
      <c r="F168" s="28">
        <v>8</v>
      </c>
      <c r="G168" s="28">
        <v>89000</v>
      </c>
    </row>
    <row r="169" spans="1:7" ht="18.600000000000001" thickBot="1" x14ac:dyDescent="0.35">
      <c r="A169" s="23"/>
    </row>
    <row r="170" spans="1:7" ht="15" thickBot="1" x14ac:dyDescent="0.35">
      <c r="A170" s="27" t="s">
        <v>82</v>
      </c>
      <c r="B170" s="27" t="s">
        <v>67</v>
      </c>
      <c r="C170" s="27" t="s">
        <v>68</v>
      </c>
      <c r="D170" s="27" t="s">
        <v>69</v>
      </c>
      <c r="E170" s="27" t="s">
        <v>70</v>
      </c>
      <c r="F170" s="27" t="s">
        <v>345</v>
      </c>
    </row>
    <row r="171" spans="1:7" ht="15" thickBot="1" x14ac:dyDescent="0.35">
      <c r="A171" s="27" t="s">
        <v>83</v>
      </c>
      <c r="B171" s="28" t="s">
        <v>372</v>
      </c>
      <c r="C171" s="28" t="s">
        <v>373</v>
      </c>
      <c r="D171" s="28" t="s">
        <v>374</v>
      </c>
      <c r="E171" s="28" t="s">
        <v>375</v>
      </c>
      <c r="F171" s="28" t="s">
        <v>376</v>
      </c>
    </row>
    <row r="172" spans="1:7" ht="15" thickBot="1" x14ac:dyDescent="0.35">
      <c r="A172" s="27" t="s">
        <v>88</v>
      </c>
      <c r="B172" s="28" t="s">
        <v>377</v>
      </c>
      <c r="C172" s="28" t="s">
        <v>373</v>
      </c>
      <c r="D172" s="28" t="s">
        <v>374</v>
      </c>
      <c r="E172" s="28" t="s">
        <v>375</v>
      </c>
      <c r="F172" s="28" t="s">
        <v>376</v>
      </c>
    </row>
    <row r="173" spans="1:7" ht="15" thickBot="1" x14ac:dyDescent="0.35">
      <c r="A173" s="27" t="s">
        <v>93</v>
      </c>
      <c r="B173" s="28" t="s">
        <v>126</v>
      </c>
      <c r="C173" s="28" t="s">
        <v>378</v>
      </c>
      <c r="D173" s="28" t="s">
        <v>379</v>
      </c>
      <c r="E173" s="28" t="s">
        <v>375</v>
      </c>
      <c r="F173" s="28" t="s">
        <v>376</v>
      </c>
    </row>
    <row r="174" spans="1:7" ht="15" thickBot="1" x14ac:dyDescent="0.35">
      <c r="A174" s="27" t="s">
        <v>98</v>
      </c>
      <c r="B174" s="28" t="s">
        <v>126</v>
      </c>
      <c r="C174" s="28" t="s">
        <v>378</v>
      </c>
      <c r="D174" s="28" t="s">
        <v>379</v>
      </c>
      <c r="E174" s="28" t="s">
        <v>380</v>
      </c>
      <c r="F174" s="28" t="s">
        <v>376</v>
      </c>
    </row>
    <row r="175" spans="1:7" ht="15" thickBot="1" x14ac:dyDescent="0.35">
      <c r="A175" s="27" t="s">
        <v>103</v>
      </c>
      <c r="B175" s="28" t="s">
        <v>126</v>
      </c>
      <c r="C175" s="28" t="s">
        <v>378</v>
      </c>
      <c r="D175" s="28" t="s">
        <v>379</v>
      </c>
      <c r="E175" s="28" t="s">
        <v>381</v>
      </c>
      <c r="F175" s="28" t="s">
        <v>376</v>
      </c>
    </row>
    <row r="176" spans="1:7" ht="15" thickBot="1" x14ac:dyDescent="0.35">
      <c r="A176" s="27" t="s">
        <v>108</v>
      </c>
      <c r="B176" s="28" t="s">
        <v>126</v>
      </c>
      <c r="C176" s="28" t="s">
        <v>126</v>
      </c>
      <c r="D176" s="28" t="s">
        <v>379</v>
      </c>
      <c r="E176" s="28" t="s">
        <v>381</v>
      </c>
      <c r="F176" s="28" t="s">
        <v>376</v>
      </c>
    </row>
    <row r="177" spans="1:6" ht="15" thickBot="1" x14ac:dyDescent="0.35">
      <c r="A177" s="27" t="s">
        <v>113</v>
      </c>
      <c r="B177" s="28" t="s">
        <v>126</v>
      </c>
      <c r="C177" s="28" t="s">
        <v>126</v>
      </c>
      <c r="D177" s="28" t="s">
        <v>379</v>
      </c>
      <c r="E177" s="28" t="s">
        <v>381</v>
      </c>
      <c r="F177" s="28" t="s">
        <v>376</v>
      </c>
    </row>
    <row r="178" spans="1:6" ht="15" thickBot="1" x14ac:dyDescent="0.35">
      <c r="A178" s="27" t="s">
        <v>118</v>
      </c>
      <c r="B178" s="28" t="s">
        <v>126</v>
      </c>
      <c r="C178" s="28" t="s">
        <v>126</v>
      </c>
      <c r="D178" s="28" t="s">
        <v>379</v>
      </c>
      <c r="E178" s="28" t="s">
        <v>381</v>
      </c>
      <c r="F178" s="28" t="s">
        <v>376</v>
      </c>
    </row>
    <row r="179" spans="1:6" ht="15" thickBot="1" x14ac:dyDescent="0.35">
      <c r="A179" s="27" t="s">
        <v>122</v>
      </c>
      <c r="B179" s="28" t="s">
        <v>126</v>
      </c>
      <c r="C179" s="28" t="s">
        <v>126</v>
      </c>
      <c r="D179" s="28" t="s">
        <v>382</v>
      </c>
      <c r="E179" s="28" t="s">
        <v>381</v>
      </c>
      <c r="F179" s="28" t="s">
        <v>383</v>
      </c>
    </row>
    <row r="180" spans="1:6" ht="15" thickBot="1" x14ac:dyDescent="0.35">
      <c r="A180" s="27" t="s">
        <v>125</v>
      </c>
      <c r="B180" s="28" t="s">
        <v>126</v>
      </c>
      <c r="C180" s="28" t="s">
        <v>126</v>
      </c>
      <c r="D180" s="28" t="s">
        <v>382</v>
      </c>
      <c r="E180" s="28" t="s">
        <v>381</v>
      </c>
      <c r="F180" s="28" t="s">
        <v>383</v>
      </c>
    </row>
    <row r="181" spans="1:6" ht="15" thickBot="1" x14ac:dyDescent="0.35">
      <c r="A181" s="27" t="s">
        <v>247</v>
      </c>
      <c r="B181" s="28" t="s">
        <v>126</v>
      </c>
      <c r="C181" s="28" t="s">
        <v>126</v>
      </c>
      <c r="D181" s="28" t="s">
        <v>126</v>
      </c>
      <c r="E181" s="28" t="s">
        <v>381</v>
      </c>
      <c r="F181" s="28" t="s">
        <v>384</v>
      </c>
    </row>
    <row r="182" spans="1:6" ht="15" thickBot="1" x14ac:dyDescent="0.35">
      <c r="A182" s="27" t="s">
        <v>249</v>
      </c>
      <c r="B182" s="28" t="s">
        <v>126</v>
      </c>
      <c r="C182" s="28" t="s">
        <v>126</v>
      </c>
      <c r="D182" s="28" t="s">
        <v>126</v>
      </c>
      <c r="E182" s="28" t="s">
        <v>381</v>
      </c>
      <c r="F182" s="28" t="s">
        <v>384</v>
      </c>
    </row>
    <row r="183" spans="1:6" ht="15" thickBot="1" x14ac:dyDescent="0.35">
      <c r="A183" s="27" t="s">
        <v>251</v>
      </c>
      <c r="B183" s="28" t="s">
        <v>126</v>
      </c>
      <c r="C183" s="28" t="s">
        <v>126</v>
      </c>
      <c r="D183" s="28" t="s">
        <v>126</v>
      </c>
      <c r="E183" s="28" t="s">
        <v>381</v>
      </c>
      <c r="F183" s="28" t="s">
        <v>384</v>
      </c>
    </row>
    <row r="184" spans="1:6" ht="15" thickBot="1" x14ac:dyDescent="0.35">
      <c r="A184" s="27" t="s">
        <v>253</v>
      </c>
      <c r="B184" s="28" t="s">
        <v>126</v>
      </c>
      <c r="C184" s="28" t="s">
        <v>126</v>
      </c>
      <c r="D184" s="28" t="s">
        <v>126</v>
      </c>
      <c r="E184" s="28" t="s">
        <v>381</v>
      </c>
      <c r="F184" s="28" t="s">
        <v>126</v>
      </c>
    </row>
    <row r="185" spans="1:6" ht="15" thickBot="1" x14ac:dyDescent="0.35">
      <c r="A185" s="27" t="s">
        <v>363</v>
      </c>
      <c r="B185" s="28" t="s">
        <v>126</v>
      </c>
      <c r="C185" s="28" t="s">
        <v>126</v>
      </c>
      <c r="D185" s="28" t="s">
        <v>126</v>
      </c>
      <c r="E185" s="28" t="s">
        <v>126</v>
      </c>
      <c r="F185" s="28" t="s">
        <v>126</v>
      </c>
    </row>
    <row r="186" spans="1:6" ht="15" thickBot="1" x14ac:dyDescent="0.35">
      <c r="A186" s="27" t="s">
        <v>364</v>
      </c>
      <c r="B186" s="28" t="s">
        <v>126</v>
      </c>
      <c r="C186" s="28" t="s">
        <v>126</v>
      </c>
      <c r="D186" s="28" t="s">
        <v>126</v>
      </c>
      <c r="E186" s="28" t="s">
        <v>126</v>
      </c>
      <c r="F186" s="28" t="s">
        <v>126</v>
      </c>
    </row>
    <row r="187" spans="1:6" ht="18.600000000000001" thickBot="1" x14ac:dyDescent="0.35">
      <c r="A187" s="23"/>
    </row>
    <row r="188" spans="1:6" ht="15" thickBot="1" x14ac:dyDescent="0.35">
      <c r="A188" s="27" t="s">
        <v>128</v>
      </c>
      <c r="B188" s="27" t="s">
        <v>67</v>
      </c>
      <c r="C188" s="27" t="s">
        <v>68</v>
      </c>
      <c r="D188" s="27" t="s">
        <v>69</v>
      </c>
      <c r="E188" s="27" t="s">
        <v>70</v>
      </c>
      <c r="F188" s="27" t="s">
        <v>345</v>
      </c>
    </row>
    <row r="189" spans="1:6" ht="15" thickBot="1" x14ac:dyDescent="0.35">
      <c r="A189" s="27" t="s">
        <v>83</v>
      </c>
      <c r="B189" s="28">
        <v>59825.7</v>
      </c>
      <c r="C189" s="28">
        <v>5674.7</v>
      </c>
      <c r="D189" s="28">
        <v>33236.400000000001</v>
      </c>
      <c r="E189" s="28">
        <v>16050.8</v>
      </c>
      <c r="F189" s="28">
        <v>14753.6</v>
      </c>
    </row>
    <row r="190" spans="1:6" ht="15" thickBot="1" x14ac:dyDescent="0.35">
      <c r="A190" s="27" t="s">
        <v>88</v>
      </c>
      <c r="B190" s="28">
        <v>36965.5</v>
      </c>
      <c r="C190" s="28">
        <v>5674.7</v>
      </c>
      <c r="D190" s="28">
        <v>33236.400000000001</v>
      </c>
      <c r="E190" s="28">
        <v>16050.8</v>
      </c>
      <c r="F190" s="28">
        <v>14753.6</v>
      </c>
    </row>
    <row r="191" spans="1:6" ht="15" thickBot="1" x14ac:dyDescent="0.35">
      <c r="A191" s="27" t="s">
        <v>93</v>
      </c>
      <c r="B191" s="28">
        <v>0</v>
      </c>
      <c r="C191" s="28">
        <v>3729.1</v>
      </c>
      <c r="D191" s="28">
        <v>24481.4</v>
      </c>
      <c r="E191" s="28">
        <v>16050.8</v>
      </c>
      <c r="F191" s="28">
        <v>14753.6</v>
      </c>
    </row>
    <row r="192" spans="1:6" ht="15" thickBot="1" x14ac:dyDescent="0.35">
      <c r="A192" s="27" t="s">
        <v>98</v>
      </c>
      <c r="B192" s="28">
        <v>0</v>
      </c>
      <c r="C192" s="28">
        <v>3729.1</v>
      </c>
      <c r="D192" s="28">
        <v>24481.4</v>
      </c>
      <c r="E192" s="28">
        <v>7620.2</v>
      </c>
      <c r="F192" s="28">
        <v>14753.6</v>
      </c>
    </row>
    <row r="193" spans="1:10" ht="15" thickBot="1" x14ac:dyDescent="0.35">
      <c r="A193" s="27" t="s">
        <v>103</v>
      </c>
      <c r="B193" s="28">
        <v>0</v>
      </c>
      <c r="C193" s="28">
        <v>3729.1</v>
      </c>
      <c r="D193" s="28">
        <v>24481.4</v>
      </c>
      <c r="E193" s="28">
        <v>4701.8999999999996</v>
      </c>
      <c r="F193" s="28">
        <v>14753.6</v>
      </c>
    </row>
    <row r="194" spans="1:10" ht="15" thickBot="1" x14ac:dyDescent="0.35">
      <c r="A194" s="27" t="s">
        <v>108</v>
      </c>
      <c r="B194" s="28">
        <v>0</v>
      </c>
      <c r="C194" s="28">
        <v>0</v>
      </c>
      <c r="D194" s="28">
        <v>24481.4</v>
      </c>
      <c r="E194" s="28">
        <v>4701.8999999999996</v>
      </c>
      <c r="F194" s="28">
        <v>14753.6</v>
      </c>
    </row>
    <row r="195" spans="1:10" ht="15" thickBot="1" x14ac:dyDescent="0.35">
      <c r="A195" s="27" t="s">
        <v>113</v>
      </c>
      <c r="B195" s="28">
        <v>0</v>
      </c>
      <c r="C195" s="28">
        <v>0</v>
      </c>
      <c r="D195" s="28">
        <v>24481.4</v>
      </c>
      <c r="E195" s="28">
        <v>4701.8999999999996</v>
      </c>
      <c r="F195" s="28">
        <v>14753.6</v>
      </c>
    </row>
    <row r="196" spans="1:10" ht="15" thickBot="1" x14ac:dyDescent="0.35">
      <c r="A196" s="27" t="s">
        <v>118</v>
      </c>
      <c r="B196" s="28">
        <v>0</v>
      </c>
      <c r="C196" s="28">
        <v>0</v>
      </c>
      <c r="D196" s="28">
        <v>24481.4</v>
      </c>
      <c r="E196" s="28">
        <v>4701.8999999999996</v>
      </c>
      <c r="F196" s="28">
        <v>14753.6</v>
      </c>
    </row>
    <row r="197" spans="1:10" ht="15" thickBot="1" x14ac:dyDescent="0.35">
      <c r="A197" s="27" t="s">
        <v>122</v>
      </c>
      <c r="B197" s="28">
        <v>0</v>
      </c>
      <c r="C197" s="28">
        <v>0</v>
      </c>
      <c r="D197" s="28">
        <v>14591.6</v>
      </c>
      <c r="E197" s="28">
        <v>4701.8999999999996</v>
      </c>
      <c r="F197" s="28">
        <v>10052.200000000001</v>
      </c>
    </row>
    <row r="198" spans="1:10" ht="15" thickBot="1" x14ac:dyDescent="0.35">
      <c r="A198" s="27" t="s">
        <v>125</v>
      </c>
      <c r="B198" s="28">
        <v>0</v>
      </c>
      <c r="C198" s="28">
        <v>0</v>
      </c>
      <c r="D198" s="28">
        <v>14591.6</v>
      </c>
      <c r="E198" s="28">
        <v>4701.8999999999996</v>
      </c>
      <c r="F198" s="28">
        <v>10052.200000000001</v>
      </c>
    </row>
    <row r="199" spans="1:10" ht="15" thickBot="1" x14ac:dyDescent="0.35">
      <c r="A199" s="27" t="s">
        <v>247</v>
      </c>
      <c r="B199" s="28">
        <v>0</v>
      </c>
      <c r="C199" s="28">
        <v>0</v>
      </c>
      <c r="D199" s="28">
        <v>0</v>
      </c>
      <c r="E199" s="28">
        <v>4701.8999999999996</v>
      </c>
      <c r="F199" s="28">
        <v>9565.7999999999993</v>
      </c>
    </row>
    <row r="200" spans="1:10" ht="15" thickBot="1" x14ac:dyDescent="0.35">
      <c r="A200" s="27" t="s">
        <v>249</v>
      </c>
      <c r="B200" s="28">
        <v>0</v>
      </c>
      <c r="C200" s="28">
        <v>0</v>
      </c>
      <c r="D200" s="28">
        <v>0</v>
      </c>
      <c r="E200" s="28">
        <v>4701.8999999999996</v>
      </c>
      <c r="F200" s="28">
        <v>9565.7999999999993</v>
      </c>
    </row>
    <row r="201" spans="1:10" ht="15" thickBot="1" x14ac:dyDescent="0.35">
      <c r="A201" s="27" t="s">
        <v>251</v>
      </c>
      <c r="B201" s="28">
        <v>0</v>
      </c>
      <c r="C201" s="28">
        <v>0</v>
      </c>
      <c r="D201" s="28">
        <v>0</v>
      </c>
      <c r="E201" s="28">
        <v>4701.8999999999996</v>
      </c>
      <c r="F201" s="28">
        <v>9565.7999999999993</v>
      </c>
    </row>
    <row r="202" spans="1:10" ht="15" thickBot="1" x14ac:dyDescent="0.35">
      <c r="A202" s="27" t="s">
        <v>253</v>
      </c>
      <c r="B202" s="28">
        <v>0</v>
      </c>
      <c r="C202" s="28">
        <v>0</v>
      </c>
      <c r="D202" s="28">
        <v>0</v>
      </c>
      <c r="E202" s="28">
        <v>4701.8999999999996</v>
      </c>
      <c r="F202" s="28">
        <v>0</v>
      </c>
    </row>
    <row r="203" spans="1:10" ht="15" thickBot="1" x14ac:dyDescent="0.35">
      <c r="A203" s="27" t="s">
        <v>363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</row>
    <row r="204" spans="1:10" ht="15" thickBot="1" x14ac:dyDescent="0.35">
      <c r="A204" s="27" t="s">
        <v>364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</row>
    <row r="205" spans="1:10" ht="18.600000000000001" thickBot="1" x14ac:dyDescent="0.35">
      <c r="A205" s="23"/>
    </row>
    <row r="206" spans="1:10" ht="15" thickBot="1" x14ac:dyDescent="0.35">
      <c r="A206" s="27" t="s">
        <v>365</v>
      </c>
      <c r="B206" s="27" t="s">
        <v>67</v>
      </c>
      <c r="C206" s="27" t="s">
        <v>68</v>
      </c>
      <c r="D206" s="27" t="s">
        <v>69</v>
      </c>
      <c r="E206" s="27" t="s">
        <v>70</v>
      </c>
      <c r="F206" s="27" t="s">
        <v>345</v>
      </c>
      <c r="G206" s="27" t="s">
        <v>130</v>
      </c>
      <c r="H206" s="27" t="s">
        <v>131</v>
      </c>
      <c r="I206" s="27" t="s">
        <v>132</v>
      </c>
      <c r="J206" s="27" t="s">
        <v>133</v>
      </c>
    </row>
    <row r="207" spans="1:10" ht="15" thickBot="1" x14ac:dyDescent="0.35">
      <c r="A207" s="27" t="s">
        <v>72</v>
      </c>
      <c r="B207" s="28">
        <v>0</v>
      </c>
      <c r="C207" s="28">
        <v>3729.1</v>
      </c>
      <c r="D207" s="28">
        <v>14591.6</v>
      </c>
      <c r="E207" s="28">
        <v>4701.8999999999996</v>
      </c>
      <c r="F207" s="28">
        <v>14753.6</v>
      </c>
      <c r="G207" s="28">
        <v>37776.300000000003</v>
      </c>
      <c r="H207" s="28">
        <v>9000</v>
      </c>
      <c r="I207" s="28">
        <v>-28776.3</v>
      </c>
      <c r="J207" s="28">
        <v>-319.74</v>
      </c>
    </row>
    <row r="208" spans="1:10" ht="15" thickBot="1" x14ac:dyDescent="0.35">
      <c r="A208" s="27" t="s">
        <v>73</v>
      </c>
      <c r="B208" s="28">
        <v>0</v>
      </c>
      <c r="C208" s="28">
        <v>0</v>
      </c>
      <c r="D208" s="28">
        <v>0</v>
      </c>
      <c r="E208" s="28">
        <v>4701.8999999999996</v>
      </c>
      <c r="F208" s="28">
        <v>14753.6</v>
      </c>
      <c r="G208" s="28">
        <v>19455.5</v>
      </c>
      <c r="H208" s="28">
        <v>31000</v>
      </c>
      <c r="I208" s="28">
        <v>11544.5</v>
      </c>
      <c r="J208" s="28">
        <v>37.24</v>
      </c>
    </row>
    <row r="209" spans="1:10" ht="15" thickBot="1" x14ac:dyDescent="0.35">
      <c r="A209" s="27" t="s">
        <v>74</v>
      </c>
      <c r="B209" s="28">
        <v>0</v>
      </c>
      <c r="C209" s="28">
        <v>0</v>
      </c>
      <c r="D209" s="28">
        <v>24481.4</v>
      </c>
      <c r="E209" s="28">
        <v>4701.8999999999996</v>
      </c>
      <c r="F209" s="28">
        <v>9565.7999999999993</v>
      </c>
      <c r="G209" s="28">
        <v>38749.1</v>
      </c>
      <c r="H209" s="28">
        <v>8000</v>
      </c>
      <c r="I209" s="28">
        <v>-30749.1</v>
      </c>
      <c r="J209" s="28">
        <v>-384.36</v>
      </c>
    </row>
    <row r="210" spans="1:10" ht="15" thickBot="1" x14ac:dyDescent="0.35">
      <c r="A210" s="27" t="s">
        <v>75</v>
      </c>
      <c r="B210" s="28">
        <v>59825.7</v>
      </c>
      <c r="C210" s="28">
        <v>0</v>
      </c>
      <c r="D210" s="28">
        <v>24481.4</v>
      </c>
      <c r="E210" s="28">
        <v>0</v>
      </c>
      <c r="F210" s="28">
        <v>10052.200000000001</v>
      </c>
      <c r="G210" s="28">
        <v>94359.3</v>
      </c>
      <c r="H210" s="28">
        <v>97000</v>
      </c>
      <c r="I210" s="28">
        <v>2640.7</v>
      </c>
      <c r="J210" s="28">
        <v>2.72</v>
      </c>
    </row>
    <row r="211" spans="1:10" ht="15" thickBot="1" x14ac:dyDescent="0.35">
      <c r="A211" s="27" t="s">
        <v>76</v>
      </c>
      <c r="B211" s="28">
        <v>0</v>
      </c>
      <c r="C211" s="28">
        <v>0</v>
      </c>
      <c r="D211" s="28">
        <v>24481.4</v>
      </c>
      <c r="E211" s="28">
        <v>0</v>
      </c>
      <c r="F211" s="28">
        <v>14753.6</v>
      </c>
      <c r="G211" s="28">
        <v>39235</v>
      </c>
      <c r="H211" s="28">
        <v>1000</v>
      </c>
      <c r="I211" s="28">
        <v>-38235</v>
      </c>
      <c r="J211" s="28">
        <v>-3823.5</v>
      </c>
    </row>
    <row r="212" spans="1:10" ht="15" thickBot="1" x14ac:dyDescent="0.35">
      <c r="A212" s="27" t="s">
        <v>77</v>
      </c>
      <c r="B212" s="28">
        <v>36965.5</v>
      </c>
      <c r="C212" s="28">
        <v>0</v>
      </c>
      <c r="D212" s="28">
        <v>0</v>
      </c>
      <c r="E212" s="28">
        <v>4701.8999999999996</v>
      </c>
      <c r="F212" s="28">
        <v>14753.6</v>
      </c>
      <c r="G212" s="28">
        <v>56421</v>
      </c>
      <c r="H212" s="28">
        <v>58000</v>
      </c>
      <c r="I212" s="28">
        <v>1579</v>
      </c>
      <c r="J212" s="28">
        <v>2.72</v>
      </c>
    </row>
    <row r="213" spans="1:10" ht="15" thickBot="1" x14ac:dyDescent="0.35">
      <c r="A213" s="27" t="s">
        <v>78</v>
      </c>
      <c r="B213" s="28">
        <v>0</v>
      </c>
      <c r="C213" s="28">
        <v>0</v>
      </c>
      <c r="D213" s="28">
        <v>0</v>
      </c>
      <c r="E213" s="28">
        <v>7620.2</v>
      </c>
      <c r="F213" s="28">
        <v>14753.6</v>
      </c>
      <c r="G213" s="28">
        <v>22373.8</v>
      </c>
      <c r="H213" s="28">
        <v>17000</v>
      </c>
      <c r="I213" s="28">
        <v>-5373.8</v>
      </c>
      <c r="J213" s="28">
        <v>-31.61</v>
      </c>
    </row>
    <row r="214" spans="1:10" ht="15" thickBot="1" x14ac:dyDescent="0.35">
      <c r="A214" s="27" t="s">
        <v>79</v>
      </c>
      <c r="B214" s="28">
        <v>0</v>
      </c>
      <c r="C214" s="28">
        <v>0</v>
      </c>
      <c r="D214" s="28">
        <v>0</v>
      </c>
      <c r="E214" s="28">
        <v>16050.8</v>
      </c>
      <c r="F214" s="28">
        <v>0</v>
      </c>
      <c r="G214" s="28">
        <v>16050.8</v>
      </c>
      <c r="H214" s="28">
        <v>14000</v>
      </c>
      <c r="I214" s="28">
        <v>-2050.8000000000002</v>
      </c>
      <c r="J214" s="28">
        <v>-14.65</v>
      </c>
    </row>
    <row r="215" spans="1:10" ht="15" thickBot="1" x14ac:dyDescent="0.35">
      <c r="A215" s="27" t="s">
        <v>80</v>
      </c>
      <c r="B215" s="28">
        <v>0</v>
      </c>
      <c r="C215" s="28">
        <v>0</v>
      </c>
      <c r="D215" s="28">
        <v>33236.400000000001</v>
      </c>
      <c r="E215" s="28">
        <v>4701.8999999999996</v>
      </c>
      <c r="F215" s="28">
        <v>14753.6</v>
      </c>
      <c r="G215" s="28">
        <v>52691.9</v>
      </c>
      <c r="H215" s="28">
        <v>27000</v>
      </c>
      <c r="I215" s="28">
        <v>-25691.9</v>
      </c>
      <c r="J215" s="28">
        <v>-95.16</v>
      </c>
    </row>
    <row r="216" spans="1:10" ht="15" thickBot="1" x14ac:dyDescent="0.35">
      <c r="A216" s="27" t="s">
        <v>81</v>
      </c>
      <c r="B216" s="28">
        <v>0</v>
      </c>
      <c r="C216" s="28">
        <v>5674.7</v>
      </c>
      <c r="D216" s="28">
        <v>33236.400000000001</v>
      </c>
      <c r="E216" s="28">
        <v>4701.8999999999996</v>
      </c>
      <c r="F216" s="28">
        <v>0</v>
      </c>
      <c r="G216" s="28">
        <v>43613</v>
      </c>
      <c r="H216" s="28">
        <v>30000</v>
      </c>
      <c r="I216" s="28">
        <v>-13613</v>
      </c>
      <c r="J216" s="28">
        <v>-45.38</v>
      </c>
    </row>
    <row r="217" spans="1:10" ht="15" thickBot="1" x14ac:dyDescent="0.35">
      <c r="A217" s="27" t="s">
        <v>228</v>
      </c>
      <c r="B217" s="28">
        <v>0</v>
      </c>
      <c r="C217" s="28">
        <v>0</v>
      </c>
      <c r="D217" s="28">
        <v>24481.4</v>
      </c>
      <c r="E217" s="28">
        <v>4701.8999999999996</v>
      </c>
      <c r="F217" s="28">
        <v>0</v>
      </c>
      <c r="G217" s="28">
        <v>29183.3</v>
      </c>
      <c r="H217" s="28">
        <v>52000</v>
      </c>
      <c r="I217" s="28">
        <v>22816.7</v>
      </c>
      <c r="J217" s="28">
        <v>43.88</v>
      </c>
    </row>
    <row r="218" spans="1:10" ht="15" thickBot="1" x14ac:dyDescent="0.35">
      <c r="A218" s="27" t="s">
        <v>229</v>
      </c>
      <c r="B218" s="28">
        <v>0</v>
      </c>
      <c r="C218" s="28">
        <v>3729.1</v>
      </c>
      <c r="D218" s="28">
        <v>0</v>
      </c>
      <c r="E218" s="28">
        <v>4701.8999999999996</v>
      </c>
      <c r="F218" s="28">
        <v>9565.7999999999993</v>
      </c>
      <c r="G218" s="28">
        <v>17996.8</v>
      </c>
      <c r="H218" s="28">
        <v>29000</v>
      </c>
      <c r="I218" s="28">
        <v>11003.2</v>
      </c>
      <c r="J218" s="28">
        <v>37.94</v>
      </c>
    </row>
    <row r="219" spans="1:10" ht="15" thickBot="1" x14ac:dyDescent="0.35">
      <c r="A219" s="27" t="s">
        <v>230</v>
      </c>
      <c r="B219" s="28">
        <v>0</v>
      </c>
      <c r="C219" s="28">
        <v>0</v>
      </c>
      <c r="D219" s="28">
        <v>24481.4</v>
      </c>
      <c r="E219" s="28">
        <v>16050.8</v>
      </c>
      <c r="F219" s="28">
        <v>9565.7999999999993</v>
      </c>
      <c r="G219" s="28">
        <v>50098</v>
      </c>
      <c r="H219" s="28">
        <v>89000</v>
      </c>
      <c r="I219" s="28">
        <v>38902</v>
      </c>
      <c r="J219" s="28">
        <v>43.71</v>
      </c>
    </row>
    <row r="220" spans="1:10" ht="15" thickBot="1" x14ac:dyDescent="0.35">
      <c r="A220" s="27" t="s">
        <v>231</v>
      </c>
      <c r="B220" s="28">
        <v>0</v>
      </c>
      <c r="C220" s="28">
        <v>0</v>
      </c>
      <c r="D220" s="28">
        <v>14591.6</v>
      </c>
      <c r="E220" s="28">
        <v>4701.8999999999996</v>
      </c>
      <c r="F220" s="28">
        <v>14753.6</v>
      </c>
      <c r="G220" s="28">
        <v>34047.199999999997</v>
      </c>
      <c r="H220" s="28">
        <v>61000</v>
      </c>
      <c r="I220" s="28">
        <v>26952.799999999999</v>
      </c>
      <c r="J220" s="28">
        <v>44.18</v>
      </c>
    </row>
    <row r="221" spans="1:10" ht="15" thickBot="1" x14ac:dyDescent="0.35">
      <c r="A221" s="27" t="s">
        <v>347</v>
      </c>
      <c r="B221" s="28">
        <v>0</v>
      </c>
      <c r="C221" s="28">
        <v>5674.7</v>
      </c>
      <c r="D221" s="28">
        <v>0</v>
      </c>
      <c r="E221" s="28">
        <v>16050.8</v>
      </c>
      <c r="F221" s="28">
        <v>10052.200000000001</v>
      </c>
      <c r="G221" s="28">
        <v>31777.7</v>
      </c>
      <c r="H221" s="28">
        <v>19000</v>
      </c>
      <c r="I221" s="28">
        <v>-12777.7</v>
      </c>
      <c r="J221" s="28">
        <v>-67.25</v>
      </c>
    </row>
    <row r="222" spans="1:10" ht="15" thickBot="1" x14ac:dyDescent="0.35">
      <c r="A222" s="27" t="s">
        <v>348</v>
      </c>
      <c r="B222" s="28">
        <v>0</v>
      </c>
      <c r="C222" s="28">
        <v>3729.1</v>
      </c>
      <c r="D222" s="28">
        <v>24481.4</v>
      </c>
      <c r="E222" s="28">
        <v>4701.8999999999996</v>
      </c>
      <c r="F222" s="28">
        <v>14753.6</v>
      </c>
      <c r="G222" s="28">
        <v>47666</v>
      </c>
      <c r="H222" s="28">
        <v>89000</v>
      </c>
      <c r="I222" s="28">
        <v>41334</v>
      </c>
      <c r="J222" s="28">
        <v>46.44</v>
      </c>
    </row>
    <row r="223" spans="1:10" ht="15" thickBot="1" x14ac:dyDescent="0.35"/>
    <row r="224" spans="1:10" ht="15" thickBot="1" x14ac:dyDescent="0.35">
      <c r="A224" s="29" t="s">
        <v>134</v>
      </c>
      <c r="B224" s="30">
        <v>129541.2</v>
      </c>
    </row>
    <row r="225" spans="1:2" ht="15" thickBot="1" x14ac:dyDescent="0.35">
      <c r="A225" s="29" t="s">
        <v>366</v>
      </c>
      <c r="B225" s="30">
        <v>0</v>
      </c>
    </row>
    <row r="226" spans="1:2" ht="15" thickBot="1" x14ac:dyDescent="0.35">
      <c r="A226" s="29" t="s">
        <v>136</v>
      </c>
      <c r="B226" s="30">
        <v>631494.69999999995</v>
      </c>
    </row>
    <row r="227" spans="1:2" ht="15" thickBot="1" x14ac:dyDescent="0.35">
      <c r="A227" s="29" t="s">
        <v>137</v>
      </c>
      <c r="B227" s="30">
        <v>631000</v>
      </c>
    </row>
    <row r="228" spans="1:2" ht="15" thickBot="1" x14ac:dyDescent="0.35">
      <c r="A228" s="29" t="s">
        <v>138</v>
      </c>
      <c r="B228" s="30">
        <v>494.7</v>
      </c>
    </row>
    <row r="229" spans="1:2" ht="15" thickBot="1" x14ac:dyDescent="0.35">
      <c r="A229" s="29" t="s">
        <v>139</v>
      </c>
      <c r="B229" s="30"/>
    </row>
    <row r="230" spans="1:2" ht="15" thickBot="1" x14ac:dyDescent="0.35">
      <c r="A230" s="29" t="s">
        <v>140</v>
      </c>
      <c r="B230" s="30"/>
    </row>
    <row r="231" spans="1:2" ht="15" thickBot="1" x14ac:dyDescent="0.35">
      <c r="A231" s="29" t="s">
        <v>141</v>
      </c>
      <c r="B231" s="30">
        <v>0</v>
      </c>
    </row>
    <row r="233" spans="1:2" x14ac:dyDescent="0.3">
      <c r="A233" s="31" t="s">
        <v>142</v>
      </c>
    </row>
    <row r="235" spans="1:2" x14ac:dyDescent="0.3">
      <c r="A235" s="32" t="s">
        <v>367</v>
      </c>
    </row>
    <row r="236" spans="1:2" x14ac:dyDescent="0.3">
      <c r="A236" s="32" t="s">
        <v>256</v>
      </c>
    </row>
  </sheetData>
  <mergeCells count="1">
    <mergeCell ref="H30:K45"/>
  </mergeCells>
  <phoneticPr fontId="3" type="noConversion"/>
  <conditionalFormatting sqref="B9:B2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:B10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F4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F1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:F12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:F1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7:F12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C2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2:C10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:D2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2:D10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E2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:E10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:F2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2:F10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:G2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G4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0:H1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39" r:id="rId1" display="https://miau.my-x.hu/myx-free/coco/test/815914820241102184055.html" xr:uid="{895830EF-D037-4243-8E7A-1D706B818C4D}"/>
    <hyperlink ref="A233" r:id="rId2" display="https://miau.my-x.hu/myx-free/coco/test/602996320241102184746.html" xr:uid="{D75609A5-4402-455D-A295-8816A06BA361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E035-9A66-4925-B8C3-6F7F05075922}">
  <dimension ref="A1:L172"/>
  <sheetViews>
    <sheetView zoomScale="134" zoomScaleNormal="160" workbookViewId="0"/>
  </sheetViews>
  <sheetFormatPr defaultColWidth="13.77734375" defaultRowHeight="14.4" x14ac:dyDescent="0.3"/>
  <cols>
    <col min="1" max="1" width="20" bestFit="1" customWidth="1"/>
    <col min="2" max="2" width="13.6640625" customWidth="1"/>
    <col min="6" max="6" width="15.5546875" bestFit="1" customWidth="1"/>
    <col min="9" max="9" width="13.77734375" customWidth="1"/>
    <col min="10" max="11" width="10" customWidth="1"/>
    <col min="12" max="12" width="10.21875" customWidth="1"/>
    <col min="15" max="18" width="5" bestFit="1" customWidth="1"/>
  </cols>
  <sheetData>
    <row r="1" spans="1:12" x14ac:dyDescent="0.3">
      <c r="A1" t="s">
        <v>21</v>
      </c>
      <c r="B1" t="s">
        <v>25</v>
      </c>
      <c r="C1" t="s">
        <v>25</v>
      </c>
      <c r="D1" t="s">
        <v>25</v>
      </c>
      <c r="E1" t="s">
        <v>25</v>
      </c>
      <c r="F1" t="s">
        <v>26</v>
      </c>
    </row>
    <row r="2" spans="1:12" x14ac:dyDescent="0.3">
      <c r="A2" t="s">
        <v>21</v>
      </c>
      <c r="B2" t="s">
        <v>23</v>
      </c>
      <c r="C2" t="s">
        <v>23</v>
      </c>
      <c r="D2" t="s">
        <v>23</v>
      </c>
      <c r="E2" t="s">
        <v>23</v>
      </c>
      <c r="F2" t="s">
        <v>24</v>
      </c>
    </row>
    <row r="3" spans="1:12" x14ac:dyDescent="0.3">
      <c r="A3" t="s">
        <v>21</v>
      </c>
      <c r="B3" t="s">
        <v>27</v>
      </c>
      <c r="C3" t="s">
        <v>28</v>
      </c>
      <c r="D3" t="s">
        <v>29</v>
      </c>
      <c r="E3" t="s">
        <v>30</v>
      </c>
      <c r="F3" t="s">
        <v>22</v>
      </c>
      <c r="G3" t="s">
        <v>31</v>
      </c>
    </row>
    <row r="4" spans="1:12" x14ac:dyDescent="0.3">
      <c r="A4" t="s">
        <v>296</v>
      </c>
      <c r="B4" t="s">
        <v>43</v>
      </c>
      <c r="C4" t="s">
        <v>43</v>
      </c>
      <c r="D4" t="s">
        <v>43</v>
      </c>
      <c r="E4" t="s">
        <v>43</v>
      </c>
      <c r="F4" t="s">
        <v>43</v>
      </c>
    </row>
    <row r="5" spans="1:12" ht="46.8" customHeight="1" x14ac:dyDescent="0.3">
      <c r="A5" t="s">
        <v>3</v>
      </c>
      <c r="B5" s="1" t="s">
        <v>414</v>
      </c>
      <c r="C5" s="1" t="s">
        <v>414</v>
      </c>
      <c r="D5" s="1" t="s">
        <v>414</v>
      </c>
      <c r="E5" s="1" t="s">
        <v>414</v>
      </c>
      <c r="F5" t="s">
        <v>5</v>
      </c>
      <c r="G5" s="9" t="s">
        <v>46</v>
      </c>
    </row>
    <row r="6" spans="1:12" x14ac:dyDescent="0.3">
      <c r="A6" s="3" t="s">
        <v>4</v>
      </c>
      <c r="B6" s="2">
        <v>0</v>
      </c>
      <c r="C6" s="2">
        <v>0</v>
      </c>
      <c r="D6" s="2">
        <v>0</v>
      </c>
      <c r="E6" s="2">
        <v>0</v>
      </c>
      <c r="F6" t="s">
        <v>5</v>
      </c>
    </row>
    <row r="7" spans="1:12" x14ac:dyDescent="0.3">
      <c r="A7" t="s">
        <v>9</v>
      </c>
      <c r="B7" s="38" t="s">
        <v>403</v>
      </c>
      <c r="C7" s="38" t="s">
        <v>406</v>
      </c>
      <c r="D7" s="38" t="s">
        <v>409</v>
      </c>
      <c r="E7" s="38" t="s">
        <v>411</v>
      </c>
      <c r="F7" s="1" t="s">
        <v>412</v>
      </c>
    </row>
    <row r="8" spans="1:12" ht="28.8" x14ac:dyDescent="0.3">
      <c r="A8" t="s">
        <v>2</v>
      </c>
      <c r="B8" s="1" t="s">
        <v>415</v>
      </c>
      <c r="C8" s="1" t="s">
        <v>404</v>
      </c>
      <c r="D8" s="1" t="s">
        <v>408</v>
      </c>
      <c r="E8" s="1" t="s">
        <v>408</v>
      </c>
      <c r="F8" s="1" t="s">
        <v>6</v>
      </c>
      <c r="I8" t="s">
        <v>56</v>
      </c>
      <c r="J8" t="s">
        <v>56</v>
      </c>
      <c r="K8" t="s">
        <v>56</v>
      </c>
      <c r="L8" t="s">
        <v>56</v>
      </c>
    </row>
    <row r="9" spans="1:12" ht="43.2" x14ac:dyDescent="0.3">
      <c r="A9" s="4" t="s">
        <v>48</v>
      </c>
      <c r="B9" s="5" t="s">
        <v>402</v>
      </c>
      <c r="C9" s="5" t="s">
        <v>405</v>
      </c>
      <c r="D9" s="6" t="s">
        <v>407</v>
      </c>
      <c r="E9" s="5" t="s">
        <v>410</v>
      </c>
      <c r="F9" s="5" t="s">
        <v>413</v>
      </c>
      <c r="G9" s="5" t="s">
        <v>45</v>
      </c>
      <c r="H9" s="5" t="s">
        <v>416</v>
      </c>
      <c r="I9" s="5" t="s">
        <v>49</v>
      </c>
      <c r="J9" s="5" t="s">
        <v>50</v>
      </c>
      <c r="K9" s="5" t="s">
        <v>51</v>
      </c>
      <c r="L9" s="5" t="s">
        <v>52</v>
      </c>
    </row>
    <row r="10" spans="1:12" x14ac:dyDescent="0.3">
      <c r="A10" s="7" t="s">
        <v>392</v>
      </c>
      <c r="B10" s="8">
        <v>737</v>
      </c>
      <c r="C10" s="8">
        <v>48</v>
      </c>
      <c r="D10" s="8">
        <v>18</v>
      </c>
      <c r="E10" s="8">
        <v>6</v>
      </c>
      <c r="F10" s="2" t="s">
        <v>1</v>
      </c>
      <c r="G10" s="2" t="s">
        <v>1</v>
      </c>
      <c r="H10" s="2" t="s">
        <v>1</v>
      </c>
    </row>
    <row r="11" spans="1:12" x14ac:dyDescent="0.3">
      <c r="A11" s="7" t="s">
        <v>393</v>
      </c>
      <c r="B11" s="8">
        <v>1576</v>
      </c>
      <c r="C11" s="8">
        <v>58</v>
      </c>
      <c r="D11" s="8">
        <v>15</v>
      </c>
      <c r="E11" s="8">
        <v>14</v>
      </c>
      <c r="F11" s="2" t="s">
        <v>1</v>
      </c>
      <c r="G11" s="2" t="s">
        <v>1</v>
      </c>
      <c r="H11" s="2" t="s">
        <v>1</v>
      </c>
      <c r="I11" s="2"/>
      <c r="J11" s="2"/>
      <c r="K11" s="2"/>
      <c r="L11" s="2"/>
    </row>
    <row r="12" spans="1:12" x14ac:dyDescent="0.3">
      <c r="A12" s="7" t="s">
        <v>394</v>
      </c>
      <c r="B12" s="8">
        <v>1887</v>
      </c>
      <c r="C12" s="8">
        <v>49</v>
      </c>
      <c r="D12" s="8">
        <v>12</v>
      </c>
      <c r="E12" s="8">
        <v>10</v>
      </c>
      <c r="F12" s="2" t="s">
        <v>1</v>
      </c>
      <c r="G12" s="2" t="s">
        <v>1</v>
      </c>
      <c r="H12" s="2" t="s">
        <v>1</v>
      </c>
    </row>
    <row r="13" spans="1:12" x14ac:dyDescent="0.3">
      <c r="A13" s="7" t="s">
        <v>395</v>
      </c>
      <c r="B13" s="8">
        <v>1014</v>
      </c>
      <c r="C13" s="8">
        <v>64</v>
      </c>
      <c r="D13" s="8">
        <v>11</v>
      </c>
      <c r="E13" s="8">
        <v>13</v>
      </c>
      <c r="F13" s="2" t="s">
        <v>1</v>
      </c>
      <c r="G13" s="2" t="s">
        <v>1</v>
      </c>
      <c r="H13" s="2" t="s">
        <v>1</v>
      </c>
      <c r="I13" s="2"/>
      <c r="J13" s="2"/>
      <c r="K13" s="2"/>
    </row>
    <row r="14" spans="1:12" x14ac:dyDescent="0.3">
      <c r="A14" s="7" t="s">
        <v>396</v>
      </c>
      <c r="B14" s="8">
        <v>2268</v>
      </c>
      <c r="C14" s="8">
        <v>45</v>
      </c>
      <c r="D14" s="8">
        <v>17</v>
      </c>
      <c r="E14" s="8">
        <v>14</v>
      </c>
      <c r="F14" s="2" t="s">
        <v>1</v>
      </c>
      <c r="G14" s="2" t="s">
        <v>1</v>
      </c>
      <c r="H14" s="2" t="s">
        <v>1</v>
      </c>
      <c r="I14" s="2" t="s">
        <v>53</v>
      </c>
      <c r="J14" s="2" t="s">
        <v>53</v>
      </c>
      <c r="K14" s="2" t="s">
        <v>53</v>
      </c>
      <c r="L14" s="2" t="s">
        <v>53</v>
      </c>
    </row>
    <row r="15" spans="1:12" x14ac:dyDescent="0.3">
      <c r="A15" s="7" t="s">
        <v>397</v>
      </c>
      <c r="B15" s="8">
        <v>863</v>
      </c>
      <c r="C15" s="8">
        <v>33</v>
      </c>
      <c r="D15" s="8">
        <v>20</v>
      </c>
      <c r="E15" s="8">
        <v>15</v>
      </c>
      <c r="F15" s="2" t="s">
        <v>1</v>
      </c>
      <c r="G15" s="2" t="s">
        <v>1</v>
      </c>
      <c r="H15" s="2" t="s">
        <v>1</v>
      </c>
    </row>
    <row r="16" spans="1:12" x14ac:dyDescent="0.3">
      <c r="A16" s="7" t="s">
        <v>398</v>
      </c>
      <c r="B16" s="8">
        <v>1373</v>
      </c>
      <c r="C16" s="8">
        <v>48</v>
      </c>
      <c r="D16" s="8">
        <v>12</v>
      </c>
      <c r="E16" s="8">
        <v>5</v>
      </c>
      <c r="F16" s="2" t="s">
        <v>1</v>
      </c>
      <c r="G16" s="2" t="s">
        <v>1</v>
      </c>
      <c r="H16" s="2" t="s">
        <v>1</v>
      </c>
    </row>
    <row r="17" spans="1:12" x14ac:dyDescent="0.3">
      <c r="A17" s="7" t="s">
        <v>399</v>
      </c>
      <c r="B17" s="8">
        <v>766</v>
      </c>
      <c r="C17" s="8">
        <v>64</v>
      </c>
      <c r="D17" s="8">
        <v>10</v>
      </c>
      <c r="E17" s="8">
        <v>15</v>
      </c>
      <c r="F17" s="2" t="s">
        <v>1</v>
      </c>
      <c r="G17" s="2" t="s">
        <v>1</v>
      </c>
      <c r="H17" s="2" t="s">
        <v>1</v>
      </c>
      <c r="I17" s="2"/>
    </row>
    <row r="18" spans="1:12" x14ac:dyDescent="0.3">
      <c r="A18" s="7" t="s">
        <v>400</v>
      </c>
      <c r="B18" s="8">
        <v>1890</v>
      </c>
      <c r="C18" s="8">
        <v>78</v>
      </c>
      <c r="D18" s="8">
        <v>20</v>
      </c>
      <c r="E18" s="8">
        <v>10</v>
      </c>
      <c r="F18" s="2" t="s">
        <v>1</v>
      </c>
      <c r="G18" s="2" t="s">
        <v>1</v>
      </c>
      <c r="H18" s="2" t="s">
        <v>1</v>
      </c>
      <c r="I18" s="2" t="s">
        <v>1</v>
      </c>
      <c r="J18" s="2" t="s">
        <v>1</v>
      </c>
      <c r="K18" s="2" t="s">
        <v>1</v>
      </c>
      <c r="L18" s="2" t="s">
        <v>1</v>
      </c>
    </row>
    <row r="19" spans="1:12" x14ac:dyDescent="0.3">
      <c r="A19" s="7" t="s">
        <v>401</v>
      </c>
      <c r="B19" s="8">
        <v>1395</v>
      </c>
      <c r="C19" s="8">
        <v>32</v>
      </c>
      <c r="D19" s="8">
        <v>14</v>
      </c>
      <c r="E19" s="8">
        <v>12</v>
      </c>
      <c r="F19" s="2" t="s">
        <v>1</v>
      </c>
      <c r="G19" s="2" t="s">
        <v>1</v>
      </c>
      <c r="H19" s="2" t="s">
        <v>1</v>
      </c>
    </row>
    <row r="20" spans="1:12" x14ac:dyDescent="0.3">
      <c r="J20" s="59" t="s">
        <v>192</v>
      </c>
    </row>
    <row r="21" spans="1:12" ht="43.2" x14ac:dyDescent="0.3">
      <c r="A21" s="7" t="s">
        <v>2</v>
      </c>
      <c r="B21" t="s">
        <v>47</v>
      </c>
      <c r="C21" t="s">
        <v>47</v>
      </c>
      <c r="D21" t="s">
        <v>47</v>
      </c>
      <c r="E21" t="s">
        <v>47</v>
      </c>
      <c r="F21" s="10" t="s">
        <v>471</v>
      </c>
      <c r="G21" s="10" t="s">
        <v>55</v>
      </c>
      <c r="H21" s="10" t="s">
        <v>194</v>
      </c>
      <c r="J21" t="s">
        <v>191</v>
      </c>
      <c r="K21" s="1" t="s">
        <v>195</v>
      </c>
      <c r="L21" s="1" t="s">
        <v>196</v>
      </c>
    </row>
    <row r="22" spans="1:12" x14ac:dyDescent="0.3">
      <c r="A22" s="4" t="str">
        <f>A10</f>
        <v>university/object1</v>
      </c>
      <c r="B22" s="58">
        <f>RANK(B10,B$10:B$19,B$6)</f>
        <v>10</v>
      </c>
      <c r="C22" s="58">
        <f t="shared" ref="C22:E22" si="0">RANK(C10,C$10:C$19,C$6)</f>
        <v>6</v>
      </c>
      <c r="D22" s="58">
        <f t="shared" si="0"/>
        <v>3</v>
      </c>
      <c r="E22" s="58">
        <f t="shared" si="0"/>
        <v>9</v>
      </c>
      <c r="F22" s="2">
        <v>1000</v>
      </c>
      <c r="G22" s="20">
        <f>AVERAGE(B22:E22)</f>
        <v>7</v>
      </c>
      <c r="H22">
        <f>F78</f>
        <v>992</v>
      </c>
      <c r="J22" s="2">
        <f>IF(I78*I149&lt;=0,1,0)</f>
        <v>1</v>
      </c>
      <c r="K22">
        <f>F149</f>
        <v>1007.9</v>
      </c>
      <c r="L22">
        <v>1000</v>
      </c>
    </row>
    <row r="23" spans="1:12" x14ac:dyDescent="0.3">
      <c r="A23" s="61" t="str">
        <f t="shared" ref="A23:A31" si="1">A11</f>
        <v>university/object2</v>
      </c>
      <c r="B23" s="58">
        <f t="shared" ref="B23:E31" si="2">RANK(B11,B$10:B$19,B$6)</f>
        <v>4</v>
      </c>
      <c r="C23" s="58">
        <f t="shared" si="2"/>
        <v>4</v>
      </c>
      <c r="D23" s="58">
        <f t="shared" si="2"/>
        <v>5</v>
      </c>
      <c r="E23" s="58">
        <f t="shared" si="2"/>
        <v>3</v>
      </c>
      <c r="F23" s="2">
        <v>1000</v>
      </c>
      <c r="G23" s="19">
        <f t="shared" ref="G23:G31" si="3">AVERAGE(B23:E23)</f>
        <v>4</v>
      </c>
      <c r="H23">
        <f t="shared" ref="H23:H31" si="4">F79</f>
        <v>1007.1</v>
      </c>
      <c r="I23" s="1"/>
      <c r="J23" s="2">
        <f t="shared" ref="J23:J31" si="5">IF(I79*I150&lt;=0,1,0)</f>
        <v>1</v>
      </c>
      <c r="K23">
        <f t="shared" ref="K23:K31" si="6">F150</f>
        <v>993</v>
      </c>
      <c r="L23">
        <v>1000</v>
      </c>
    </row>
    <row r="24" spans="1:12" x14ac:dyDescent="0.3">
      <c r="A24" t="str">
        <f t="shared" si="1"/>
        <v>university/object3</v>
      </c>
      <c r="B24" s="58">
        <f t="shared" si="2"/>
        <v>3</v>
      </c>
      <c r="C24" s="58">
        <f t="shared" si="2"/>
        <v>5</v>
      </c>
      <c r="D24" s="58">
        <f t="shared" si="2"/>
        <v>7</v>
      </c>
      <c r="E24" s="58">
        <f t="shared" si="2"/>
        <v>7</v>
      </c>
      <c r="F24" s="2">
        <v>1000</v>
      </c>
      <c r="G24" s="20">
        <f t="shared" si="3"/>
        <v>5.5</v>
      </c>
      <c r="H24">
        <f t="shared" si="4"/>
        <v>998.5</v>
      </c>
      <c r="J24" s="2">
        <f t="shared" si="5"/>
        <v>1</v>
      </c>
      <c r="K24">
        <f t="shared" si="6"/>
        <v>1001.4</v>
      </c>
      <c r="L24">
        <v>1000</v>
      </c>
    </row>
    <row r="25" spans="1:12" x14ac:dyDescent="0.3">
      <c r="A25" t="str">
        <f t="shared" si="1"/>
        <v>university/object4</v>
      </c>
      <c r="B25" s="58">
        <f t="shared" si="2"/>
        <v>7</v>
      </c>
      <c r="C25" s="58">
        <f t="shared" si="2"/>
        <v>2</v>
      </c>
      <c r="D25" s="58">
        <f t="shared" si="2"/>
        <v>9</v>
      </c>
      <c r="E25" s="58">
        <f t="shared" si="2"/>
        <v>5</v>
      </c>
      <c r="F25" s="2">
        <v>1000</v>
      </c>
      <c r="G25" s="20">
        <f t="shared" si="3"/>
        <v>5.75</v>
      </c>
      <c r="H25">
        <f t="shared" si="4"/>
        <v>997</v>
      </c>
      <c r="J25" s="2">
        <f t="shared" si="5"/>
        <v>1</v>
      </c>
      <c r="K25">
        <f t="shared" si="6"/>
        <v>1002.9</v>
      </c>
      <c r="L25">
        <v>1000</v>
      </c>
    </row>
    <row r="26" spans="1:12" x14ac:dyDescent="0.3">
      <c r="A26" s="61" t="str">
        <f t="shared" si="1"/>
        <v>university/object5</v>
      </c>
      <c r="B26" s="58">
        <f t="shared" si="2"/>
        <v>1</v>
      </c>
      <c r="C26" s="58">
        <f t="shared" si="2"/>
        <v>8</v>
      </c>
      <c r="D26" s="58">
        <f t="shared" si="2"/>
        <v>4</v>
      </c>
      <c r="E26" s="58">
        <f t="shared" si="2"/>
        <v>3</v>
      </c>
      <c r="F26" s="2">
        <v>1000</v>
      </c>
      <c r="G26" s="19">
        <f t="shared" si="3"/>
        <v>4</v>
      </c>
      <c r="H26">
        <f t="shared" si="4"/>
        <v>1006.1</v>
      </c>
      <c r="J26" s="2">
        <f t="shared" si="5"/>
        <v>1</v>
      </c>
      <c r="K26">
        <f t="shared" si="6"/>
        <v>994</v>
      </c>
      <c r="L26">
        <v>1000</v>
      </c>
    </row>
    <row r="27" spans="1:12" x14ac:dyDescent="0.3">
      <c r="A27" t="str">
        <f t="shared" si="1"/>
        <v>university/object6</v>
      </c>
      <c r="B27" s="58">
        <f t="shared" si="2"/>
        <v>8</v>
      </c>
      <c r="C27" s="58">
        <f t="shared" si="2"/>
        <v>9</v>
      </c>
      <c r="D27" s="58">
        <f t="shared" si="2"/>
        <v>1</v>
      </c>
      <c r="E27" s="58">
        <f t="shared" si="2"/>
        <v>1</v>
      </c>
      <c r="F27" s="2">
        <v>1000</v>
      </c>
      <c r="G27" s="20">
        <f t="shared" si="3"/>
        <v>4.75</v>
      </c>
      <c r="H27">
        <f t="shared" si="4"/>
        <v>1004.1</v>
      </c>
      <c r="J27" s="2">
        <f t="shared" si="5"/>
        <v>1</v>
      </c>
      <c r="K27">
        <f t="shared" si="6"/>
        <v>996</v>
      </c>
      <c r="L27">
        <v>1000</v>
      </c>
    </row>
    <row r="28" spans="1:12" x14ac:dyDescent="0.3">
      <c r="A28" s="4" t="str">
        <f t="shared" si="1"/>
        <v>university/object7</v>
      </c>
      <c r="B28" s="58">
        <f t="shared" si="2"/>
        <v>6</v>
      </c>
      <c r="C28" s="58">
        <f t="shared" si="2"/>
        <v>6</v>
      </c>
      <c r="D28" s="58">
        <f t="shared" si="2"/>
        <v>7</v>
      </c>
      <c r="E28" s="58">
        <f t="shared" si="2"/>
        <v>10</v>
      </c>
      <c r="F28" s="2">
        <v>1000</v>
      </c>
      <c r="G28" s="20">
        <f t="shared" si="3"/>
        <v>7.25</v>
      </c>
      <c r="H28">
        <f t="shared" si="4"/>
        <v>991.5</v>
      </c>
      <c r="J28" s="2">
        <f t="shared" si="5"/>
        <v>1</v>
      </c>
      <c r="K28">
        <f t="shared" si="6"/>
        <v>1008.4</v>
      </c>
      <c r="L28">
        <v>1000</v>
      </c>
    </row>
    <row r="29" spans="1:12" x14ac:dyDescent="0.3">
      <c r="A29" t="str">
        <f t="shared" si="1"/>
        <v>university/object8</v>
      </c>
      <c r="B29" s="58">
        <f t="shared" si="2"/>
        <v>9</v>
      </c>
      <c r="C29" s="58">
        <f t="shared" si="2"/>
        <v>2</v>
      </c>
      <c r="D29" s="58">
        <f t="shared" si="2"/>
        <v>10</v>
      </c>
      <c r="E29" s="58">
        <f t="shared" si="2"/>
        <v>1</v>
      </c>
      <c r="F29" s="2">
        <v>1000</v>
      </c>
      <c r="G29" s="20">
        <f t="shared" si="3"/>
        <v>5.5</v>
      </c>
      <c r="H29">
        <f t="shared" si="4"/>
        <v>999</v>
      </c>
      <c r="J29" s="2">
        <f t="shared" si="5"/>
        <v>1</v>
      </c>
      <c r="K29">
        <f t="shared" si="6"/>
        <v>1000.9</v>
      </c>
      <c r="L29">
        <v>1000</v>
      </c>
    </row>
    <row r="30" spans="1:12" x14ac:dyDescent="0.3">
      <c r="A30" s="62" t="str">
        <f t="shared" si="1"/>
        <v>university/object9</v>
      </c>
      <c r="B30" s="58">
        <f t="shared" si="2"/>
        <v>2</v>
      </c>
      <c r="C30" s="58">
        <f t="shared" si="2"/>
        <v>1</v>
      </c>
      <c r="D30" s="58">
        <f t="shared" si="2"/>
        <v>1</v>
      </c>
      <c r="E30" s="58">
        <f t="shared" si="2"/>
        <v>7</v>
      </c>
      <c r="F30" s="2">
        <v>1000</v>
      </c>
      <c r="G30" s="20">
        <f t="shared" si="3"/>
        <v>2.75</v>
      </c>
      <c r="H30">
        <f t="shared" si="4"/>
        <v>1009.6</v>
      </c>
      <c r="J30" s="2">
        <f t="shared" si="5"/>
        <v>1</v>
      </c>
      <c r="K30">
        <f t="shared" si="6"/>
        <v>990.5</v>
      </c>
      <c r="L30">
        <v>1000</v>
      </c>
    </row>
    <row r="31" spans="1:12" x14ac:dyDescent="0.3">
      <c r="A31" t="str">
        <f t="shared" si="1"/>
        <v>university/object10</v>
      </c>
      <c r="B31" s="58">
        <f t="shared" si="2"/>
        <v>5</v>
      </c>
      <c r="C31" s="58">
        <f t="shared" si="2"/>
        <v>10</v>
      </c>
      <c r="D31" s="58">
        <f t="shared" si="2"/>
        <v>6</v>
      </c>
      <c r="E31" s="58">
        <f t="shared" si="2"/>
        <v>6</v>
      </c>
      <c r="F31" s="2">
        <v>1000</v>
      </c>
      <c r="G31" s="20">
        <f t="shared" si="3"/>
        <v>6.75</v>
      </c>
      <c r="H31">
        <f t="shared" si="4"/>
        <v>995</v>
      </c>
      <c r="J31" s="2">
        <f t="shared" si="5"/>
        <v>1</v>
      </c>
      <c r="K31">
        <f t="shared" si="6"/>
        <v>1004.9</v>
      </c>
      <c r="L31">
        <v>1000</v>
      </c>
    </row>
    <row r="33" spans="1:12" x14ac:dyDescent="0.3">
      <c r="A33" s="4" t="s">
        <v>472</v>
      </c>
    </row>
    <row r="35" spans="1:12" ht="18" x14ac:dyDescent="0.3">
      <c r="A35" s="23"/>
    </row>
    <row r="36" spans="1:12" x14ac:dyDescent="0.3">
      <c r="A36" s="24"/>
    </row>
    <row r="39" spans="1:12" ht="18" x14ac:dyDescent="0.3">
      <c r="A39" s="25" t="s">
        <v>59</v>
      </c>
      <c r="B39" s="26">
        <v>4000339</v>
      </c>
      <c r="C39" s="25" t="s">
        <v>60</v>
      </c>
      <c r="D39" s="26">
        <v>10</v>
      </c>
      <c r="E39" s="25" t="s">
        <v>61</v>
      </c>
      <c r="F39" s="26">
        <v>4</v>
      </c>
      <c r="G39" s="25" t="s">
        <v>62</v>
      </c>
      <c r="H39" s="26">
        <v>10</v>
      </c>
      <c r="I39" s="25" t="s">
        <v>63</v>
      </c>
      <c r="J39" s="26">
        <v>0</v>
      </c>
      <c r="K39" s="25" t="s">
        <v>64</v>
      </c>
      <c r="L39" s="26" t="s">
        <v>417</v>
      </c>
    </row>
    <row r="40" spans="1:12" ht="18.600000000000001" thickBot="1" x14ac:dyDescent="0.35">
      <c r="A40" s="23"/>
    </row>
    <row r="41" spans="1:12" ht="15" thickBot="1" x14ac:dyDescent="0.35">
      <c r="A41" s="27" t="s">
        <v>66</v>
      </c>
      <c r="B41" s="27" t="s">
        <v>67</v>
      </c>
      <c r="C41" s="27" t="s">
        <v>68</v>
      </c>
      <c r="D41" s="27" t="s">
        <v>69</v>
      </c>
      <c r="E41" s="27" t="s">
        <v>70</v>
      </c>
      <c r="F41" s="27" t="s">
        <v>71</v>
      </c>
    </row>
    <row r="42" spans="1:12" ht="15" thickBot="1" x14ac:dyDescent="0.35">
      <c r="A42" s="27" t="s">
        <v>72</v>
      </c>
      <c r="B42" s="28">
        <v>10</v>
      </c>
      <c r="C42" s="28">
        <v>6</v>
      </c>
      <c r="D42" s="28">
        <v>3</v>
      </c>
      <c r="E42" s="28">
        <v>9</v>
      </c>
      <c r="F42" s="28">
        <v>1000</v>
      </c>
      <c r="H42">
        <f>$D$39+1-B42</f>
        <v>1</v>
      </c>
      <c r="I42">
        <f t="shared" ref="I42:I51" si="7">$D$39+1-C42</f>
        <v>5</v>
      </c>
      <c r="J42">
        <f t="shared" ref="J42:J51" si="8">$D$39+1-D42</f>
        <v>8</v>
      </c>
      <c r="K42">
        <f t="shared" ref="K42:K51" si="9">$D$39+1-E42</f>
        <v>2</v>
      </c>
      <c r="L42">
        <f>F42</f>
        <v>1000</v>
      </c>
    </row>
    <row r="43" spans="1:12" ht="15" thickBot="1" x14ac:dyDescent="0.35">
      <c r="A43" s="27" t="s">
        <v>73</v>
      </c>
      <c r="B43" s="28">
        <v>4</v>
      </c>
      <c r="C43" s="28">
        <v>4</v>
      </c>
      <c r="D43" s="28">
        <v>5</v>
      </c>
      <c r="E43" s="28">
        <v>3</v>
      </c>
      <c r="F43" s="28">
        <v>1000</v>
      </c>
      <c r="H43">
        <f t="shared" ref="H43:H51" si="10">$D$39+1-B43</f>
        <v>7</v>
      </c>
      <c r="I43">
        <f t="shared" si="7"/>
        <v>7</v>
      </c>
      <c r="J43">
        <f t="shared" si="8"/>
        <v>6</v>
      </c>
      <c r="K43">
        <f t="shared" si="9"/>
        <v>8</v>
      </c>
      <c r="L43">
        <f t="shared" ref="L43:L51" si="11">F43</f>
        <v>1000</v>
      </c>
    </row>
    <row r="44" spans="1:12" ht="15" thickBot="1" x14ac:dyDescent="0.35">
      <c r="A44" s="27" t="s">
        <v>74</v>
      </c>
      <c r="B44" s="28">
        <v>3</v>
      </c>
      <c r="C44" s="28">
        <v>5</v>
      </c>
      <c r="D44" s="28">
        <v>7</v>
      </c>
      <c r="E44" s="28">
        <v>7</v>
      </c>
      <c r="F44" s="28">
        <v>1000</v>
      </c>
      <c r="H44">
        <f t="shared" si="10"/>
        <v>8</v>
      </c>
      <c r="I44">
        <f t="shared" si="7"/>
        <v>6</v>
      </c>
      <c r="J44">
        <f t="shared" si="8"/>
        <v>4</v>
      </c>
      <c r="K44">
        <f t="shared" si="9"/>
        <v>4</v>
      </c>
      <c r="L44">
        <f t="shared" si="11"/>
        <v>1000</v>
      </c>
    </row>
    <row r="45" spans="1:12" ht="15" thickBot="1" x14ac:dyDescent="0.35">
      <c r="A45" s="27" t="s">
        <v>75</v>
      </c>
      <c r="B45" s="28">
        <v>7</v>
      </c>
      <c r="C45" s="28">
        <v>2</v>
      </c>
      <c r="D45" s="28">
        <v>9</v>
      </c>
      <c r="E45" s="28">
        <v>5</v>
      </c>
      <c r="F45" s="28">
        <v>1000</v>
      </c>
      <c r="H45">
        <f t="shared" si="10"/>
        <v>4</v>
      </c>
      <c r="I45">
        <f t="shared" si="7"/>
        <v>9</v>
      </c>
      <c r="J45">
        <f t="shared" si="8"/>
        <v>2</v>
      </c>
      <c r="K45">
        <f t="shared" si="9"/>
        <v>6</v>
      </c>
      <c r="L45">
        <f t="shared" si="11"/>
        <v>1000</v>
      </c>
    </row>
    <row r="46" spans="1:12" ht="15" thickBot="1" x14ac:dyDescent="0.35">
      <c r="A46" s="27" t="s">
        <v>76</v>
      </c>
      <c r="B46" s="28">
        <v>1</v>
      </c>
      <c r="C46" s="28">
        <v>8</v>
      </c>
      <c r="D46" s="28">
        <v>4</v>
      </c>
      <c r="E46" s="28">
        <v>3</v>
      </c>
      <c r="F46" s="28">
        <v>1000</v>
      </c>
      <c r="H46">
        <f t="shared" si="10"/>
        <v>10</v>
      </c>
      <c r="I46">
        <f t="shared" si="7"/>
        <v>3</v>
      </c>
      <c r="J46">
        <f t="shared" si="8"/>
        <v>7</v>
      </c>
      <c r="K46">
        <f t="shared" si="9"/>
        <v>8</v>
      </c>
      <c r="L46">
        <f t="shared" si="11"/>
        <v>1000</v>
      </c>
    </row>
    <row r="47" spans="1:12" ht="15" thickBot="1" x14ac:dyDescent="0.35">
      <c r="A47" s="27" t="s">
        <v>77</v>
      </c>
      <c r="B47" s="28">
        <v>8</v>
      </c>
      <c r="C47" s="28">
        <v>9</v>
      </c>
      <c r="D47" s="28">
        <v>1</v>
      </c>
      <c r="E47" s="28">
        <v>1</v>
      </c>
      <c r="F47" s="28">
        <v>1000</v>
      </c>
      <c r="H47">
        <f t="shared" si="10"/>
        <v>3</v>
      </c>
      <c r="I47">
        <f t="shared" si="7"/>
        <v>2</v>
      </c>
      <c r="J47">
        <f t="shared" si="8"/>
        <v>10</v>
      </c>
      <c r="K47">
        <f t="shared" si="9"/>
        <v>10</v>
      </c>
      <c r="L47">
        <f t="shared" si="11"/>
        <v>1000</v>
      </c>
    </row>
    <row r="48" spans="1:12" ht="15" thickBot="1" x14ac:dyDescent="0.35">
      <c r="A48" s="27" t="s">
        <v>78</v>
      </c>
      <c r="B48" s="28">
        <v>6</v>
      </c>
      <c r="C48" s="28">
        <v>6</v>
      </c>
      <c r="D48" s="28">
        <v>7</v>
      </c>
      <c r="E48" s="28">
        <v>10</v>
      </c>
      <c r="F48" s="28">
        <v>1000</v>
      </c>
      <c r="H48">
        <f t="shared" si="10"/>
        <v>5</v>
      </c>
      <c r="I48">
        <f t="shared" si="7"/>
        <v>5</v>
      </c>
      <c r="J48">
        <f t="shared" si="8"/>
        <v>4</v>
      </c>
      <c r="K48">
        <f t="shared" si="9"/>
        <v>1</v>
      </c>
      <c r="L48">
        <f t="shared" si="11"/>
        <v>1000</v>
      </c>
    </row>
    <row r="49" spans="1:12" ht="15" thickBot="1" x14ac:dyDescent="0.35">
      <c r="A49" s="27" t="s">
        <v>79</v>
      </c>
      <c r="B49" s="28">
        <v>9</v>
      </c>
      <c r="C49" s="28">
        <v>2</v>
      </c>
      <c r="D49" s="28">
        <v>10</v>
      </c>
      <c r="E49" s="28">
        <v>1</v>
      </c>
      <c r="F49" s="28">
        <v>1000</v>
      </c>
      <c r="H49">
        <f t="shared" si="10"/>
        <v>2</v>
      </c>
      <c r="I49">
        <f t="shared" si="7"/>
        <v>9</v>
      </c>
      <c r="J49">
        <f t="shared" si="8"/>
        <v>1</v>
      </c>
      <c r="K49">
        <f t="shared" si="9"/>
        <v>10</v>
      </c>
      <c r="L49">
        <f t="shared" si="11"/>
        <v>1000</v>
      </c>
    </row>
    <row r="50" spans="1:12" ht="15" thickBot="1" x14ac:dyDescent="0.35">
      <c r="A50" s="27" t="s">
        <v>80</v>
      </c>
      <c r="B50" s="28">
        <v>2</v>
      </c>
      <c r="C50" s="28">
        <v>1</v>
      </c>
      <c r="D50" s="28">
        <v>1</v>
      </c>
      <c r="E50" s="28">
        <v>7</v>
      </c>
      <c r="F50" s="28">
        <v>1000</v>
      </c>
      <c r="H50">
        <f t="shared" si="10"/>
        <v>9</v>
      </c>
      <c r="I50">
        <f t="shared" si="7"/>
        <v>10</v>
      </c>
      <c r="J50">
        <f t="shared" si="8"/>
        <v>10</v>
      </c>
      <c r="K50">
        <f t="shared" si="9"/>
        <v>4</v>
      </c>
      <c r="L50">
        <f t="shared" si="11"/>
        <v>1000</v>
      </c>
    </row>
    <row r="51" spans="1:12" ht="15" thickBot="1" x14ac:dyDescent="0.35">
      <c r="A51" s="27" t="s">
        <v>81</v>
      </c>
      <c r="B51" s="28">
        <v>5</v>
      </c>
      <c r="C51" s="28">
        <v>10</v>
      </c>
      <c r="D51" s="28">
        <v>6</v>
      </c>
      <c r="E51" s="28">
        <v>6</v>
      </c>
      <c r="F51" s="28">
        <v>1000</v>
      </c>
      <c r="H51">
        <f t="shared" si="10"/>
        <v>6</v>
      </c>
      <c r="I51">
        <f t="shared" si="7"/>
        <v>1</v>
      </c>
      <c r="J51">
        <f t="shared" si="8"/>
        <v>5</v>
      </c>
      <c r="K51">
        <f t="shared" si="9"/>
        <v>5</v>
      </c>
      <c r="L51">
        <f t="shared" si="11"/>
        <v>1000</v>
      </c>
    </row>
    <row r="52" spans="1:12" ht="18.600000000000001" thickBot="1" x14ac:dyDescent="0.35">
      <c r="A52" s="23"/>
    </row>
    <row r="53" spans="1:12" ht="15" thickBot="1" x14ac:dyDescent="0.35">
      <c r="A53" s="27" t="s">
        <v>82</v>
      </c>
      <c r="B53" s="27" t="s">
        <v>67</v>
      </c>
      <c r="C53" s="27" t="s">
        <v>68</v>
      </c>
      <c r="D53" s="27" t="s">
        <v>69</v>
      </c>
      <c r="E53" s="27" t="s">
        <v>70</v>
      </c>
    </row>
    <row r="54" spans="1:12" ht="15" thickBot="1" x14ac:dyDescent="0.35">
      <c r="A54" s="27" t="s">
        <v>83</v>
      </c>
      <c r="B54" s="28" t="s">
        <v>418</v>
      </c>
      <c r="C54" s="28" t="s">
        <v>419</v>
      </c>
      <c r="D54" s="28" t="s">
        <v>420</v>
      </c>
      <c r="E54" s="28" t="s">
        <v>421</v>
      </c>
    </row>
    <row r="55" spans="1:12" ht="15" thickBot="1" x14ac:dyDescent="0.35">
      <c r="A55" s="27" t="s">
        <v>88</v>
      </c>
      <c r="B55" s="28" t="s">
        <v>422</v>
      </c>
      <c r="C55" s="28" t="s">
        <v>423</v>
      </c>
      <c r="D55" s="28" t="s">
        <v>424</v>
      </c>
      <c r="E55" s="28" t="s">
        <v>425</v>
      </c>
    </row>
    <row r="56" spans="1:12" ht="15" thickBot="1" x14ac:dyDescent="0.35">
      <c r="A56" s="27" t="s">
        <v>93</v>
      </c>
      <c r="B56" s="28" t="s">
        <v>426</v>
      </c>
      <c r="C56" s="28" t="s">
        <v>427</v>
      </c>
      <c r="D56" s="28" t="s">
        <v>428</v>
      </c>
      <c r="E56" s="28" t="s">
        <v>429</v>
      </c>
    </row>
    <row r="57" spans="1:12" ht="15" thickBot="1" x14ac:dyDescent="0.35">
      <c r="A57" s="27" t="s">
        <v>98</v>
      </c>
      <c r="B57" s="28" t="s">
        <v>430</v>
      </c>
      <c r="C57" s="28" t="s">
        <v>431</v>
      </c>
      <c r="D57" s="28" t="s">
        <v>432</v>
      </c>
      <c r="E57" s="28" t="s">
        <v>433</v>
      </c>
    </row>
    <row r="58" spans="1:12" ht="15" thickBot="1" x14ac:dyDescent="0.35">
      <c r="A58" s="27" t="s">
        <v>103</v>
      </c>
      <c r="B58" s="28" t="s">
        <v>434</v>
      </c>
      <c r="C58" s="28" t="s">
        <v>435</v>
      </c>
      <c r="D58" s="28" t="s">
        <v>436</v>
      </c>
      <c r="E58" s="28" t="s">
        <v>437</v>
      </c>
    </row>
    <row r="59" spans="1:12" ht="15" thickBot="1" x14ac:dyDescent="0.35">
      <c r="A59" s="27" t="s">
        <v>108</v>
      </c>
      <c r="B59" s="28" t="s">
        <v>438</v>
      </c>
      <c r="C59" s="28" t="s">
        <v>439</v>
      </c>
      <c r="D59" s="28" t="s">
        <v>440</v>
      </c>
      <c r="E59" s="28" t="s">
        <v>117</v>
      </c>
    </row>
    <row r="60" spans="1:12" ht="15" thickBot="1" x14ac:dyDescent="0.35">
      <c r="A60" s="27" t="s">
        <v>113</v>
      </c>
      <c r="B60" s="28" t="s">
        <v>441</v>
      </c>
      <c r="C60" s="28" t="s">
        <v>442</v>
      </c>
      <c r="D60" s="28" t="s">
        <v>443</v>
      </c>
      <c r="E60" s="28" t="s">
        <v>114</v>
      </c>
    </row>
    <row r="61" spans="1:12" ht="15" thickBot="1" x14ac:dyDescent="0.35">
      <c r="A61" s="27" t="s">
        <v>118</v>
      </c>
      <c r="B61" s="28" t="s">
        <v>444</v>
      </c>
      <c r="C61" s="28" t="s">
        <v>445</v>
      </c>
      <c r="D61" s="28" t="s">
        <v>446</v>
      </c>
      <c r="E61" s="28" t="s">
        <v>119</v>
      </c>
    </row>
    <row r="62" spans="1:12" ht="15" thickBot="1" x14ac:dyDescent="0.35">
      <c r="A62" s="27" t="s">
        <v>122</v>
      </c>
      <c r="B62" s="28" t="s">
        <v>447</v>
      </c>
      <c r="C62" s="28" t="s">
        <v>448</v>
      </c>
      <c r="D62" s="28" t="s">
        <v>449</v>
      </c>
      <c r="E62" s="28" t="s">
        <v>123</v>
      </c>
    </row>
    <row r="63" spans="1:12" ht="15" thickBot="1" x14ac:dyDescent="0.35">
      <c r="A63" s="27" t="s">
        <v>125</v>
      </c>
      <c r="B63" s="28" t="s">
        <v>450</v>
      </c>
      <c r="C63" s="28" t="s">
        <v>451</v>
      </c>
      <c r="D63" s="28" t="s">
        <v>126</v>
      </c>
      <c r="E63" s="28" t="s">
        <v>126</v>
      </c>
    </row>
    <row r="64" spans="1:12" ht="18.600000000000001" thickBot="1" x14ac:dyDescent="0.35">
      <c r="A64" s="23"/>
    </row>
    <row r="65" spans="1:9" ht="15" thickBot="1" x14ac:dyDescent="0.35">
      <c r="A65" s="27" t="s">
        <v>128</v>
      </c>
      <c r="B65" s="27" t="s">
        <v>67</v>
      </c>
      <c r="C65" s="27" t="s">
        <v>68</v>
      </c>
      <c r="D65" s="27" t="s">
        <v>69</v>
      </c>
      <c r="E65" s="27" t="s">
        <v>70</v>
      </c>
    </row>
    <row r="66" spans="1:9" ht="15" thickBot="1" x14ac:dyDescent="0.35">
      <c r="A66" s="27" t="s">
        <v>83</v>
      </c>
      <c r="B66" s="28">
        <v>499.8</v>
      </c>
      <c r="C66" s="28">
        <v>495.8</v>
      </c>
      <c r="D66" s="28">
        <v>12</v>
      </c>
      <c r="E66" s="28">
        <v>13</v>
      </c>
    </row>
    <row r="67" spans="1:9" ht="15" thickBot="1" x14ac:dyDescent="0.35">
      <c r="A67" s="27" t="s">
        <v>88</v>
      </c>
      <c r="B67" s="28">
        <v>498.8</v>
      </c>
      <c r="C67" s="28">
        <v>494.8</v>
      </c>
      <c r="D67" s="28">
        <v>11</v>
      </c>
      <c r="E67" s="28">
        <v>10.5</v>
      </c>
    </row>
    <row r="68" spans="1:9" ht="15" thickBot="1" x14ac:dyDescent="0.35">
      <c r="A68" s="27" t="s">
        <v>93</v>
      </c>
      <c r="B68" s="28">
        <v>497.8</v>
      </c>
      <c r="C68" s="28">
        <v>493.8</v>
      </c>
      <c r="D68" s="28">
        <v>10</v>
      </c>
      <c r="E68" s="28">
        <v>9.5</v>
      </c>
    </row>
    <row r="69" spans="1:9" ht="15" thickBot="1" x14ac:dyDescent="0.35">
      <c r="A69" s="27" t="s">
        <v>98</v>
      </c>
      <c r="B69" s="28">
        <v>496.8</v>
      </c>
      <c r="C69" s="28">
        <v>492.8</v>
      </c>
      <c r="D69" s="28">
        <v>9</v>
      </c>
      <c r="E69" s="28">
        <v>8.5</v>
      </c>
    </row>
    <row r="70" spans="1:9" ht="15" thickBot="1" x14ac:dyDescent="0.35">
      <c r="A70" s="27" t="s">
        <v>103</v>
      </c>
      <c r="B70" s="28">
        <v>495.8</v>
      </c>
      <c r="C70" s="28">
        <v>491.8</v>
      </c>
      <c r="D70" s="28">
        <v>8</v>
      </c>
      <c r="E70" s="28">
        <v>7.5</v>
      </c>
    </row>
    <row r="71" spans="1:9" ht="15" thickBot="1" x14ac:dyDescent="0.35">
      <c r="A71" s="27" t="s">
        <v>108</v>
      </c>
      <c r="B71" s="28">
        <v>494.8</v>
      </c>
      <c r="C71" s="28">
        <v>490.8</v>
      </c>
      <c r="D71" s="28">
        <v>7</v>
      </c>
      <c r="E71" s="28">
        <v>6.5</v>
      </c>
    </row>
    <row r="72" spans="1:9" ht="15" thickBot="1" x14ac:dyDescent="0.35">
      <c r="A72" s="27" t="s">
        <v>113</v>
      </c>
      <c r="B72" s="28">
        <v>493.3</v>
      </c>
      <c r="C72" s="28">
        <v>488.8</v>
      </c>
      <c r="D72" s="28">
        <v>6</v>
      </c>
      <c r="E72" s="28">
        <v>3</v>
      </c>
    </row>
    <row r="73" spans="1:9" ht="15" thickBot="1" x14ac:dyDescent="0.35">
      <c r="A73" s="27" t="s">
        <v>118</v>
      </c>
      <c r="B73" s="28">
        <v>492.3</v>
      </c>
      <c r="C73" s="28">
        <v>487.8</v>
      </c>
      <c r="D73" s="28">
        <v>2.5</v>
      </c>
      <c r="E73" s="28">
        <v>2</v>
      </c>
    </row>
    <row r="74" spans="1:9" ht="15" thickBot="1" x14ac:dyDescent="0.35">
      <c r="A74" s="27" t="s">
        <v>122</v>
      </c>
      <c r="B74" s="28">
        <v>491.3</v>
      </c>
      <c r="C74" s="28">
        <v>486.8</v>
      </c>
      <c r="D74" s="28">
        <v>1.5</v>
      </c>
      <c r="E74" s="28">
        <v>1</v>
      </c>
    </row>
    <row r="75" spans="1:9" ht="15" thickBot="1" x14ac:dyDescent="0.35">
      <c r="A75" s="27" t="s">
        <v>125</v>
      </c>
      <c r="B75" s="28">
        <v>490.3</v>
      </c>
      <c r="C75" s="28">
        <v>485.8</v>
      </c>
      <c r="D75" s="28">
        <v>0</v>
      </c>
      <c r="E75" s="28">
        <v>0</v>
      </c>
    </row>
    <row r="76" spans="1:9" ht="18.600000000000001" thickBot="1" x14ac:dyDescent="0.35">
      <c r="A76" s="23"/>
    </row>
    <row r="77" spans="1:9" ht="15" thickBot="1" x14ac:dyDescent="0.35">
      <c r="A77" s="27" t="s">
        <v>129</v>
      </c>
      <c r="B77" s="27" t="s">
        <v>67</v>
      </c>
      <c r="C77" s="27" t="s">
        <v>68</v>
      </c>
      <c r="D77" s="27" t="s">
        <v>69</v>
      </c>
      <c r="E77" s="27" t="s">
        <v>70</v>
      </c>
      <c r="F77" s="27" t="s">
        <v>130</v>
      </c>
      <c r="G77" s="27" t="s">
        <v>131</v>
      </c>
      <c r="H77" s="27" t="s">
        <v>132</v>
      </c>
      <c r="I77" s="27" t="s">
        <v>133</v>
      </c>
    </row>
    <row r="78" spans="1:9" ht="15" thickBot="1" x14ac:dyDescent="0.35">
      <c r="A78" s="27" t="s">
        <v>72</v>
      </c>
      <c r="B78" s="28">
        <v>490.3</v>
      </c>
      <c r="C78" s="28">
        <v>490.8</v>
      </c>
      <c r="D78" s="28">
        <v>10</v>
      </c>
      <c r="E78" s="28">
        <v>1</v>
      </c>
      <c r="F78" s="28">
        <v>992</v>
      </c>
      <c r="G78" s="28">
        <v>1000</v>
      </c>
      <c r="H78" s="28">
        <v>8</v>
      </c>
      <c r="I78" s="28">
        <v>0.8</v>
      </c>
    </row>
    <row r="79" spans="1:9" ht="15" thickBot="1" x14ac:dyDescent="0.35">
      <c r="A79" s="27" t="s">
        <v>73</v>
      </c>
      <c r="B79" s="28">
        <v>496.8</v>
      </c>
      <c r="C79" s="28">
        <v>492.8</v>
      </c>
      <c r="D79" s="28">
        <v>8</v>
      </c>
      <c r="E79" s="28">
        <v>9.5</v>
      </c>
      <c r="F79" s="28">
        <v>1007.1</v>
      </c>
      <c r="G79" s="28">
        <v>1000</v>
      </c>
      <c r="H79" s="28">
        <v>-7.1</v>
      </c>
      <c r="I79" s="28">
        <v>-0.71</v>
      </c>
    </row>
    <row r="80" spans="1:9" ht="15" thickBot="1" x14ac:dyDescent="0.35">
      <c r="A80" s="27" t="s">
        <v>74</v>
      </c>
      <c r="B80" s="28">
        <v>497.8</v>
      </c>
      <c r="C80" s="28">
        <v>491.8</v>
      </c>
      <c r="D80" s="28">
        <v>6</v>
      </c>
      <c r="E80" s="28">
        <v>3</v>
      </c>
      <c r="F80" s="28">
        <v>998.5</v>
      </c>
      <c r="G80" s="28">
        <v>1000</v>
      </c>
      <c r="H80" s="28">
        <v>1.5</v>
      </c>
      <c r="I80" s="28">
        <v>0.15</v>
      </c>
    </row>
    <row r="81" spans="1:9" ht="15" thickBot="1" x14ac:dyDescent="0.35">
      <c r="A81" s="27" t="s">
        <v>75</v>
      </c>
      <c r="B81" s="28">
        <v>493.3</v>
      </c>
      <c r="C81" s="28">
        <v>494.8</v>
      </c>
      <c r="D81" s="28">
        <v>1.5</v>
      </c>
      <c r="E81" s="28">
        <v>7.5</v>
      </c>
      <c r="F81" s="28">
        <v>997</v>
      </c>
      <c r="G81" s="28">
        <v>1000</v>
      </c>
      <c r="H81" s="28">
        <v>3</v>
      </c>
      <c r="I81" s="28">
        <v>0.3</v>
      </c>
    </row>
    <row r="82" spans="1:9" ht="15" thickBot="1" x14ac:dyDescent="0.35">
      <c r="A82" s="27" t="s">
        <v>76</v>
      </c>
      <c r="B82" s="28">
        <v>499.8</v>
      </c>
      <c r="C82" s="28">
        <v>487.8</v>
      </c>
      <c r="D82" s="28">
        <v>9</v>
      </c>
      <c r="E82" s="28">
        <v>9.5</v>
      </c>
      <c r="F82" s="28">
        <v>1006.1</v>
      </c>
      <c r="G82" s="28">
        <v>1000</v>
      </c>
      <c r="H82" s="28">
        <v>-6.1</v>
      </c>
      <c r="I82" s="28">
        <v>-0.61</v>
      </c>
    </row>
    <row r="83" spans="1:9" ht="15" thickBot="1" x14ac:dyDescent="0.35">
      <c r="A83" s="27" t="s">
        <v>77</v>
      </c>
      <c r="B83" s="28">
        <v>492.3</v>
      </c>
      <c r="C83" s="28">
        <v>486.8</v>
      </c>
      <c r="D83" s="28">
        <v>12</v>
      </c>
      <c r="E83" s="28">
        <v>13</v>
      </c>
      <c r="F83" s="28">
        <v>1004.1</v>
      </c>
      <c r="G83" s="28">
        <v>1000</v>
      </c>
      <c r="H83" s="28">
        <v>-4.0999999999999996</v>
      </c>
      <c r="I83" s="28">
        <v>-0.41</v>
      </c>
    </row>
    <row r="84" spans="1:9" ht="15" thickBot="1" x14ac:dyDescent="0.35">
      <c r="A84" s="27" t="s">
        <v>78</v>
      </c>
      <c r="B84" s="28">
        <v>494.8</v>
      </c>
      <c r="C84" s="28">
        <v>490.8</v>
      </c>
      <c r="D84" s="28">
        <v>6</v>
      </c>
      <c r="E84" s="28">
        <v>0</v>
      </c>
      <c r="F84" s="28">
        <v>991.5</v>
      </c>
      <c r="G84" s="28">
        <v>1000</v>
      </c>
      <c r="H84" s="28">
        <v>8.5</v>
      </c>
      <c r="I84" s="28">
        <v>0.85</v>
      </c>
    </row>
    <row r="85" spans="1:9" ht="15" thickBot="1" x14ac:dyDescent="0.35">
      <c r="A85" s="27" t="s">
        <v>79</v>
      </c>
      <c r="B85" s="28">
        <v>491.3</v>
      </c>
      <c r="C85" s="28">
        <v>494.8</v>
      </c>
      <c r="D85" s="28">
        <v>0</v>
      </c>
      <c r="E85" s="28">
        <v>13</v>
      </c>
      <c r="F85" s="28">
        <v>999</v>
      </c>
      <c r="G85" s="28">
        <v>1000</v>
      </c>
      <c r="H85" s="28">
        <v>1</v>
      </c>
      <c r="I85" s="28">
        <v>0.1</v>
      </c>
    </row>
    <row r="86" spans="1:9" ht="15" thickBot="1" x14ac:dyDescent="0.35">
      <c r="A86" s="27" t="s">
        <v>80</v>
      </c>
      <c r="B86" s="28">
        <v>498.8</v>
      </c>
      <c r="C86" s="28">
        <v>495.8</v>
      </c>
      <c r="D86" s="28">
        <v>12</v>
      </c>
      <c r="E86" s="28">
        <v>3</v>
      </c>
      <c r="F86" s="28">
        <v>1009.6</v>
      </c>
      <c r="G86" s="28">
        <v>1000</v>
      </c>
      <c r="H86" s="28">
        <v>-9.6</v>
      </c>
      <c r="I86" s="28">
        <v>-0.96</v>
      </c>
    </row>
    <row r="87" spans="1:9" ht="15" thickBot="1" x14ac:dyDescent="0.35">
      <c r="A87" s="27" t="s">
        <v>81</v>
      </c>
      <c r="B87" s="28">
        <v>495.8</v>
      </c>
      <c r="C87" s="28">
        <v>485.8</v>
      </c>
      <c r="D87" s="28">
        <v>7</v>
      </c>
      <c r="E87" s="28">
        <v>6.5</v>
      </c>
      <c r="F87" s="28">
        <v>995</v>
      </c>
      <c r="G87" s="28">
        <v>1000</v>
      </c>
      <c r="H87" s="28">
        <v>5</v>
      </c>
      <c r="I87" s="28">
        <v>0.5</v>
      </c>
    </row>
    <row r="88" spans="1:9" ht="15" thickBot="1" x14ac:dyDescent="0.35"/>
    <row r="89" spans="1:9" ht="15" thickBot="1" x14ac:dyDescent="0.35">
      <c r="A89" s="29" t="s">
        <v>134</v>
      </c>
      <c r="B89" s="30">
        <v>1020.6</v>
      </c>
    </row>
    <row r="90" spans="1:9" ht="15" thickBot="1" x14ac:dyDescent="0.35">
      <c r="A90" s="29" t="s">
        <v>135</v>
      </c>
      <c r="B90" s="30">
        <v>976.1</v>
      </c>
    </row>
    <row r="91" spans="1:9" ht="15" thickBot="1" x14ac:dyDescent="0.35">
      <c r="A91" s="29" t="s">
        <v>136</v>
      </c>
      <c r="B91" s="30">
        <v>9999.9</v>
      </c>
    </row>
    <row r="92" spans="1:9" ht="15" thickBot="1" x14ac:dyDescent="0.35">
      <c r="A92" s="29" t="s">
        <v>137</v>
      </c>
      <c r="B92" s="30">
        <v>10000</v>
      </c>
    </row>
    <row r="93" spans="1:9" ht="15" thickBot="1" x14ac:dyDescent="0.35">
      <c r="A93" s="29" t="s">
        <v>138</v>
      </c>
      <c r="B93" s="30">
        <v>-0.1</v>
      </c>
    </row>
    <row r="94" spans="1:9" ht="15" thickBot="1" x14ac:dyDescent="0.35">
      <c r="A94" s="29" t="s">
        <v>139</v>
      </c>
      <c r="B94" s="30"/>
    </row>
    <row r="95" spans="1:9" ht="15" thickBot="1" x14ac:dyDescent="0.35">
      <c r="A95" s="29" t="s">
        <v>140</v>
      </c>
      <c r="B95" s="30"/>
    </row>
    <row r="96" spans="1:9" ht="15" thickBot="1" x14ac:dyDescent="0.35">
      <c r="A96" s="29" t="s">
        <v>141</v>
      </c>
      <c r="B96" s="30">
        <v>0</v>
      </c>
    </row>
    <row r="98" spans="1:12" x14ac:dyDescent="0.3">
      <c r="A98" s="31" t="s">
        <v>142</v>
      </c>
    </row>
    <row r="100" spans="1:12" x14ac:dyDescent="0.3">
      <c r="A100" s="32" t="s">
        <v>143</v>
      </c>
    </row>
    <row r="101" spans="1:12" x14ac:dyDescent="0.3">
      <c r="A101" s="32" t="s">
        <v>190</v>
      </c>
    </row>
    <row r="106" spans="1:12" ht="18" x14ac:dyDescent="0.3">
      <c r="A106" s="23"/>
    </row>
    <row r="107" spans="1:12" x14ac:dyDescent="0.3">
      <c r="A107" s="24"/>
    </row>
    <row r="110" spans="1:12" ht="18" x14ac:dyDescent="0.3">
      <c r="A110" s="25" t="s">
        <v>59</v>
      </c>
      <c r="B110" s="26">
        <v>1250529</v>
      </c>
      <c r="C110" s="25" t="s">
        <v>60</v>
      </c>
      <c r="D110" s="26">
        <v>10</v>
      </c>
      <c r="E110" s="25" t="s">
        <v>61</v>
      </c>
      <c r="F110" s="26">
        <v>4</v>
      </c>
      <c r="G110" s="25" t="s">
        <v>62</v>
      </c>
      <c r="H110" s="26">
        <v>10</v>
      </c>
      <c r="I110" s="25" t="s">
        <v>63</v>
      </c>
      <c r="J110" s="26">
        <v>0</v>
      </c>
      <c r="K110" s="25" t="s">
        <v>64</v>
      </c>
      <c r="L110" s="26" t="s">
        <v>452</v>
      </c>
    </row>
    <row r="111" spans="1:12" ht="18.600000000000001" thickBot="1" x14ac:dyDescent="0.35">
      <c r="A111" s="23"/>
    </row>
    <row r="112" spans="1:12" ht="15" thickBot="1" x14ac:dyDescent="0.35">
      <c r="A112" s="27" t="s">
        <v>66</v>
      </c>
      <c r="B112" s="27" t="s">
        <v>67</v>
      </c>
      <c r="C112" s="27" t="s">
        <v>68</v>
      </c>
      <c r="D112" s="27" t="s">
        <v>69</v>
      </c>
      <c r="E112" s="27" t="s">
        <v>70</v>
      </c>
      <c r="F112" s="27" t="s">
        <v>71</v>
      </c>
    </row>
    <row r="113" spans="1:6" ht="15" thickBot="1" x14ac:dyDescent="0.35">
      <c r="A113" s="27" t="s">
        <v>72</v>
      </c>
      <c r="B113" s="28">
        <v>1</v>
      </c>
      <c r="C113" s="28">
        <v>5</v>
      </c>
      <c r="D113" s="28">
        <v>8</v>
      </c>
      <c r="E113" s="28">
        <v>2</v>
      </c>
      <c r="F113" s="28">
        <v>1000</v>
      </c>
    </row>
    <row r="114" spans="1:6" ht="15" thickBot="1" x14ac:dyDescent="0.35">
      <c r="A114" s="27" t="s">
        <v>73</v>
      </c>
      <c r="B114" s="28">
        <v>7</v>
      </c>
      <c r="C114" s="28">
        <v>7</v>
      </c>
      <c r="D114" s="28">
        <v>6</v>
      </c>
      <c r="E114" s="28">
        <v>8</v>
      </c>
      <c r="F114" s="28">
        <v>1000</v>
      </c>
    </row>
    <row r="115" spans="1:6" ht="15" thickBot="1" x14ac:dyDescent="0.35">
      <c r="A115" s="27" t="s">
        <v>74</v>
      </c>
      <c r="B115" s="28">
        <v>8</v>
      </c>
      <c r="C115" s="28">
        <v>6</v>
      </c>
      <c r="D115" s="28">
        <v>4</v>
      </c>
      <c r="E115" s="28">
        <v>4</v>
      </c>
      <c r="F115" s="28">
        <v>1000</v>
      </c>
    </row>
    <row r="116" spans="1:6" ht="15" thickBot="1" x14ac:dyDescent="0.35">
      <c r="A116" s="27" t="s">
        <v>75</v>
      </c>
      <c r="B116" s="28">
        <v>4</v>
      </c>
      <c r="C116" s="28">
        <v>9</v>
      </c>
      <c r="D116" s="28">
        <v>2</v>
      </c>
      <c r="E116" s="28">
        <v>6</v>
      </c>
      <c r="F116" s="28">
        <v>1000</v>
      </c>
    </row>
    <row r="117" spans="1:6" ht="15" thickBot="1" x14ac:dyDescent="0.35">
      <c r="A117" s="27" t="s">
        <v>76</v>
      </c>
      <c r="B117" s="28">
        <v>10</v>
      </c>
      <c r="C117" s="28">
        <v>3</v>
      </c>
      <c r="D117" s="28">
        <v>7</v>
      </c>
      <c r="E117" s="28">
        <v>8</v>
      </c>
      <c r="F117" s="28">
        <v>1000</v>
      </c>
    </row>
    <row r="118" spans="1:6" ht="15" thickBot="1" x14ac:dyDescent="0.35">
      <c r="A118" s="27" t="s">
        <v>77</v>
      </c>
      <c r="B118" s="28">
        <v>3</v>
      </c>
      <c r="C118" s="28">
        <v>2</v>
      </c>
      <c r="D118" s="28">
        <v>10</v>
      </c>
      <c r="E118" s="28">
        <v>10</v>
      </c>
      <c r="F118" s="28">
        <v>1000</v>
      </c>
    </row>
    <row r="119" spans="1:6" ht="15" thickBot="1" x14ac:dyDescent="0.35">
      <c r="A119" s="27" t="s">
        <v>78</v>
      </c>
      <c r="B119" s="28">
        <v>5</v>
      </c>
      <c r="C119" s="28">
        <v>5</v>
      </c>
      <c r="D119" s="28">
        <v>4</v>
      </c>
      <c r="E119" s="28">
        <v>1</v>
      </c>
      <c r="F119" s="28">
        <v>1000</v>
      </c>
    </row>
    <row r="120" spans="1:6" ht="15" thickBot="1" x14ac:dyDescent="0.35">
      <c r="A120" s="27" t="s">
        <v>79</v>
      </c>
      <c r="B120" s="28">
        <v>2</v>
      </c>
      <c r="C120" s="28">
        <v>9</v>
      </c>
      <c r="D120" s="28">
        <v>1</v>
      </c>
      <c r="E120" s="28">
        <v>10</v>
      </c>
      <c r="F120" s="28">
        <v>1000</v>
      </c>
    </row>
    <row r="121" spans="1:6" ht="15" thickBot="1" x14ac:dyDescent="0.35">
      <c r="A121" s="27" t="s">
        <v>80</v>
      </c>
      <c r="B121" s="28">
        <v>9</v>
      </c>
      <c r="C121" s="28">
        <v>10</v>
      </c>
      <c r="D121" s="28">
        <v>10</v>
      </c>
      <c r="E121" s="28">
        <v>4</v>
      </c>
      <c r="F121" s="28">
        <v>1000</v>
      </c>
    </row>
    <row r="122" spans="1:6" ht="15" thickBot="1" x14ac:dyDescent="0.35">
      <c r="A122" s="27" t="s">
        <v>81</v>
      </c>
      <c r="B122" s="28">
        <v>6</v>
      </c>
      <c r="C122" s="28">
        <v>1</v>
      </c>
      <c r="D122" s="28">
        <v>5</v>
      </c>
      <c r="E122" s="28">
        <v>5</v>
      </c>
      <c r="F122" s="28">
        <v>1000</v>
      </c>
    </row>
    <row r="123" spans="1:6" ht="18.600000000000001" thickBot="1" x14ac:dyDescent="0.35">
      <c r="A123" s="23"/>
    </row>
    <row r="124" spans="1:6" ht="15" thickBot="1" x14ac:dyDescent="0.35">
      <c r="A124" s="27" t="s">
        <v>82</v>
      </c>
      <c r="B124" s="27" t="s">
        <v>67</v>
      </c>
      <c r="C124" s="27" t="s">
        <v>68</v>
      </c>
      <c r="D124" s="27" t="s">
        <v>69</v>
      </c>
      <c r="E124" s="27" t="s">
        <v>70</v>
      </c>
    </row>
    <row r="125" spans="1:6" ht="15" thickBot="1" x14ac:dyDescent="0.35">
      <c r="A125" s="27" t="s">
        <v>83</v>
      </c>
      <c r="B125" s="28" t="s">
        <v>453</v>
      </c>
      <c r="C125" s="28" t="s">
        <v>454</v>
      </c>
      <c r="D125" s="28" t="s">
        <v>455</v>
      </c>
      <c r="E125" s="28" t="s">
        <v>86</v>
      </c>
    </row>
    <row r="126" spans="1:6" ht="15" thickBot="1" x14ac:dyDescent="0.35">
      <c r="A126" s="27" t="s">
        <v>88</v>
      </c>
      <c r="B126" s="28" t="s">
        <v>456</v>
      </c>
      <c r="C126" s="28" t="s">
        <v>457</v>
      </c>
      <c r="D126" s="28" t="s">
        <v>425</v>
      </c>
      <c r="E126" s="28" t="s">
        <v>91</v>
      </c>
    </row>
    <row r="127" spans="1:6" ht="15" thickBot="1" x14ac:dyDescent="0.35">
      <c r="A127" s="27" t="s">
        <v>93</v>
      </c>
      <c r="B127" s="28" t="s">
        <v>458</v>
      </c>
      <c r="C127" s="28" t="s">
        <v>459</v>
      </c>
      <c r="D127" s="28" t="s">
        <v>94</v>
      </c>
      <c r="E127" s="28" t="s">
        <v>96</v>
      </c>
    </row>
    <row r="128" spans="1:6" ht="15" thickBot="1" x14ac:dyDescent="0.35">
      <c r="A128" s="27" t="s">
        <v>98</v>
      </c>
      <c r="B128" s="28" t="s">
        <v>460</v>
      </c>
      <c r="C128" s="28" t="s">
        <v>99</v>
      </c>
      <c r="D128" s="28" t="s">
        <v>99</v>
      </c>
      <c r="E128" s="28" t="s">
        <v>101</v>
      </c>
    </row>
    <row r="129" spans="1:5" ht="15" thickBot="1" x14ac:dyDescent="0.35">
      <c r="A129" s="27" t="s">
        <v>103</v>
      </c>
      <c r="B129" s="28" t="s">
        <v>461</v>
      </c>
      <c r="C129" s="28" t="s">
        <v>104</v>
      </c>
      <c r="D129" s="28" t="s">
        <v>104</v>
      </c>
      <c r="E129" s="28" t="s">
        <v>462</v>
      </c>
    </row>
    <row r="130" spans="1:5" ht="15" thickBot="1" x14ac:dyDescent="0.35">
      <c r="A130" s="27" t="s">
        <v>108</v>
      </c>
      <c r="B130" s="28" t="s">
        <v>463</v>
      </c>
      <c r="C130" s="28" t="s">
        <v>109</v>
      </c>
      <c r="D130" s="28" t="s">
        <v>109</v>
      </c>
      <c r="E130" s="28" t="s">
        <v>464</v>
      </c>
    </row>
    <row r="131" spans="1:5" ht="15" thickBot="1" x14ac:dyDescent="0.35">
      <c r="A131" s="27" t="s">
        <v>113</v>
      </c>
      <c r="B131" s="28" t="s">
        <v>465</v>
      </c>
      <c r="C131" s="28" t="s">
        <v>114</v>
      </c>
      <c r="D131" s="28" t="s">
        <v>114</v>
      </c>
      <c r="E131" s="28" t="s">
        <v>466</v>
      </c>
    </row>
    <row r="132" spans="1:5" ht="15" thickBot="1" x14ac:dyDescent="0.35">
      <c r="A132" s="27" t="s">
        <v>118</v>
      </c>
      <c r="B132" s="28" t="s">
        <v>467</v>
      </c>
      <c r="C132" s="28" t="s">
        <v>119</v>
      </c>
      <c r="D132" s="28" t="s">
        <v>119</v>
      </c>
      <c r="E132" s="28" t="s">
        <v>468</v>
      </c>
    </row>
    <row r="133" spans="1:5" ht="15" thickBot="1" x14ac:dyDescent="0.35">
      <c r="A133" s="27" t="s">
        <v>122</v>
      </c>
      <c r="B133" s="28" t="s">
        <v>469</v>
      </c>
      <c r="C133" s="28" t="s">
        <v>123</v>
      </c>
      <c r="D133" s="28" t="s">
        <v>123</v>
      </c>
      <c r="E133" s="28" t="s">
        <v>123</v>
      </c>
    </row>
    <row r="134" spans="1:5" ht="15" thickBot="1" x14ac:dyDescent="0.35">
      <c r="A134" s="27" t="s">
        <v>125</v>
      </c>
      <c r="B134" s="28" t="s">
        <v>470</v>
      </c>
      <c r="C134" s="28" t="s">
        <v>126</v>
      </c>
      <c r="D134" s="28" t="s">
        <v>126</v>
      </c>
      <c r="E134" s="28" t="s">
        <v>126</v>
      </c>
    </row>
    <row r="135" spans="1:5" ht="18.600000000000001" thickBot="1" x14ac:dyDescent="0.35">
      <c r="A135" s="23"/>
    </row>
    <row r="136" spans="1:5" ht="15" thickBot="1" x14ac:dyDescent="0.35">
      <c r="A136" s="27" t="s">
        <v>128</v>
      </c>
      <c r="B136" s="27" t="s">
        <v>67</v>
      </c>
      <c r="C136" s="27" t="s">
        <v>68</v>
      </c>
      <c r="D136" s="27" t="s">
        <v>69</v>
      </c>
      <c r="E136" s="27" t="s">
        <v>70</v>
      </c>
    </row>
    <row r="137" spans="1:5" ht="15" thickBot="1" x14ac:dyDescent="0.35">
      <c r="A137" s="27" t="s">
        <v>83</v>
      </c>
      <c r="B137" s="28">
        <v>989</v>
      </c>
      <c r="C137" s="28">
        <v>10</v>
      </c>
      <c r="D137" s="28">
        <v>12</v>
      </c>
      <c r="E137" s="28">
        <v>13</v>
      </c>
    </row>
    <row r="138" spans="1:5" ht="15" thickBot="1" x14ac:dyDescent="0.35">
      <c r="A138" s="27" t="s">
        <v>88</v>
      </c>
      <c r="B138" s="28">
        <v>988</v>
      </c>
      <c r="C138" s="28">
        <v>9</v>
      </c>
      <c r="D138" s="28">
        <v>10.5</v>
      </c>
      <c r="E138" s="28">
        <v>12</v>
      </c>
    </row>
    <row r="139" spans="1:5" ht="15" thickBot="1" x14ac:dyDescent="0.35">
      <c r="A139" s="27" t="s">
        <v>93</v>
      </c>
      <c r="B139" s="28">
        <v>987</v>
      </c>
      <c r="C139" s="28">
        <v>8</v>
      </c>
      <c r="D139" s="28">
        <v>7</v>
      </c>
      <c r="E139" s="28">
        <v>11</v>
      </c>
    </row>
    <row r="140" spans="1:5" ht="15" thickBot="1" x14ac:dyDescent="0.35">
      <c r="A140" s="27" t="s">
        <v>98</v>
      </c>
      <c r="B140" s="28">
        <v>986</v>
      </c>
      <c r="C140" s="28">
        <v>6</v>
      </c>
      <c r="D140" s="28">
        <v>6</v>
      </c>
      <c r="E140" s="28">
        <v>10</v>
      </c>
    </row>
    <row r="141" spans="1:5" ht="15" thickBot="1" x14ac:dyDescent="0.35">
      <c r="A141" s="27" t="s">
        <v>103</v>
      </c>
      <c r="B141" s="28">
        <v>984.5</v>
      </c>
      <c r="C141" s="28">
        <v>5</v>
      </c>
      <c r="D141" s="28">
        <v>5</v>
      </c>
      <c r="E141" s="28">
        <v>6.5</v>
      </c>
    </row>
    <row r="142" spans="1:5" ht="15" thickBot="1" x14ac:dyDescent="0.35">
      <c r="A142" s="27" t="s">
        <v>108</v>
      </c>
      <c r="B142" s="28">
        <v>983.5</v>
      </c>
      <c r="C142" s="28">
        <v>4</v>
      </c>
      <c r="D142" s="28">
        <v>4</v>
      </c>
      <c r="E142" s="28">
        <v>5.5</v>
      </c>
    </row>
    <row r="143" spans="1:5" ht="15" thickBot="1" x14ac:dyDescent="0.35">
      <c r="A143" s="27" t="s">
        <v>113</v>
      </c>
      <c r="B143" s="28">
        <v>982.5</v>
      </c>
      <c r="C143" s="28">
        <v>3</v>
      </c>
      <c r="D143" s="28">
        <v>3</v>
      </c>
      <c r="E143" s="28">
        <v>4.5</v>
      </c>
    </row>
    <row r="144" spans="1:5" ht="15" thickBot="1" x14ac:dyDescent="0.35">
      <c r="A144" s="27" t="s">
        <v>118</v>
      </c>
      <c r="B144" s="28">
        <v>981.5</v>
      </c>
      <c r="C144" s="28">
        <v>2</v>
      </c>
      <c r="D144" s="28">
        <v>2</v>
      </c>
      <c r="E144" s="28">
        <v>3.5</v>
      </c>
    </row>
    <row r="145" spans="1:9" ht="15" thickBot="1" x14ac:dyDescent="0.35">
      <c r="A145" s="27" t="s">
        <v>122</v>
      </c>
      <c r="B145" s="28">
        <v>980.5</v>
      </c>
      <c r="C145" s="28">
        <v>1</v>
      </c>
      <c r="D145" s="28">
        <v>1</v>
      </c>
      <c r="E145" s="28">
        <v>1</v>
      </c>
    </row>
    <row r="146" spans="1:9" ht="15" thickBot="1" x14ac:dyDescent="0.35">
      <c r="A146" s="27" t="s">
        <v>125</v>
      </c>
      <c r="B146" s="28">
        <v>979.5</v>
      </c>
      <c r="C146" s="28">
        <v>0</v>
      </c>
      <c r="D146" s="28">
        <v>0</v>
      </c>
      <c r="E146" s="28">
        <v>0</v>
      </c>
    </row>
    <row r="147" spans="1:9" ht="18.600000000000001" thickBot="1" x14ac:dyDescent="0.35">
      <c r="A147" s="23"/>
    </row>
    <row r="148" spans="1:9" ht="15" thickBot="1" x14ac:dyDescent="0.35">
      <c r="A148" s="27" t="s">
        <v>129</v>
      </c>
      <c r="B148" s="27" t="s">
        <v>67</v>
      </c>
      <c r="C148" s="27" t="s">
        <v>68</v>
      </c>
      <c r="D148" s="27" t="s">
        <v>69</v>
      </c>
      <c r="E148" s="27" t="s">
        <v>70</v>
      </c>
      <c r="F148" s="27" t="s">
        <v>130</v>
      </c>
      <c r="G148" s="27" t="s">
        <v>131</v>
      </c>
      <c r="H148" s="27" t="s">
        <v>132</v>
      </c>
      <c r="I148" s="27" t="s">
        <v>133</v>
      </c>
    </row>
    <row r="149" spans="1:9" ht="15" thickBot="1" x14ac:dyDescent="0.35">
      <c r="A149" s="27" t="s">
        <v>72</v>
      </c>
      <c r="B149" s="28">
        <v>989</v>
      </c>
      <c r="C149" s="28">
        <v>5</v>
      </c>
      <c r="D149" s="28">
        <v>2</v>
      </c>
      <c r="E149" s="28">
        <v>12</v>
      </c>
      <c r="F149" s="28">
        <v>1007.9</v>
      </c>
      <c r="G149" s="28">
        <v>1000</v>
      </c>
      <c r="H149" s="28">
        <v>-7.9</v>
      </c>
      <c r="I149" s="28">
        <v>-0.79</v>
      </c>
    </row>
    <row r="150" spans="1:9" ht="15" thickBot="1" x14ac:dyDescent="0.35">
      <c r="A150" s="27" t="s">
        <v>73</v>
      </c>
      <c r="B150" s="28">
        <v>982.5</v>
      </c>
      <c r="C150" s="28">
        <v>3</v>
      </c>
      <c r="D150" s="28">
        <v>4</v>
      </c>
      <c r="E150" s="28">
        <v>3.5</v>
      </c>
      <c r="F150" s="28">
        <v>993</v>
      </c>
      <c r="G150" s="28">
        <v>1000</v>
      </c>
      <c r="H150" s="28">
        <v>7</v>
      </c>
      <c r="I150" s="28">
        <v>0.7</v>
      </c>
    </row>
    <row r="151" spans="1:9" ht="15" thickBot="1" x14ac:dyDescent="0.35">
      <c r="A151" s="27" t="s">
        <v>74</v>
      </c>
      <c r="B151" s="28">
        <v>981.5</v>
      </c>
      <c r="C151" s="28">
        <v>4</v>
      </c>
      <c r="D151" s="28">
        <v>6</v>
      </c>
      <c r="E151" s="28">
        <v>10</v>
      </c>
      <c r="F151" s="28">
        <v>1001.4</v>
      </c>
      <c r="G151" s="28">
        <v>1000</v>
      </c>
      <c r="H151" s="28">
        <v>-1.4</v>
      </c>
      <c r="I151" s="28">
        <v>-0.14000000000000001</v>
      </c>
    </row>
    <row r="152" spans="1:9" ht="15" thickBot="1" x14ac:dyDescent="0.35">
      <c r="A152" s="27" t="s">
        <v>75</v>
      </c>
      <c r="B152" s="28">
        <v>986</v>
      </c>
      <c r="C152" s="28">
        <v>1</v>
      </c>
      <c r="D152" s="28">
        <v>10.5</v>
      </c>
      <c r="E152" s="28">
        <v>5.5</v>
      </c>
      <c r="F152" s="28">
        <v>1002.9</v>
      </c>
      <c r="G152" s="28">
        <v>1000</v>
      </c>
      <c r="H152" s="28">
        <v>-2.9</v>
      </c>
      <c r="I152" s="28">
        <v>-0.28999999999999998</v>
      </c>
    </row>
    <row r="153" spans="1:9" ht="15" thickBot="1" x14ac:dyDescent="0.35">
      <c r="A153" s="27" t="s">
        <v>76</v>
      </c>
      <c r="B153" s="28">
        <v>979.5</v>
      </c>
      <c r="C153" s="28">
        <v>8</v>
      </c>
      <c r="D153" s="28">
        <v>3</v>
      </c>
      <c r="E153" s="28">
        <v>3.5</v>
      </c>
      <c r="F153" s="28">
        <v>994</v>
      </c>
      <c r="G153" s="28">
        <v>1000</v>
      </c>
      <c r="H153" s="28">
        <v>6</v>
      </c>
      <c r="I153" s="28">
        <v>0.6</v>
      </c>
    </row>
    <row r="154" spans="1:9" ht="15" thickBot="1" x14ac:dyDescent="0.35">
      <c r="A154" s="27" t="s">
        <v>77</v>
      </c>
      <c r="B154" s="28">
        <v>987</v>
      </c>
      <c r="C154" s="28">
        <v>9</v>
      </c>
      <c r="D154" s="28">
        <v>0</v>
      </c>
      <c r="E154" s="28">
        <v>0</v>
      </c>
      <c r="F154" s="28">
        <v>996</v>
      </c>
      <c r="G154" s="28">
        <v>1000</v>
      </c>
      <c r="H154" s="28">
        <v>4</v>
      </c>
      <c r="I154" s="28">
        <v>0.4</v>
      </c>
    </row>
    <row r="155" spans="1:9" ht="15" thickBot="1" x14ac:dyDescent="0.35">
      <c r="A155" s="27" t="s">
        <v>78</v>
      </c>
      <c r="B155" s="28">
        <v>984.5</v>
      </c>
      <c r="C155" s="28">
        <v>5</v>
      </c>
      <c r="D155" s="28">
        <v>6</v>
      </c>
      <c r="E155" s="28">
        <v>13</v>
      </c>
      <c r="F155" s="28">
        <v>1008.4</v>
      </c>
      <c r="G155" s="28">
        <v>1000</v>
      </c>
      <c r="H155" s="28">
        <v>-8.4</v>
      </c>
      <c r="I155" s="28">
        <v>-0.84</v>
      </c>
    </row>
    <row r="156" spans="1:9" ht="15" thickBot="1" x14ac:dyDescent="0.35">
      <c r="A156" s="27" t="s">
        <v>79</v>
      </c>
      <c r="B156" s="28">
        <v>988</v>
      </c>
      <c r="C156" s="28">
        <v>1</v>
      </c>
      <c r="D156" s="28">
        <v>12</v>
      </c>
      <c r="E156" s="28">
        <v>0</v>
      </c>
      <c r="F156" s="28">
        <v>1000.9</v>
      </c>
      <c r="G156" s="28">
        <v>1000</v>
      </c>
      <c r="H156" s="28">
        <v>-0.9</v>
      </c>
      <c r="I156" s="28">
        <v>-0.09</v>
      </c>
    </row>
    <row r="157" spans="1:9" ht="15" thickBot="1" x14ac:dyDescent="0.35">
      <c r="A157" s="27" t="s">
        <v>80</v>
      </c>
      <c r="B157" s="28">
        <v>980.5</v>
      </c>
      <c r="C157" s="28">
        <v>0</v>
      </c>
      <c r="D157" s="28">
        <v>0</v>
      </c>
      <c r="E157" s="28">
        <v>10</v>
      </c>
      <c r="F157" s="28">
        <v>990.5</v>
      </c>
      <c r="G157" s="28">
        <v>1000</v>
      </c>
      <c r="H157" s="28">
        <v>9.5</v>
      </c>
      <c r="I157" s="28">
        <v>0.95</v>
      </c>
    </row>
    <row r="158" spans="1:9" ht="15" thickBot="1" x14ac:dyDescent="0.35">
      <c r="A158" s="27" t="s">
        <v>81</v>
      </c>
      <c r="B158" s="28">
        <v>983.5</v>
      </c>
      <c r="C158" s="28">
        <v>10</v>
      </c>
      <c r="D158" s="28">
        <v>5</v>
      </c>
      <c r="E158" s="28">
        <v>6.5</v>
      </c>
      <c r="F158" s="28">
        <v>1004.9</v>
      </c>
      <c r="G158" s="28">
        <v>1000</v>
      </c>
      <c r="H158" s="28">
        <v>-4.9000000000000004</v>
      </c>
      <c r="I158" s="28">
        <v>-0.49</v>
      </c>
    </row>
    <row r="159" spans="1:9" ht="15" thickBot="1" x14ac:dyDescent="0.35"/>
    <row r="160" spans="1:9" ht="15" thickBot="1" x14ac:dyDescent="0.35">
      <c r="A160" s="29" t="s">
        <v>134</v>
      </c>
      <c r="B160" s="30">
        <v>1024</v>
      </c>
    </row>
    <row r="161" spans="1:2" ht="15" thickBot="1" x14ac:dyDescent="0.35">
      <c r="A161" s="29" t="s">
        <v>135</v>
      </c>
      <c r="B161" s="30">
        <v>979.5</v>
      </c>
    </row>
    <row r="162" spans="1:2" ht="15" thickBot="1" x14ac:dyDescent="0.35">
      <c r="A162" s="29" t="s">
        <v>136</v>
      </c>
      <c r="B162" s="30">
        <v>9999.9</v>
      </c>
    </row>
    <row r="163" spans="1:2" ht="15" thickBot="1" x14ac:dyDescent="0.35">
      <c r="A163" s="29" t="s">
        <v>137</v>
      </c>
      <c r="B163" s="30">
        <v>10000</v>
      </c>
    </row>
    <row r="164" spans="1:2" ht="15" thickBot="1" x14ac:dyDescent="0.35">
      <c r="A164" s="29" t="s">
        <v>138</v>
      </c>
      <c r="B164" s="30">
        <v>-0.1</v>
      </c>
    </row>
    <row r="165" spans="1:2" ht="15" thickBot="1" x14ac:dyDescent="0.35">
      <c r="A165" s="29" t="s">
        <v>139</v>
      </c>
      <c r="B165" s="30"/>
    </row>
    <row r="166" spans="1:2" ht="15" thickBot="1" x14ac:dyDescent="0.35">
      <c r="A166" s="29" t="s">
        <v>140</v>
      </c>
      <c r="B166" s="30"/>
    </row>
    <row r="167" spans="1:2" ht="15" thickBot="1" x14ac:dyDescent="0.35">
      <c r="A167" s="29" t="s">
        <v>141</v>
      </c>
      <c r="B167" s="30">
        <v>0</v>
      </c>
    </row>
    <row r="169" spans="1:2" x14ac:dyDescent="0.3">
      <c r="A169" s="31" t="s">
        <v>142</v>
      </c>
    </row>
    <row r="171" spans="1:2" x14ac:dyDescent="0.3">
      <c r="A171" s="32" t="s">
        <v>143</v>
      </c>
    </row>
    <row r="172" spans="1:2" x14ac:dyDescent="0.3">
      <c r="A172" s="32" t="s">
        <v>190</v>
      </c>
    </row>
  </sheetData>
  <phoneticPr fontId="3" type="noConversion"/>
  <conditionalFormatting sqref="B10:B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E31 G22:G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D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E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:H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K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98" r:id="rId1" display="https://miau.my-x.hu/myx-free/coco/test/400033920241102193454.html" xr:uid="{52764794-4C70-41D5-A148-309DB5EFEE68}"/>
    <hyperlink ref="A169" r:id="rId2" display="https://miau.my-x.hu/myx-free/coco/test/125052920241102193712.html" xr:uid="{3D999B97-7185-4952-B3AA-DC49520DCA8A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EFC7-4AB0-45B8-9D4F-CF54AAA17AFF}">
  <dimension ref="A1:L72"/>
  <sheetViews>
    <sheetView zoomScale="171" workbookViewId="0"/>
  </sheetViews>
  <sheetFormatPr defaultRowHeight="14.4" x14ac:dyDescent="0.3"/>
  <sheetData>
    <row r="1" spans="1:12" ht="15" thickBot="1" x14ac:dyDescent="0.35">
      <c r="A1" s="27" t="s">
        <v>73</v>
      </c>
      <c r="B1" s="28">
        <v>4</v>
      </c>
      <c r="C1" s="28">
        <v>4</v>
      </c>
      <c r="D1" s="28">
        <v>5</v>
      </c>
      <c r="E1" s="28">
        <v>3</v>
      </c>
      <c r="F1" s="28">
        <v>1000</v>
      </c>
    </row>
    <row r="2" spans="1:12" ht="15" thickBot="1" x14ac:dyDescent="0.35">
      <c r="A2" s="27" t="s">
        <v>74</v>
      </c>
      <c r="B2" s="28">
        <v>3</v>
      </c>
      <c r="C2" s="28">
        <v>5</v>
      </c>
      <c r="D2" s="28">
        <v>7</v>
      </c>
      <c r="E2" s="28">
        <v>7</v>
      </c>
      <c r="F2" s="28">
        <v>1000</v>
      </c>
    </row>
    <row r="3" spans="1:12" ht="15" thickBot="1" x14ac:dyDescent="0.35">
      <c r="A3" s="27" t="s">
        <v>75</v>
      </c>
      <c r="B3" s="28">
        <v>7</v>
      </c>
      <c r="C3" s="28">
        <v>2</v>
      </c>
      <c r="D3" s="28">
        <v>9</v>
      </c>
      <c r="E3" s="28">
        <v>5</v>
      </c>
      <c r="F3" s="28">
        <v>1000</v>
      </c>
    </row>
    <row r="4" spans="1:12" ht="15" thickBot="1" x14ac:dyDescent="0.35">
      <c r="A4" s="27" t="s">
        <v>76</v>
      </c>
      <c r="B4" s="28">
        <v>1</v>
      </c>
      <c r="C4" s="28">
        <v>8</v>
      </c>
      <c r="D4" s="28">
        <v>4</v>
      </c>
      <c r="E4" s="28">
        <v>3</v>
      </c>
      <c r="F4" s="28">
        <v>1000</v>
      </c>
    </row>
    <row r="5" spans="1:12" ht="15" thickBot="1" x14ac:dyDescent="0.35">
      <c r="A5" s="27" t="s">
        <v>77</v>
      </c>
      <c r="B5" s="28">
        <v>8</v>
      </c>
      <c r="C5" s="28">
        <v>9</v>
      </c>
      <c r="D5" s="28">
        <v>1</v>
      </c>
      <c r="E5" s="28">
        <v>1</v>
      </c>
      <c r="F5" s="28">
        <v>1000</v>
      </c>
    </row>
    <row r="6" spans="1:12" ht="15" thickBot="1" x14ac:dyDescent="0.35">
      <c r="A6" s="27" t="s">
        <v>79</v>
      </c>
      <c r="B6" s="28">
        <v>9</v>
      </c>
      <c r="C6" s="28">
        <v>2</v>
      </c>
      <c r="D6" s="28">
        <v>10</v>
      </c>
      <c r="E6" s="28">
        <v>1</v>
      </c>
      <c r="F6" s="28">
        <v>1000</v>
      </c>
    </row>
    <row r="7" spans="1:12" ht="15" thickBot="1" x14ac:dyDescent="0.35">
      <c r="A7" s="27" t="s">
        <v>80</v>
      </c>
      <c r="B7" s="28">
        <v>2</v>
      </c>
      <c r="C7" s="28">
        <v>1</v>
      </c>
      <c r="D7" s="28">
        <v>1</v>
      </c>
      <c r="E7" s="28">
        <v>7</v>
      </c>
      <c r="F7" s="28">
        <v>1000</v>
      </c>
    </row>
    <row r="8" spans="1:12" ht="15" thickBot="1" x14ac:dyDescent="0.35">
      <c r="A8" s="27" t="s">
        <v>81</v>
      </c>
      <c r="B8" s="28">
        <v>5</v>
      </c>
      <c r="C8" s="28">
        <v>10</v>
      </c>
      <c r="D8" s="28">
        <v>6</v>
      </c>
      <c r="E8" s="28">
        <v>6</v>
      </c>
      <c r="F8" s="28">
        <v>1000</v>
      </c>
    </row>
    <row r="10" spans="1:12" ht="18" x14ac:dyDescent="0.3">
      <c r="A10" s="23"/>
    </row>
    <row r="11" spans="1:12" x14ac:dyDescent="0.3">
      <c r="A11" s="24"/>
    </row>
    <row r="14" spans="1:12" ht="18" x14ac:dyDescent="0.3">
      <c r="A14" s="25" t="s">
        <v>59</v>
      </c>
      <c r="B14" s="26">
        <v>3018779</v>
      </c>
      <c r="C14" s="25" t="s">
        <v>60</v>
      </c>
      <c r="D14" s="26">
        <v>8</v>
      </c>
      <c r="E14" s="25" t="s">
        <v>61</v>
      </c>
      <c r="F14" s="26">
        <v>4</v>
      </c>
      <c r="G14" s="25" t="s">
        <v>62</v>
      </c>
      <c r="H14" s="26">
        <v>10</v>
      </c>
      <c r="I14" s="25" t="s">
        <v>63</v>
      </c>
      <c r="J14" s="26">
        <v>0</v>
      </c>
      <c r="K14" s="25" t="s">
        <v>64</v>
      </c>
      <c r="L14" s="26" t="s">
        <v>473</v>
      </c>
    </row>
    <row r="15" spans="1:12" ht="18.600000000000001" thickBot="1" x14ac:dyDescent="0.35">
      <c r="A15" s="23"/>
    </row>
    <row r="16" spans="1:12" ht="15" thickBot="1" x14ac:dyDescent="0.35">
      <c r="A16" s="27" t="s">
        <v>66</v>
      </c>
      <c r="B16" s="27" t="s">
        <v>67</v>
      </c>
      <c r="C16" s="27" t="s">
        <v>68</v>
      </c>
      <c r="D16" s="27" t="s">
        <v>69</v>
      </c>
      <c r="E16" s="27" t="s">
        <v>70</v>
      </c>
      <c r="F16" s="27" t="s">
        <v>71</v>
      </c>
    </row>
    <row r="17" spans="1:6" ht="15" thickBot="1" x14ac:dyDescent="0.35">
      <c r="A17" s="27" t="s">
        <v>72</v>
      </c>
      <c r="B17" s="28">
        <v>4</v>
      </c>
      <c r="C17" s="28">
        <v>4</v>
      </c>
      <c r="D17" s="28">
        <v>5</v>
      </c>
      <c r="E17" s="28">
        <v>3</v>
      </c>
      <c r="F17" s="28">
        <v>1000</v>
      </c>
    </row>
    <row r="18" spans="1:6" ht="15" thickBot="1" x14ac:dyDescent="0.35">
      <c r="A18" s="27" t="s">
        <v>73</v>
      </c>
      <c r="B18" s="28">
        <v>3</v>
      </c>
      <c r="C18" s="28">
        <v>5</v>
      </c>
      <c r="D18" s="28">
        <v>7</v>
      </c>
      <c r="E18" s="28">
        <v>7</v>
      </c>
      <c r="F18" s="28">
        <v>1000</v>
      </c>
    </row>
    <row r="19" spans="1:6" ht="15" thickBot="1" x14ac:dyDescent="0.35">
      <c r="A19" s="27" t="s">
        <v>74</v>
      </c>
      <c r="B19" s="28">
        <v>7</v>
      </c>
      <c r="C19" s="28">
        <v>2</v>
      </c>
      <c r="D19" s="28">
        <v>9</v>
      </c>
      <c r="E19" s="28">
        <v>5</v>
      </c>
      <c r="F19" s="28">
        <v>1000</v>
      </c>
    </row>
    <row r="20" spans="1:6" ht="15" thickBot="1" x14ac:dyDescent="0.35">
      <c r="A20" s="27" t="s">
        <v>75</v>
      </c>
      <c r="B20" s="28">
        <v>1</v>
      </c>
      <c r="C20" s="28">
        <v>8</v>
      </c>
      <c r="D20" s="28">
        <v>4</v>
      </c>
      <c r="E20" s="28">
        <v>3</v>
      </c>
      <c r="F20" s="28">
        <v>1000</v>
      </c>
    </row>
    <row r="21" spans="1:6" ht="15" thickBot="1" x14ac:dyDescent="0.35">
      <c r="A21" s="27" t="s">
        <v>76</v>
      </c>
      <c r="B21" s="28">
        <v>8</v>
      </c>
      <c r="C21" s="28">
        <v>9</v>
      </c>
      <c r="D21" s="28">
        <v>1</v>
      </c>
      <c r="E21" s="28">
        <v>1</v>
      </c>
      <c r="F21" s="28">
        <v>1000</v>
      </c>
    </row>
    <row r="22" spans="1:6" ht="15" thickBot="1" x14ac:dyDescent="0.35">
      <c r="A22" s="27" t="s">
        <v>77</v>
      </c>
      <c r="B22" s="28">
        <v>9</v>
      </c>
      <c r="C22" s="28">
        <v>2</v>
      </c>
      <c r="D22" s="28">
        <v>10</v>
      </c>
      <c r="E22" s="28">
        <v>1</v>
      </c>
      <c r="F22" s="28">
        <v>1000</v>
      </c>
    </row>
    <row r="23" spans="1:6" ht="15" thickBot="1" x14ac:dyDescent="0.35">
      <c r="A23" s="27" t="s">
        <v>78</v>
      </c>
      <c r="B23" s="28">
        <v>2</v>
      </c>
      <c r="C23" s="28">
        <v>1</v>
      </c>
      <c r="D23" s="28">
        <v>1</v>
      </c>
      <c r="E23" s="28">
        <v>7</v>
      </c>
      <c r="F23" s="28">
        <v>1000</v>
      </c>
    </row>
    <row r="24" spans="1:6" ht="15" thickBot="1" x14ac:dyDescent="0.35">
      <c r="A24" s="27" t="s">
        <v>79</v>
      </c>
      <c r="B24" s="28">
        <v>5</v>
      </c>
      <c r="C24" s="28">
        <v>10</v>
      </c>
      <c r="D24" s="28">
        <v>6</v>
      </c>
      <c r="E24" s="28">
        <v>6</v>
      </c>
      <c r="F24" s="28">
        <v>1000</v>
      </c>
    </row>
    <row r="25" spans="1:6" ht="18.600000000000001" thickBot="1" x14ac:dyDescent="0.35">
      <c r="A25" s="23"/>
    </row>
    <row r="26" spans="1:6" ht="15" thickBot="1" x14ac:dyDescent="0.35">
      <c r="A26" s="27" t="s">
        <v>82</v>
      </c>
      <c r="B26" s="27" t="s">
        <v>67</v>
      </c>
      <c r="C26" s="27" t="s">
        <v>68</v>
      </c>
      <c r="D26" s="27" t="s">
        <v>69</v>
      </c>
      <c r="E26" s="27" t="s">
        <v>70</v>
      </c>
    </row>
    <row r="27" spans="1:6" ht="15" thickBot="1" x14ac:dyDescent="0.35">
      <c r="A27" s="27" t="s">
        <v>83</v>
      </c>
      <c r="B27" s="28" t="s">
        <v>474</v>
      </c>
      <c r="C27" s="28" t="s">
        <v>475</v>
      </c>
      <c r="D27" s="28" t="s">
        <v>84</v>
      </c>
      <c r="E27" s="28" t="s">
        <v>476</v>
      </c>
    </row>
    <row r="28" spans="1:6" ht="15" thickBot="1" x14ac:dyDescent="0.35">
      <c r="A28" s="27" t="s">
        <v>88</v>
      </c>
      <c r="B28" s="28" t="s">
        <v>477</v>
      </c>
      <c r="C28" s="28" t="s">
        <v>478</v>
      </c>
      <c r="D28" s="28" t="s">
        <v>89</v>
      </c>
      <c r="E28" s="28" t="s">
        <v>479</v>
      </c>
    </row>
    <row r="29" spans="1:6" ht="15" thickBot="1" x14ac:dyDescent="0.35">
      <c r="A29" s="27" t="s">
        <v>93</v>
      </c>
      <c r="B29" s="28" t="s">
        <v>480</v>
      </c>
      <c r="C29" s="28" t="s">
        <v>481</v>
      </c>
      <c r="D29" s="28" t="s">
        <v>94</v>
      </c>
      <c r="E29" s="28" t="s">
        <v>482</v>
      </c>
    </row>
    <row r="30" spans="1:6" ht="15" thickBot="1" x14ac:dyDescent="0.35">
      <c r="A30" s="27" t="s">
        <v>98</v>
      </c>
      <c r="B30" s="28" t="s">
        <v>483</v>
      </c>
      <c r="C30" s="28" t="s">
        <v>484</v>
      </c>
      <c r="D30" s="28" t="s">
        <v>99</v>
      </c>
      <c r="E30" s="28" t="s">
        <v>485</v>
      </c>
    </row>
    <row r="31" spans="1:6" ht="15" thickBot="1" x14ac:dyDescent="0.35">
      <c r="A31" s="27" t="s">
        <v>103</v>
      </c>
      <c r="B31" s="28" t="s">
        <v>486</v>
      </c>
      <c r="C31" s="28" t="s">
        <v>487</v>
      </c>
      <c r="D31" s="28" t="s">
        <v>104</v>
      </c>
      <c r="E31" s="28" t="s">
        <v>488</v>
      </c>
    </row>
    <row r="32" spans="1:6" ht="15" thickBot="1" x14ac:dyDescent="0.35">
      <c r="A32" s="27" t="s">
        <v>108</v>
      </c>
      <c r="B32" s="28" t="s">
        <v>489</v>
      </c>
      <c r="C32" s="28" t="s">
        <v>490</v>
      </c>
      <c r="D32" s="28" t="s">
        <v>109</v>
      </c>
      <c r="E32" s="28" t="s">
        <v>491</v>
      </c>
    </row>
    <row r="33" spans="1:5" ht="15" thickBot="1" x14ac:dyDescent="0.35">
      <c r="A33" s="27" t="s">
        <v>113</v>
      </c>
      <c r="B33" s="28" t="s">
        <v>492</v>
      </c>
      <c r="C33" s="28" t="s">
        <v>493</v>
      </c>
      <c r="D33" s="28" t="s">
        <v>114</v>
      </c>
      <c r="E33" s="28" t="s">
        <v>114</v>
      </c>
    </row>
    <row r="34" spans="1:5" ht="15" thickBot="1" x14ac:dyDescent="0.35">
      <c r="A34" s="27" t="s">
        <v>118</v>
      </c>
      <c r="B34" s="28" t="s">
        <v>494</v>
      </c>
      <c r="C34" s="28" t="s">
        <v>495</v>
      </c>
      <c r="D34" s="28" t="s">
        <v>119</v>
      </c>
      <c r="E34" s="28" t="s">
        <v>119</v>
      </c>
    </row>
    <row r="35" spans="1:5" ht="15" thickBot="1" x14ac:dyDescent="0.35">
      <c r="A35" s="27" t="s">
        <v>122</v>
      </c>
      <c r="B35" s="28" t="s">
        <v>496</v>
      </c>
      <c r="C35" s="28" t="s">
        <v>497</v>
      </c>
      <c r="D35" s="28" t="s">
        <v>123</v>
      </c>
      <c r="E35" s="28" t="s">
        <v>123</v>
      </c>
    </row>
    <row r="36" spans="1:5" ht="15" thickBot="1" x14ac:dyDescent="0.35">
      <c r="A36" s="27" t="s">
        <v>125</v>
      </c>
      <c r="B36" s="28" t="s">
        <v>126</v>
      </c>
      <c r="C36" s="28" t="s">
        <v>498</v>
      </c>
      <c r="D36" s="28" t="s">
        <v>126</v>
      </c>
      <c r="E36" s="28" t="s">
        <v>126</v>
      </c>
    </row>
    <row r="37" spans="1:5" ht="18.600000000000001" thickBot="1" x14ac:dyDescent="0.35">
      <c r="A37" s="23"/>
    </row>
    <row r="38" spans="1:5" ht="15" thickBot="1" x14ac:dyDescent="0.35">
      <c r="A38" s="27" t="s">
        <v>128</v>
      </c>
      <c r="B38" s="27" t="s">
        <v>67</v>
      </c>
      <c r="C38" s="27" t="s">
        <v>68</v>
      </c>
      <c r="D38" s="27" t="s">
        <v>69</v>
      </c>
      <c r="E38" s="27" t="s">
        <v>70</v>
      </c>
    </row>
    <row r="39" spans="1:5" ht="15" thickBot="1" x14ac:dyDescent="0.35">
      <c r="A39" s="27" t="s">
        <v>83</v>
      </c>
      <c r="B39" s="28">
        <v>499.8</v>
      </c>
      <c r="C39" s="28">
        <v>494.3</v>
      </c>
      <c r="D39" s="28">
        <v>9</v>
      </c>
      <c r="E39" s="28">
        <v>17</v>
      </c>
    </row>
    <row r="40" spans="1:5" ht="15" thickBot="1" x14ac:dyDescent="0.35">
      <c r="A40" s="27" t="s">
        <v>88</v>
      </c>
      <c r="B40" s="28">
        <v>498.8</v>
      </c>
      <c r="C40" s="28">
        <v>493.3</v>
      </c>
      <c r="D40" s="28">
        <v>8</v>
      </c>
      <c r="E40" s="28">
        <v>14.5</v>
      </c>
    </row>
    <row r="41" spans="1:5" ht="15" thickBot="1" x14ac:dyDescent="0.35">
      <c r="A41" s="27" t="s">
        <v>93</v>
      </c>
      <c r="B41" s="28">
        <v>497.8</v>
      </c>
      <c r="C41" s="28">
        <v>492.3</v>
      </c>
      <c r="D41" s="28">
        <v>7</v>
      </c>
      <c r="E41" s="28">
        <v>13.5</v>
      </c>
    </row>
    <row r="42" spans="1:5" ht="15" thickBot="1" x14ac:dyDescent="0.35">
      <c r="A42" s="27" t="s">
        <v>98</v>
      </c>
      <c r="B42" s="28">
        <v>496.8</v>
      </c>
      <c r="C42" s="28">
        <v>489.8</v>
      </c>
      <c r="D42" s="28">
        <v>6</v>
      </c>
      <c r="E42" s="28">
        <v>12.5</v>
      </c>
    </row>
    <row r="43" spans="1:5" ht="15" thickBot="1" x14ac:dyDescent="0.35">
      <c r="A43" s="27" t="s">
        <v>103</v>
      </c>
      <c r="B43" s="28">
        <v>495.8</v>
      </c>
      <c r="C43" s="28">
        <v>488.8</v>
      </c>
      <c r="D43" s="28">
        <v>5</v>
      </c>
      <c r="E43" s="28">
        <v>11.5</v>
      </c>
    </row>
    <row r="44" spans="1:5" ht="15" thickBot="1" x14ac:dyDescent="0.35">
      <c r="A44" s="27" t="s">
        <v>108</v>
      </c>
      <c r="B44" s="28">
        <v>492.8</v>
      </c>
      <c r="C44" s="28">
        <v>487.8</v>
      </c>
      <c r="D44" s="28">
        <v>4</v>
      </c>
      <c r="E44" s="28">
        <v>10.5</v>
      </c>
    </row>
    <row r="45" spans="1:5" ht="15" thickBot="1" x14ac:dyDescent="0.35">
      <c r="A45" s="27" t="s">
        <v>113</v>
      </c>
      <c r="B45" s="28">
        <v>491.8</v>
      </c>
      <c r="C45" s="28">
        <v>486.8</v>
      </c>
      <c r="D45" s="28">
        <v>3</v>
      </c>
      <c r="E45" s="28">
        <v>3</v>
      </c>
    </row>
    <row r="46" spans="1:5" ht="15" thickBot="1" x14ac:dyDescent="0.35">
      <c r="A46" s="27" t="s">
        <v>118</v>
      </c>
      <c r="B46" s="28">
        <v>490.3</v>
      </c>
      <c r="C46" s="28">
        <v>485.8</v>
      </c>
      <c r="D46" s="28">
        <v>2</v>
      </c>
      <c r="E46" s="28">
        <v>2</v>
      </c>
    </row>
    <row r="47" spans="1:5" ht="15" thickBot="1" x14ac:dyDescent="0.35">
      <c r="A47" s="27" t="s">
        <v>122</v>
      </c>
      <c r="B47" s="28">
        <v>489.3</v>
      </c>
      <c r="C47" s="28">
        <v>484.8</v>
      </c>
      <c r="D47" s="28">
        <v>1</v>
      </c>
      <c r="E47" s="28">
        <v>1</v>
      </c>
    </row>
    <row r="48" spans="1:5" ht="15" thickBot="1" x14ac:dyDescent="0.35">
      <c r="A48" s="27" t="s">
        <v>125</v>
      </c>
      <c r="B48" s="28">
        <v>0</v>
      </c>
      <c r="C48" s="28">
        <v>483.8</v>
      </c>
      <c r="D48" s="28">
        <v>0</v>
      </c>
      <c r="E48" s="28">
        <v>0</v>
      </c>
    </row>
    <row r="49" spans="1:9" ht="18.600000000000001" thickBot="1" x14ac:dyDescent="0.35">
      <c r="A49" s="23"/>
    </row>
    <row r="50" spans="1:9" ht="15" thickBot="1" x14ac:dyDescent="0.35">
      <c r="A50" s="27" t="s">
        <v>129</v>
      </c>
      <c r="B50" s="27" t="s">
        <v>67</v>
      </c>
      <c r="C50" s="27" t="s">
        <v>68</v>
      </c>
      <c r="D50" s="27" t="s">
        <v>69</v>
      </c>
      <c r="E50" s="27" t="s">
        <v>70</v>
      </c>
      <c r="F50" s="27" t="s">
        <v>130</v>
      </c>
      <c r="G50" s="27" t="s">
        <v>131</v>
      </c>
      <c r="H50" s="27" t="s">
        <v>132</v>
      </c>
      <c r="I50" s="27" t="s">
        <v>133</v>
      </c>
    </row>
    <row r="51" spans="1:9" ht="15" thickBot="1" x14ac:dyDescent="0.35">
      <c r="A51" s="60" t="str">
        <f>A1</f>
        <v>O2</v>
      </c>
      <c r="B51" s="28">
        <v>496.8</v>
      </c>
      <c r="C51" s="28">
        <v>489.8</v>
      </c>
      <c r="D51" s="28">
        <v>5</v>
      </c>
      <c r="E51" s="28">
        <v>13.5</v>
      </c>
      <c r="F51" s="28">
        <v>1005.1</v>
      </c>
      <c r="G51" s="28">
        <v>1000</v>
      </c>
      <c r="H51" s="28">
        <v>-5.0999999999999996</v>
      </c>
      <c r="I51" s="28">
        <v>-0.51</v>
      </c>
    </row>
    <row r="52" spans="1:9" ht="15" thickBot="1" x14ac:dyDescent="0.35">
      <c r="A52" s="27" t="str">
        <f t="shared" ref="A52:A58" si="0">A2</f>
        <v>O3</v>
      </c>
      <c r="B52" s="28">
        <v>497.8</v>
      </c>
      <c r="C52" s="28">
        <v>488.8</v>
      </c>
      <c r="D52" s="28">
        <v>3</v>
      </c>
      <c r="E52" s="28">
        <v>3</v>
      </c>
      <c r="F52" s="28">
        <v>992.6</v>
      </c>
      <c r="G52" s="28">
        <v>1000</v>
      </c>
      <c r="H52" s="28">
        <v>7.4</v>
      </c>
      <c r="I52" s="28">
        <v>0.74</v>
      </c>
    </row>
    <row r="53" spans="1:9" ht="15" thickBot="1" x14ac:dyDescent="0.35">
      <c r="A53" s="27" t="str">
        <f t="shared" si="0"/>
        <v>O4</v>
      </c>
      <c r="B53" s="28">
        <v>491.8</v>
      </c>
      <c r="C53" s="28">
        <v>493.3</v>
      </c>
      <c r="D53" s="28">
        <v>1</v>
      </c>
      <c r="E53" s="28">
        <v>11.5</v>
      </c>
      <c r="F53" s="28">
        <v>997.6</v>
      </c>
      <c r="G53" s="28">
        <v>1000</v>
      </c>
      <c r="H53" s="28">
        <v>2.4</v>
      </c>
      <c r="I53" s="28">
        <v>0.24</v>
      </c>
    </row>
    <row r="54" spans="1:9" ht="15" thickBot="1" x14ac:dyDescent="0.35">
      <c r="A54" s="60" t="str">
        <f t="shared" si="0"/>
        <v>O5</v>
      </c>
      <c r="B54" s="28">
        <v>499.8</v>
      </c>
      <c r="C54" s="28">
        <v>485.8</v>
      </c>
      <c r="D54" s="28">
        <v>6</v>
      </c>
      <c r="E54" s="28">
        <v>13.5</v>
      </c>
      <c r="F54" s="28">
        <v>1005.1</v>
      </c>
      <c r="G54" s="28">
        <v>1000</v>
      </c>
      <c r="H54" s="28">
        <v>-5.0999999999999996</v>
      </c>
      <c r="I54" s="28">
        <v>-0.51</v>
      </c>
    </row>
    <row r="55" spans="1:9" ht="15" thickBot="1" x14ac:dyDescent="0.35">
      <c r="A55" s="27" t="str">
        <f t="shared" si="0"/>
        <v>O6</v>
      </c>
      <c r="B55" s="28">
        <v>490.3</v>
      </c>
      <c r="C55" s="28">
        <v>484.8</v>
      </c>
      <c r="D55" s="28">
        <v>9</v>
      </c>
      <c r="E55" s="28">
        <v>17</v>
      </c>
      <c r="F55" s="28">
        <v>1001.1</v>
      </c>
      <c r="G55" s="28">
        <v>1000</v>
      </c>
      <c r="H55" s="28">
        <v>-1.1000000000000001</v>
      </c>
      <c r="I55" s="28">
        <v>-0.11</v>
      </c>
    </row>
    <row r="56" spans="1:9" ht="15" thickBot="1" x14ac:dyDescent="0.35">
      <c r="A56" s="27" t="str">
        <f t="shared" si="0"/>
        <v>O8</v>
      </c>
      <c r="B56" s="28">
        <v>489.3</v>
      </c>
      <c r="C56" s="28">
        <v>493.3</v>
      </c>
      <c r="D56" s="28">
        <v>0</v>
      </c>
      <c r="E56" s="28">
        <v>17</v>
      </c>
      <c r="F56" s="28">
        <v>999.6</v>
      </c>
      <c r="G56" s="28">
        <v>1000</v>
      </c>
      <c r="H56" s="28">
        <v>0.4</v>
      </c>
      <c r="I56" s="28">
        <v>0.04</v>
      </c>
    </row>
    <row r="57" spans="1:9" ht="15" thickBot="1" x14ac:dyDescent="0.35">
      <c r="A57" s="60" t="str">
        <f t="shared" si="0"/>
        <v>O9</v>
      </c>
      <c r="B57" s="28">
        <v>498.8</v>
      </c>
      <c r="C57" s="28">
        <v>494.3</v>
      </c>
      <c r="D57" s="28">
        <v>9</v>
      </c>
      <c r="E57" s="28">
        <v>3</v>
      </c>
      <c r="F57" s="28">
        <v>1005.1</v>
      </c>
      <c r="G57" s="28">
        <v>1000</v>
      </c>
      <c r="H57" s="28">
        <v>-5.0999999999999996</v>
      </c>
      <c r="I57" s="28">
        <v>-0.51</v>
      </c>
    </row>
    <row r="58" spans="1:9" ht="15" thickBot="1" x14ac:dyDescent="0.35">
      <c r="A58" s="27" t="str">
        <f t="shared" si="0"/>
        <v>O10</v>
      </c>
      <c r="B58" s="28">
        <v>495.8</v>
      </c>
      <c r="C58" s="28">
        <v>483.8</v>
      </c>
      <c r="D58" s="28">
        <v>4</v>
      </c>
      <c r="E58" s="28">
        <v>10.5</v>
      </c>
      <c r="F58" s="28">
        <v>994.1</v>
      </c>
      <c r="G58" s="28">
        <v>1000</v>
      </c>
      <c r="H58" s="28">
        <v>5.9</v>
      </c>
      <c r="I58" s="28">
        <v>0.59</v>
      </c>
    </row>
    <row r="59" spans="1:9" ht="15" thickBot="1" x14ac:dyDescent="0.35"/>
    <row r="60" spans="1:9" ht="15" thickBot="1" x14ac:dyDescent="0.35">
      <c r="A60" s="29" t="s">
        <v>134</v>
      </c>
      <c r="B60" s="30">
        <v>1020.1</v>
      </c>
    </row>
    <row r="61" spans="1:9" ht="15" thickBot="1" x14ac:dyDescent="0.35">
      <c r="A61" s="29" t="s">
        <v>135</v>
      </c>
      <c r="B61" s="30">
        <v>483.8</v>
      </c>
    </row>
    <row r="62" spans="1:9" ht="15" thickBot="1" x14ac:dyDescent="0.35">
      <c r="A62" s="29" t="s">
        <v>136</v>
      </c>
      <c r="B62" s="30">
        <v>8000.3</v>
      </c>
    </row>
    <row r="63" spans="1:9" ht="15" thickBot="1" x14ac:dyDescent="0.35">
      <c r="A63" s="29" t="s">
        <v>137</v>
      </c>
      <c r="B63" s="30">
        <v>8000</v>
      </c>
    </row>
    <row r="64" spans="1:9" ht="15" thickBot="1" x14ac:dyDescent="0.35">
      <c r="A64" s="29" t="s">
        <v>138</v>
      </c>
      <c r="B64" s="30">
        <v>0.3</v>
      </c>
    </row>
    <row r="65" spans="1:2" ht="15" thickBot="1" x14ac:dyDescent="0.35">
      <c r="A65" s="29" t="s">
        <v>139</v>
      </c>
      <c r="B65" s="30"/>
    </row>
    <row r="66" spans="1:2" ht="15" thickBot="1" x14ac:dyDescent="0.35">
      <c r="A66" s="29" t="s">
        <v>140</v>
      </c>
      <c r="B66" s="30"/>
    </row>
    <row r="67" spans="1:2" ht="15" thickBot="1" x14ac:dyDescent="0.35">
      <c r="A67" s="29" t="s">
        <v>141</v>
      </c>
      <c r="B67" s="30">
        <v>0</v>
      </c>
    </row>
    <row r="69" spans="1:2" x14ac:dyDescent="0.3">
      <c r="A69" s="31" t="s">
        <v>142</v>
      </c>
    </row>
    <row r="71" spans="1:2" x14ac:dyDescent="0.3">
      <c r="A71" s="32" t="s">
        <v>499</v>
      </c>
    </row>
    <row r="72" spans="1:2" x14ac:dyDescent="0.3">
      <c r="A72" s="32" t="s">
        <v>500</v>
      </c>
    </row>
  </sheetData>
  <conditionalFormatting sqref="F51:F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9" r:id="rId1" display="https://miau.my-x.hu/myx-free/coco/test/301877920241102194350.html" xr:uid="{E55B400F-7FFF-40AC-B727-6E816AB4B32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info</vt:lpstr>
      <vt:lpstr>OAM_books</vt:lpstr>
      <vt:lpstr>OAM_cities</vt:lpstr>
      <vt:lpstr>OAM_road_safety</vt:lpstr>
      <vt:lpstr>OAM_uni</vt:lpstr>
      <vt:lpstr>antagonisms excluded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2024-11-02T15:14:43Z</dcterms:created>
  <dcterms:modified xsi:type="dcterms:W3CDTF">2024-12-02T11:27:09Z</dcterms:modified>
</cp:coreProperties>
</file>