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atitude\Downloads\curl\319\"/>
    </mc:Choice>
  </mc:AlternateContent>
  <xr:revisionPtr revIDLastSave="0" documentId="13_ncr:1_{B8BF5552-2880-4349-B006-0EDEB49AA8E1}" xr6:coauthVersionLast="47" xr6:coauthVersionMax="47" xr10:uidLastSave="{00000000-0000-0000-0000-000000000000}"/>
  <bookViews>
    <workbookView xWindow="-108" yWindow="-108" windowWidth="23256" windowHeight="12456" firstSheet="4" activeTab="9" xr2:uid="{CE26556B-62F6-4AB5-9847-24C32CCC8129}"/>
  </bookViews>
  <sheets>
    <sheet name="raw" sheetId="1" r:id="rId1"/>
    <sheet name="manual guesses" sheetId="2" r:id="rId2"/>
    <sheet name="enforced1" sheetId="7" r:id="rId3"/>
    <sheet name="enforced1 (2)" sheetId="8" r:id="rId4"/>
    <sheet name="enforced1 (3)" sheetId="9" r:id="rId5"/>
    <sheet name="enforced1 (4)" sheetId="10" r:id="rId6"/>
    <sheet name="solid expertises" sheetId="3" r:id="rId7"/>
    <sheet name="populism" sheetId="4" r:id="rId8"/>
    <sheet name="multiplikative" sheetId="5" r:id="rId9"/>
    <sheet name="multiplikative (2)" sheetId="6" r:id="rId10"/>
  </sheets>
  <definedNames>
    <definedName name="solver_adj" localSheetId="8" hidden="1">multiplikative!$Q$2:$U$21</definedName>
    <definedName name="solver_adj" localSheetId="9" hidden="1">'multiplikative (2)'!$Q$2:$U$21</definedName>
    <definedName name="solver_cvg" localSheetId="8" hidden="1">"""""""""""""""""""""""""""""""""""""""""""""""""""""""""""""""0,0001"""""""""""""""""""""""""""""""""""""""""""""""""""""""""""""""</definedName>
    <definedName name="solver_cvg" localSheetId="9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drv" localSheetId="8" hidden="1">1</definedName>
    <definedName name="solver_drv" localSheetId="9" hidden="1">1</definedName>
    <definedName name="solver_eng" localSheetId="8" hidden="1">1</definedName>
    <definedName name="solver_eng" localSheetId="9" hidden="1">1</definedName>
    <definedName name="solver_est" localSheetId="8" hidden="1">1</definedName>
    <definedName name="solver_est" localSheetId="9" hidden="1">1</definedName>
    <definedName name="solver_itr" localSheetId="8" hidden="1">2147483647</definedName>
    <definedName name="solver_itr" localSheetId="9" hidden="1">2147483647</definedName>
    <definedName name="solver_lhs1" localSheetId="8" hidden="1">multiplikative!$AI$2:$AM$20</definedName>
    <definedName name="solver_lhs1" localSheetId="9" hidden="1">'multiplikative (2)'!$AI$2:$AM$20</definedName>
    <definedName name="solver_mip" localSheetId="8" hidden="1">2147483647</definedName>
    <definedName name="solver_mip" localSheetId="9" hidden="1">2147483647</definedName>
    <definedName name="solver_mni" localSheetId="8" hidden="1">30</definedName>
    <definedName name="solver_mni" localSheetId="9" hidden="1">30</definedName>
    <definedName name="solver_mrt" localSheetId="8" hidden="1">"""""""""""""""""""""""""""""""""""""""""""""""""""""""""""""""0,075"""""""""""""""""""""""""""""""""""""""""""""""""""""""""""""""</definedName>
    <definedName name="solver_mrt" localSheetId="9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sl" localSheetId="8" hidden="1">2</definedName>
    <definedName name="solver_msl" localSheetId="9" hidden="1">2</definedName>
    <definedName name="solver_neg" localSheetId="8" hidden="1">1</definedName>
    <definedName name="solver_neg" localSheetId="9" hidden="1">1</definedName>
    <definedName name="solver_nod" localSheetId="8" hidden="1">2147483647</definedName>
    <definedName name="solver_nod" localSheetId="9" hidden="1">2147483647</definedName>
    <definedName name="solver_num" localSheetId="8" hidden="1">1</definedName>
    <definedName name="solver_num" localSheetId="9" hidden="1">0</definedName>
    <definedName name="solver_nwt" localSheetId="8" hidden="1">1</definedName>
    <definedName name="solver_nwt" localSheetId="9" hidden="1">1</definedName>
    <definedName name="solver_opt" localSheetId="8" hidden="1">multiplikative!$AF$23</definedName>
    <definedName name="solver_opt" localSheetId="9" hidden="1">'multiplikative (2)'!$AF$23</definedName>
    <definedName name="solver_pre" localSheetId="8" hidden="1">"""""""""""""""""""""""""""""""""""""""""""""""""""""""""""""""0,000001"""""""""""""""""""""""""""""""""""""""""""""""""""""""""""""""</definedName>
    <definedName name="solver_pre" localSheetId="9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rbv" localSheetId="8" hidden="1">1</definedName>
    <definedName name="solver_rbv" localSheetId="9" hidden="1">1</definedName>
    <definedName name="solver_rel1" localSheetId="8" hidden="1">3</definedName>
    <definedName name="solver_rel1" localSheetId="9" hidden="1">3</definedName>
    <definedName name="solver_rhs1" localSheetId="8" hidden="1">0</definedName>
    <definedName name="solver_rhs1" localSheetId="9" hidden="1">0</definedName>
    <definedName name="solver_rlx" localSheetId="8" hidden="1">2</definedName>
    <definedName name="solver_rlx" localSheetId="9" hidden="1">2</definedName>
    <definedName name="solver_rsd" localSheetId="8" hidden="1">0</definedName>
    <definedName name="solver_rsd" localSheetId="9" hidden="1">0</definedName>
    <definedName name="solver_scl" localSheetId="8" hidden="1">1</definedName>
    <definedName name="solver_scl" localSheetId="9" hidden="1">1</definedName>
    <definedName name="solver_sho" localSheetId="8" hidden="1">2</definedName>
    <definedName name="solver_sho" localSheetId="9" hidden="1">2</definedName>
    <definedName name="solver_ssz" localSheetId="8" hidden="1">100</definedName>
    <definedName name="solver_ssz" localSheetId="9" hidden="1">100</definedName>
    <definedName name="solver_tim" localSheetId="8" hidden="1">2147483647</definedName>
    <definedName name="solver_tim" localSheetId="9" hidden="1">2147483647</definedName>
    <definedName name="solver_tol" localSheetId="8" hidden="1">0.01</definedName>
    <definedName name="solver_tol" localSheetId="9" hidden="1">0.01</definedName>
    <definedName name="solver_typ" localSheetId="8" hidden="1">2</definedName>
    <definedName name="solver_typ" localSheetId="9" hidden="1">2</definedName>
    <definedName name="solver_val" localSheetId="8" hidden="1">0</definedName>
    <definedName name="solver_val" localSheetId="9" hidden="1">0</definedName>
    <definedName name="solver_ver" localSheetId="8" hidden="1">3</definedName>
    <definedName name="solver_ver" localSheetId="9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2" l="1"/>
  <c r="G37" i="2"/>
  <c r="F37" i="2"/>
  <c r="E37" i="2"/>
  <c r="D37" i="2"/>
  <c r="C37" i="2"/>
  <c r="B37" i="2"/>
  <c r="S122" i="10"/>
  <c r="R122" i="10"/>
  <c r="S22" i="10"/>
  <c r="R22" i="10"/>
  <c r="S21" i="10"/>
  <c r="R21" i="10"/>
  <c r="C24" i="10"/>
  <c r="C25" i="10" s="1"/>
  <c r="C26" i="10" s="1"/>
  <c r="C27" i="10" s="1"/>
  <c r="C28" i="10" s="1"/>
  <c r="C29" i="10" s="1"/>
  <c r="C30" i="10" s="1"/>
  <c r="C31" i="10" s="1"/>
  <c r="C32" i="10" s="1"/>
  <c r="C33" i="10" s="1"/>
  <c r="C34" i="10" s="1"/>
  <c r="C35" i="10" s="1"/>
  <c r="C36" i="10" s="1"/>
  <c r="C37" i="10" s="1"/>
  <c r="C38" i="10" s="1"/>
  <c r="C39" i="10" s="1"/>
  <c r="C40" i="10" s="1"/>
  <c r="C41" i="10" s="1"/>
  <c r="C42" i="10" s="1"/>
  <c r="C43" i="10" s="1"/>
  <c r="C44" i="10" s="1"/>
  <c r="C45" i="10" s="1"/>
  <c r="C46" i="10" s="1"/>
  <c r="C47" i="10" s="1"/>
  <c r="C48" i="10" s="1"/>
  <c r="C49" i="10" s="1"/>
  <c r="C50" i="10" s="1"/>
  <c r="C51" i="10" s="1"/>
  <c r="C52" i="10" s="1"/>
  <c r="C53" i="10" s="1"/>
  <c r="C54" i="10" s="1"/>
  <c r="C55" i="10" s="1"/>
  <c r="C56" i="10" s="1"/>
  <c r="C57" i="10" s="1"/>
  <c r="C58" i="10" s="1"/>
  <c r="C59" i="10" s="1"/>
  <c r="C60" i="10" s="1"/>
  <c r="C61" i="10" s="1"/>
  <c r="C62" i="10" s="1"/>
  <c r="C63" i="10" s="1"/>
  <c r="C64" i="10" s="1"/>
  <c r="C65" i="10" s="1"/>
  <c r="C66" i="10" s="1"/>
  <c r="C67" i="10" s="1"/>
  <c r="C68" i="10" s="1"/>
  <c r="C69" i="10" s="1"/>
  <c r="C70" i="10" s="1"/>
  <c r="C71" i="10" s="1"/>
  <c r="C72" i="10" s="1"/>
  <c r="C73" i="10" s="1"/>
  <c r="C74" i="10" s="1"/>
  <c r="C75" i="10" s="1"/>
  <c r="C76" i="10" s="1"/>
  <c r="C77" i="10" s="1"/>
  <c r="C78" i="10" s="1"/>
  <c r="C79" i="10" s="1"/>
  <c r="C80" i="10" s="1"/>
  <c r="C81" i="10" s="1"/>
  <c r="C82" i="10" s="1"/>
  <c r="C83" i="10" s="1"/>
  <c r="C84" i="10" s="1"/>
  <c r="C85" i="10" s="1"/>
  <c r="C86" i="10" s="1"/>
  <c r="C87" i="10" s="1"/>
  <c r="C88" i="10" s="1"/>
  <c r="C89" i="10" s="1"/>
  <c r="C90" i="10" s="1"/>
  <c r="C91" i="10" s="1"/>
  <c r="C92" i="10" s="1"/>
  <c r="C93" i="10" s="1"/>
  <c r="C94" i="10" s="1"/>
  <c r="C95" i="10" s="1"/>
  <c r="C96" i="10" s="1"/>
  <c r="C97" i="10" s="1"/>
  <c r="C98" i="10" s="1"/>
  <c r="C99" i="10" s="1"/>
  <c r="C100" i="10" s="1"/>
  <c r="C101" i="10" s="1"/>
  <c r="C102" i="10" s="1"/>
  <c r="C103" i="10" s="1"/>
  <c r="C104" i="10" s="1"/>
  <c r="C105" i="10" s="1"/>
  <c r="C106" i="10" s="1"/>
  <c r="C107" i="10" s="1"/>
  <c r="C108" i="10" s="1"/>
  <c r="C109" i="10" s="1"/>
  <c r="C110" i="10" s="1"/>
  <c r="C111" i="10" s="1"/>
  <c r="C112" i="10" s="1"/>
  <c r="C113" i="10" s="1"/>
  <c r="C114" i="10" s="1"/>
  <c r="C115" i="10" s="1"/>
  <c r="C116" i="10" s="1"/>
  <c r="C117" i="10" s="1"/>
  <c r="C118" i="10" s="1"/>
  <c r="C119" i="10" s="1"/>
  <c r="C120" i="10" s="1"/>
  <c r="C121" i="10" s="1"/>
  <c r="C23" i="10"/>
  <c r="F22" i="10"/>
  <c r="F23" i="10" s="1"/>
  <c r="F24" i="10" s="1"/>
  <c r="F25" i="10" s="1"/>
  <c r="F26" i="10" s="1"/>
  <c r="F27" i="10" s="1"/>
  <c r="F28" i="10" s="1"/>
  <c r="F29" i="10" s="1"/>
  <c r="F30" i="10" s="1"/>
  <c r="F31" i="10" s="1"/>
  <c r="F32" i="10" s="1"/>
  <c r="F33" i="10" s="1"/>
  <c r="F34" i="10" s="1"/>
  <c r="F35" i="10" s="1"/>
  <c r="F36" i="10" s="1"/>
  <c r="F37" i="10" s="1"/>
  <c r="F38" i="10" s="1"/>
  <c r="F39" i="10" s="1"/>
  <c r="F40" i="10" s="1"/>
  <c r="F41" i="10" s="1"/>
  <c r="F42" i="10" s="1"/>
  <c r="F43" i="10" s="1"/>
  <c r="F44" i="10" s="1"/>
  <c r="F45" i="10" s="1"/>
  <c r="F46" i="10" s="1"/>
  <c r="F47" i="10" s="1"/>
  <c r="F48" i="10" s="1"/>
  <c r="F49" i="10" s="1"/>
  <c r="F50" i="10" s="1"/>
  <c r="F51" i="10" s="1"/>
  <c r="F52" i="10" s="1"/>
  <c r="F53" i="10" s="1"/>
  <c r="F54" i="10" s="1"/>
  <c r="F55" i="10" s="1"/>
  <c r="F56" i="10" s="1"/>
  <c r="F57" i="10" s="1"/>
  <c r="F58" i="10" s="1"/>
  <c r="F59" i="10" s="1"/>
  <c r="F60" i="10" s="1"/>
  <c r="F61" i="10" s="1"/>
  <c r="F62" i="10" s="1"/>
  <c r="F63" i="10" s="1"/>
  <c r="F64" i="10" s="1"/>
  <c r="F65" i="10" s="1"/>
  <c r="F66" i="10" s="1"/>
  <c r="F67" i="10" s="1"/>
  <c r="F68" i="10" s="1"/>
  <c r="F69" i="10" s="1"/>
  <c r="F70" i="10" s="1"/>
  <c r="F71" i="10" s="1"/>
  <c r="F72" i="10" s="1"/>
  <c r="F73" i="10" s="1"/>
  <c r="F74" i="10" s="1"/>
  <c r="F75" i="10" s="1"/>
  <c r="F76" i="10" s="1"/>
  <c r="F77" i="10" s="1"/>
  <c r="F78" i="10" s="1"/>
  <c r="F79" i="10" s="1"/>
  <c r="F80" i="10" s="1"/>
  <c r="F81" i="10" s="1"/>
  <c r="F82" i="10" s="1"/>
  <c r="F83" i="10" s="1"/>
  <c r="F84" i="10" s="1"/>
  <c r="F85" i="10" s="1"/>
  <c r="F86" i="10" s="1"/>
  <c r="F87" i="10" s="1"/>
  <c r="F88" i="10" s="1"/>
  <c r="F89" i="10" s="1"/>
  <c r="F90" i="10" s="1"/>
  <c r="F91" i="10" s="1"/>
  <c r="F92" i="10" s="1"/>
  <c r="F93" i="10" s="1"/>
  <c r="F94" i="10" s="1"/>
  <c r="F95" i="10" s="1"/>
  <c r="F96" i="10" s="1"/>
  <c r="F97" i="10" s="1"/>
  <c r="F98" i="10" s="1"/>
  <c r="F99" i="10" s="1"/>
  <c r="F100" i="10" s="1"/>
  <c r="F101" i="10" s="1"/>
  <c r="F102" i="10" s="1"/>
  <c r="F103" i="10" s="1"/>
  <c r="F104" i="10" s="1"/>
  <c r="F105" i="10" s="1"/>
  <c r="F106" i="10" s="1"/>
  <c r="F107" i="10" s="1"/>
  <c r="F108" i="10" s="1"/>
  <c r="F109" i="10" s="1"/>
  <c r="F110" i="10" s="1"/>
  <c r="F111" i="10" s="1"/>
  <c r="F112" i="10" s="1"/>
  <c r="F113" i="10" s="1"/>
  <c r="F114" i="10" s="1"/>
  <c r="F115" i="10" s="1"/>
  <c r="F116" i="10" s="1"/>
  <c r="F117" i="10" s="1"/>
  <c r="F118" i="10" s="1"/>
  <c r="F119" i="10" s="1"/>
  <c r="F120" i="10" s="1"/>
  <c r="F121" i="10" s="1"/>
  <c r="E22" i="10"/>
  <c r="D22" i="10"/>
  <c r="C22" i="10"/>
  <c r="B22" i="10"/>
  <c r="E23" i="10"/>
  <c r="E24" i="10" s="1"/>
  <c r="E25" i="10" s="1"/>
  <c r="E26" i="10" s="1"/>
  <c r="E27" i="10" s="1"/>
  <c r="E28" i="10" s="1"/>
  <c r="E29" i="10" s="1"/>
  <c r="E30" i="10" s="1"/>
  <c r="E31" i="10" s="1"/>
  <c r="E32" i="10" s="1"/>
  <c r="E33" i="10" s="1"/>
  <c r="E34" i="10" s="1"/>
  <c r="E35" i="10" s="1"/>
  <c r="E36" i="10" s="1"/>
  <c r="E37" i="10" s="1"/>
  <c r="E38" i="10" s="1"/>
  <c r="E39" i="10" s="1"/>
  <c r="E40" i="10" s="1"/>
  <c r="E41" i="10" s="1"/>
  <c r="E42" i="10" s="1"/>
  <c r="E43" i="10" s="1"/>
  <c r="E44" i="10" s="1"/>
  <c r="E45" i="10" s="1"/>
  <c r="E46" i="10" s="1"/>
  <c r="E47" i="10" s="1"/>
  <c r="E48" i="10" s="1"/>
  <c r="E49" i="10" s="1"/>
  <c r="E50" i="10" s="1"/>
  <c r="E51" i="10" s="1"/>
  <c r="E52" i="10" s="1"/>
  <c r="E53" i="10" s="1"/>
  <c r="E54" i="10" s="1"/>
  <c r="E55" i="10" s="1"/>
  <c r="E56" i="10" s="1"/>
  <c r="E57" i="10" s="1"/>
  <c r="E58" i="10" s="1"/>
  <c r="E59" i="10" s="1"/>
  <c r="E60" i="10" s="1"/>
  <c r="E61" i="10" s="1"/>
  <c r="E62" i="10" s="1"/>
  <c r="E63" i="10" s="1"/>
  <c r="E64" i="10" s="1"/>
  <c r="E65" i="10" s="1"/>
  <c r="E66" i="10" s="1"/>
  <c r="E67" i="10" s="1"/>
  <c r="E68" i="10" s="1"/>
  <c r="E69" i="10" s="1"/>
  <c r="E70" i="10" s="1"/>
  <c r="E71" i="10" s="1"/>
  <c r="E72" i="10" s="1"/>
  <c r="E73" i="10" s="1"/>
  <c r="E74" i="10" s="1"/>
  <c r="E75" i="10" s="1"/>
  <c r="E76" i="10" s="1"/>
  <c r="E77" i="10" s="1"/>
  <c r="E78" i="10" s="1"/>
  <c r="E79" i="10" s="1"/>
  <c r="E80" i="10" s="1"/>
  <c r="E81" i="10" s="1"/>
  <c r="E82" i="10" s="1"/>
  <c r="E83" i="10" s="1"/>
  <c r="E84" i="10" s="1"/>
  <c r="E85" i="10" s="1"/>
  <c r="E86" i="10" s="1"/>
  <c r="E87" i="10" s="1"/>
  <c r="E88" i="10" s="1"/>
  <c r="E89" i="10" s="1"/>
  <c r="E90" i="10" s="1"/>
  <c r="E91" i="10" s="1"/>
  <c r="E92" i="10" s="1"/>
  <c r="E93" i="10" s="1"/>
  <c r="E94" i="10" s="1"/>
  <c r="E95" i="10" s="1"/>
  <c r="E96" i="10" s="1"/>
  <c r="E97" i="10" s="1"/>
  <c r="E98" i="10" s="1"/>
  <c r="E99" i="10" s="1"/>
  <c r="E100" i="10" s="1"/>
  <c r="E101" i="10" s="1"/>
  <c r="E102" i="10" s="1"/>
  <c r="E103" i="10" s="1"/>
  <c r="E104" i="10" s="1"/>
  <c r="E105" i="10" s="1"/>
  <c r="E106" i="10" s="1"/>
  <c r="E107" i="10" s="1"/>
  <c r="E108" i="10" s="1"/>
  <c r="E109" i="10" s="1"/>
  <c r="E110" i="10" s="1"/>
  <c r="E111" i="10" s="1"/>
  <c r="E112" i="10" s="1"/>
  <c r="E113" i="10" s="1"/>
  <c r="E114" i="10" s="1"/>
  <c r="E115" i="10" s="1"/>
  <c r="E116" i="10" s="1"/>
  <c r="E117" i="10" s="1"/>
  <c r="E118" i="10" s="1"/>
  <c r="E119" i="10" s="1"/>
  <c r="E120" i="10" s="1"/>
  <c r="E121" i="10" s="1"/>
  <c r="O21" i="10"/>
  <c r="H21" i="10"/>
  <c r="G21" i="10"/>
  <c r="N20" i="10"/>
  <c r="N122" i="10" s="1"/>
  <c r="H20" i="10"/>
  <c r="G20" i="10"/>
  <c r="O19" i="10"/>
  <c r="O123" i="10" s="1"/>
  <c r="N19" i="10"/>
  <c r="N123" i="10" s="1"/>
  <c r="M19" i="10"/>
  <c r="M123" i="10" s="1"/>
  <c r="L19" i="10"/>
  <c r="L123" i="10" s="1"/>
  <c r="K19" i="10"/>
  <c r="K123" i="10" s="1"/>
  <c r="H19" i="10"/>
  <c r="G19" i="10"/>
  <c r="H18" i="10"/>
  <c r="G18" i="10"/>
  <c r="H17" i="10"/>
  <c r="G17" i="10"/>
  <c r="H16" i="10"/>
  <c r="G16" i="10"/>
  <c r="H15" i="10"/>
  <c r="G15" i="10"/>
  <c r="H14" i="10"/>
  <c r="G14" i="10"/>
  <c r="H13" i="10"/>
  <c r="G13" i="10"/>
  <c r="H12" i="10"/>
  <c r="G12" i="10"/>
  <c r="H11" i="10"/>
  <c r="G11" i="10"/>
  <c r="H10" i="10"/>
  <c r="G10" i="10"/>
  <c r="H9" i="10"/>
  <c r="G9" i="10"/>
  <c r="H8" i="10"/>
  <c r="G8" i="10"/>
  <c r="H7" i="10"/>
  <c r="G7" i="10"/>
  <c r="H6" i="10"/>
  <c r="G6" i="10"/>
  <c r="H5" i="10"/>
  <c r="G5" i="10"/>
  <c r="H4" i="10"/>
  <c r="G4" i="10"/>
  <c r="H3" i="10"/>
  <c r="G3" i="10"/>
  <c r="H2" i="10"/>
  <c r="G2" i="10"/>
  <c r="S122" i="8"/>
  <c r="R122" i="8"/>
  <c r="S122" i="9"/>
  <c r="R122" i="9"/>
  <c r="S22" i="9"/>
  <c r="R22" i="9"/>
  <c r="S21" i="9"/>
  <c r="R21" i="9"/>
  <c r="E26" i="9"/>
  <c r="E27" i="9" s="1"/>
  <c r="E28" i="9" s="1"/>
  <c r="E29" i="9" s="1"/>
  <c r="E30" i="9" s="1"/>
  <c r="E31" i="9" s="1"/>
  <c r="E32" i="9" s="1"/>
  <c r="E33" i="9" s="1"/>
  <c r="E34" i="9" s="1"/>
  <c r="E35" i="9" s="1"/>
  <c r="E36" i="9" s="1"/>
  <c r="E37" i="9" s="1"/>
  <c r="E38" i="9" s="1"/>
  <c r="E39" i="9" s="1"/>
  <c r="E40" i="9" s="1"/>
  <c r="E41" i="9" s="1"/>
  <c r="E42" i="9" s="1"/>
  <c r="E43" i="9" s="1"/>
  <c r="E44" i="9" s="1"/>
  <c r="E45" i="9" s="1"/>
  <c r="E46" i="9" s="1"/>
  <c r="E47" i="9" s="1"/>
  <c r="E48" i="9" s="1"/>
  <c r="E49" i="9" s="1"/>
  <c r="E50" i="9" s="1"/>
  <c r="E51" i="9" s="1"/>
  <c r="E52" i="9" s="1"/>
  <c r="E53" i="9" s="1"/>
  <c r="E54" i="9" s="1"/>
  <c r="E55" i="9" s="1"/>
  <c r="E56" i="9" s="1"/>
  <c r="E57" i="9" s="1"/>
  <c r="E58" i="9" s="1"/>
  <c r="E59" i="9" s="1"/>
  <c r="E60" i="9" s="1"/>
  <c r="E61" i="9" s="1"/>
  <c r="E62" i="9" s="1"/>
  <c r="E63" i="9" s="1"/>
  <c r="E64" i="9" s="1"/>
  <c r="E65" i="9" s="1"/>
  <c r="E66" i="9" s="1"/>
  <c r="E67" i="9" s="1"/>
  <c r="E68" i="9" s="1"/>
  <c r="E69" i="9" s="1"/>
  <c r="E70" i="9" s="1"/>
  <c r="E71" i="9" s="1"/>
  <c r="E72" i="9" s="1"/>
  <c r="E73" i="9" s="1"/>
  <c r="E74" i="9" s="1"/>
  <c r="E75" i="9" s="1"/>
  <c r="E76" i="9" s="1"/>
  <c r="E77" i="9" s="1"/>
  <c r="E78" i="9" s="1"/>
  <c r="E79" i="9" s="1"/>
  <c r="E80" i="9" s="1"/>
  <c r="E81" i="9" s="1"/>
  <c r="E82" i="9" s="1"/>
  <c r="E83" i="9" s="1"/>
  <c r="E84" i="9" s="1"/>
  <c r="E85" i="9" s="1"/>
  <c r="E86" i="9" s="1"/>
  <c r="E87" i="9" s="1"/>
  <c r="E88" i="9" s="1"/>
  <c r="E89" i="9" s="1"/>
  <c r="E90" i="9" s="1"/>
  <c r="E91" i="9" s="1"/>
  <c r="E92" i="9" s="1"/>
  <c r="E93" i="9" s="1"/>
  <c r="E94" i="9" s="1"/>
  <c r="E95" i="9" s="1"/>
  <c r="E96" i="9" s="1"/>
  <c r="E97" i="9" s="1"/>
  <c r="E98" i="9" s="1"/>
  <c r="E99" i="9" s="1"/>
  <c r="E100" i="9" s="1"/>
  <c r="E101" i="9" s="1"/>
  <c r="E102" i="9" s="1"/>
  <c r="E103" i="9" s="1"/>
  <c r="E104" i="9" s="1"/>
  <c r="E105" i="9" s="1"/>
  <c r="E106" i="9" s="1"/>
  <c r="E107" i="9" s="1"/>
  <c r="E108" i="9" s="1"/>
  <c r="E109" i="9" s="1"/>
  <c r="E110" i="9" s="1"/>
  <c r="E111" i="9" s="1"/>
  <c r="E112" i="9" s="1"/>
  <c r="E113" i="9" s="1"/>
  <c r="E114" i="9" s="1"/>
  <c r="E115" i="9" s="1"/>
  <c r="E116" i="9" s="1"/>
  <c r="E117" i="9" s="1"/>
  <c r="E118" i="9" s="1"/>
  <c r="E119" i="9" s="1"/>
  <c r="E120" i="9" s="1"/>
  <c r="E121" i="9" s="1"/>
  <c r="E25" i="9"/>
  <c r="E24" i="9"/>
  <c r="E23" i="9"/>
  <c r="F22" i="9"/>
  <c r="F23" i="9" s="1"/>
  <c r="F24" i="9" s="1"/>
  <c r="F25" i="9" s="1"/>
  <c r="F26" i="9" s="1"/>
  <c r="F27" i="9" s="1"/>
  <c r="F28" i="9" s="1"/>
  <c r="F29" i="9" s="1"/>
  <c r="F30" i="9" s="1"/>
  <c r="F31" i="9" s="1"/>
  <c r="F32" i="9" s="1"/>
  <c r="F33" i="9" s="1"/>
  <c r="F34" i="9" s="1"/>
  <c r="F35" i="9" s="1"/>
  <c r="F36" i="9" s="1"/>
  <c r="F37" i="9" s="1"/>
  <c r="F38" i="9" s="1"/>
  <c r="F39" i="9" s="1"/>
  <c r="F40" i="9" s="1"/>
  <c r="F41" i="9" s="1"/>
  <c r="F42" i="9" s="1"/>
  <c r="F43" i="9" s="1"/>
  <c r="F44" i="9" s="1"/>
  <c r="F45" i="9" s="1"/>
  <c r="F46" i="9" s="1"/>
  <c r="F47" i="9" s="1"/>
  <c r="F48" i="9" s="1"/>
  <c r="F49" i="9" s="1"/>
  <c r="F50" i="9" s="1"/>
  <c r="F51" i="9" s="1"/>
  <c r="F52" i="9" s="1"/>
  <c r="F53" i="9" s="1"/>
  <c r="F54" i="9" s="1"/>
  <c r="F55" i="9" s="1"/>
  <c r="F56" i="9" s="1"/>
  <c r="F57" i="9" s="1"/>
  <c r="F58" i="9" s="1"/>
  <c r="F59" i="9" s="1"/>
  <c r="F60" i="9" s="1"/>
  <c r="F61" i="9" s="1"/>
  <c r="F62" i="9" s="1"/>
  <c r="F63" i="9" s="1"/>
  <c r="F64" i="9" s="1"/>
  <c r="F65" i="9" s="1"/>
  <c r="F66" i="9" s="1"/>
  <c r="F67" i="9" s="1"/>
  <c r="F68" i="9" s="1"/>
  <c r="F69" i="9" s="1"/>
  <c r="F70" i="9" s="1"/>
  <c r="F71" i="9" s="1"/>
  <c r="F72" i="9" s="1"/>
  <c r="F73" i="9" s="1"/>
  <c r="F74" i="9" s="1"/>
  <c r="F75" i="9" s="1"/>
  <c r="F76" i="9" s="1"/>
  <c r="F77" i="9" s="1"/>
  <c r="F78" i="9" s="1"/>
  <c r="F79" i="9" s="1"/>
  <c r="F80" i="9" s="1"/>
  <c r="F81" i="9" s="1"/>
  <c r="F82" i="9" s="1"/>
  <c r="F83" i="9" s="1"/>
  <c r="F84" i="9" s="1"/>
  <c r="F85" i="9" s="1"/>
  <c r="F86" i="9" s="1"/>
  <c r="F87" i="9" s="1"/>
  <c r="F88" i="9" s="1"/>
  <c r="F89" i="9" s="1"/>
  <c r="F90" i="9" s="1"/>
  <c r="F91" i="9" s="1"/>
  <c r="F92" i="9" s="1"/>
  <c r="F93" i="9" s="1"/>
  <c r="F94" i="9" s="1"/>
  <c r="F95" i="9" s="1"/>
  <c r="F96" i="9" s="1"/>
  <c r="F97" i="9" s="1"/>
  <c r="F98" i="9" s="1"/>
  <c r="F99" i="9" s="1"/>
  <c r="F100" i="9" s="1"/>
  <c r="F101" i="9" s="1"/>
  <c r="F102" i="9" s="1"/>
  <c r="F103" i="9" s="1"/>
  <c r="F104" i="9" s="1"/>
  <c r="F105" i="9" s="1"/>
  <c r="F106" i="9" s="1"/>
  <c r="F107" i="9" s="1"/>
  <c r="F108" i="9" s="1"/>
  <c r="F109" i="9" s="1"/>
  <c r="F110" i="9" s="1"/>
  <c r="F111" i="9" s="1"/>
  <c r="F112" i="9" s="1"/>
  <c r="F113" i="9" s="1"/>
  <c r="F114" i="9" s="1"/>
  <c r="F115" i="9" s="1"/>
  <c r="F116" i="9" s="1"/>
  <c r="F117" i="9" s="1"/>
  <c r="F118" i="9" s="1"/>
  <c r="F119" i="9" s="1"/>
  <c r="F120" i="9" s="1"/>
  <c r="F121" i="9" s="1"/>
  <c r="E22" i="9"/>
  <c r="D22" i="9"/>
  <c r="C22" i="9"/>
  <c r="B22" i="9"/>
  <c r="N21" i="9"/>
  <c r="H21" i="9"/>
  <c r="G21" i="9"/>
  <c r="N20" i="9"/>
  <c r="N122" i="9" s="1"/>
  <c r="M20" i="9"/>
  <c r="M122" i="9" s="1"/>
  <c r="K20" i="9"/>
  <c r="K122" i="9" s="1"/>
  <c r="H20" i="9"/>
  <c r="G20" i="9"/>
  <c r="O19" i="9"/>
  <c r="O123" i="9" s="1"/>
  <c r="N19" i="9"/>
  <c r="N123" i="9" s="1"/>
  <c r="M19" i="9"/>
  <c r="M123" i="9" s="1"/>
  <c r="L19" i="9"/>
  <c r="K19" i="9"/>
  <c r="K123" i="9" s="1"/>
  <c r="H19" i="9"/>
  <c r="G19" i="9"/>
  <c r="H18" i="9"/>
  <c r="G18" i="9"/>
  <c r="H17" i="9"/>
  <c r="G17" i="9"/>
  <c r="H16" i="9"/>
  <c r="G16" i="9"/>
  <c r="H15" i="9"/>
  <c r="G15" i="9"/>
  <c r="H14" i="9"/>
  <c r="G14" i="9"/>
  <c r="H13" i="9"/>
  <c r="G13" i="9"/>
  <c r="H12" i="9"/>
  <c r="G12" i="9"/>
  <c r="H11" i="9"/>
  <c r="G11" i="9"/>
  <c r="H10" i="9"/>
  <c r="G10" i="9"/>
  <c r="H9" i="9"/>
  <c r="G9" i="9"/>
  <c r="H8" i="9"/>
  <c r="G8" i="9"/>
  <c r="H7" i="9"/>
  <c r="G7" i="9"/>
  <c r="H6" i="9"/>
  <c r="G6" i="9"/>
  <c r="H5" i="9"/>
  <c r="G5" i="9"/>
  <c r="H4" i="9"/>
  <c r="G4" i="9"/>
  <c r="H3" i="9"/>
  <c r="G3" i="9"/>
  <c r="H2" i="9"/>
  <c r="G2" i="9"/>
  <c r="S22" i="8"/>
  <c r="R22" i="8"/>
  <c r="S21" i="8"/>
  <c r="R21" i="8"/>
  <c r="F24" i="8"/>
  <c r="F25" i="8" s="1"/>
  <c r="F26" i="8" s="1"/>
  <c r="F27" i="8" s="1"/>
  <c r="F28" i="8" s="1"/>
  <c r="F29" i="8" s="1"/>
  <c r="F30" i="8" s="1"/>
  <c r="F31" i="8" s="1"/>
  <c r="F32" i="8" s="1"/>
  <c r="F33" i="8" s="1"/>
  <c r="F34" i="8" s="1"/>
  <c r="F35" i="8" s="1"/>
  <c r="F36" i="8" s="1"/>
  <c r="F37" i="8" s="1"/>
  <c r="F38" i="8" s="1"/>
  <c r="F39" i="8" s="1"/>
  <c r="F40" i="8" s="1"/>
  <c r="F41" i="8" s="1"/>
  <c r="F42" i="8" s="1"/>
  <c r="F43" i="8" s="1"/>
  <c r="F44" i="8" s="1"/>
  <c r="F45" i="8" s="1"/>
  <c r="F46" i="8" s="1"/>
  <c r="F47" i="8" s="1"/>
  <c r="F48" i="8" s="1"/>
  <c r="F49" i="8" s="1"/>
  <c r="F50" i="8" s="1"/>
  <c r="F51" i="8" s="1"/>
  <c r="F52" i="8" s="1"/>
  <c r="F53" i="8" s="1"/>
  <c r="F54" i="8" s="1"/>
  <c r="F55" i="8" s="1"/>
  <c r="F56" i="8" s="1"/>
  <c r="F57" i="8" s="1"/>
  <c r="F58" i="8" s="1"/>
  <c r="F59" i="8" s="1"/>
  <c r="F60" i="8" s="1"/>
  <c r="F61" i="8" s="1"/>
  <c r="F62" i="8" s="1"/>
  <c r="F63" i="8" s="1"/>
  <c r="F64" i="8" s="1"/>
  <c r="F65" i="8" s="1"/>
  <c r="F66" i="8" s="1"/>
  <c r="F67" i="8" s="1"/>
  <c r="F68" i="8" s="1"/>
  <c r="F69" i="8" s="1"/>
  <c r="F70" i="8" s="1"/>
  <c r="F71" i="8" s="1"/>
  <c r="F72" i="8" s="1"/>
  <c r="F73" i="8" s="1"/>
  <c r="F74" i="8" s="1"/>
  <c r="F75" i="8" s="1"/>
  <c r="F76" i="8" s="1"/>
  <c r="F77" i="8" s="1"/>
  <c r="F78" i="8" s="1"/>
  <c r="F79" i="8" s="1"/>
  <c r="F80" i="8" s="1"/>
  <c r="F81" i="8" s="1"/>
  <c r="F82" i="8" s="1"/>
  <c r="F83" i="8" s="1"/>
  <c r="F84" i="8" s="1"/>
  <c r="F85" i="8" s="1"/>
  <c r="F86" i="8" s="1"/>
  <c r="F87" i="8" s="1"/>
  <c r="F88" i="8" s="1"/>
  <c r="F89" i="8" s="1"/>
  <c r="F90" i="8" s="1"/>
  <c r="F91" i="8" s="1"/>
  <c r="F92" i="8" s="1"/>
  <c r="F93" i="8" s="1"/>
  <c r="F94" i="8" s="1"/>
  <c r="F95" i="8" s="1"/>
  <c r="F96" i="8" s="1"/>
  <c r="F97" i="8" s="1"/>
  <c r="F98" i="8" s="1"/>
  <c r="F99" i="8" s="1"/>
  <c r="F100" i="8" s="1"/>
  <c r="F101" i="8" s="1"/>
  <c r="F102" i="8" s="1"/>
  <c r="F103" i="8" s="1"/>
  <c r="F104" i="8" s="1"/>
  <c r="F105" i="8" s="1"/>
  <c r="F106" i="8" s="1"/>
  <c r="F107" i="8" s="1"/>
  <c r="F108" i="8" s="1"/>
  <c r="F109" i="8" s="1"/>
  <c r="F110" i="8" s="1"/>
  <c r="F111" i="8" s="1"/>
  <c r="F112" i="8" s="1"/>
  <c r="F113" i="8" s="1"/>
  <c r="F114" i="8" s="1"/>
  <c r="F115" i="8" s="1"/>
  <c r="F116" i="8" s="1"/>
  <c r="F117" i="8" s="1"/>
  <c r="F118" i="8" s="1"/>
  <c r="F119" i="8" s="1"/>
  <c r="F120" i="8" s="1"/>
  <c r="F121" i="8" s="1"/>
  <c r="F23" i="8"/>
  <c r="F22" i="8"/>
  <c r="E22" i="8"/>
  <c r="D22" i="8"/>
  <c r="C22" i="8"/>
  <c r="B22" i="8"/>
  <c r="H21" i="8"/>
  <c r="G21" i="8"/>
  <c r="O20" i="8"/>
  <c r="O122" i="8" s="1"/>
  <c r="H20" i="8"/>
  <c r="G20" i="8"/>
  <c r="O19" i="8"/>
  <c r="O123" i="8" s="1"/>
  <c r="N19" i="8"/>
  <c r="N123" i="8" s="1"/>
  <c r="M19" i="8"/>
  <c r="M123" i="8" s="1"/>
  <c r="L19" i="8"/>
  <c r="L123" i="8" s="1"/>
  <c r="K19" i="8"/>
  <c r="K123" i="8" s="1"/>
  <c r="H19" i="8"/>
  <c r="G19" i="8"/>
  <c r="H18" i="8"/>
  <c r="G18" i="8"/>
  <c r="H17" i="8"/>
  <c r="G17" i="8"/>
  <c r="H16" i="8"/>
  <c r="G16" i="8"/>
  <c r="H15" i="8"/>
  <c r="G15" i="8"/>
  <c r="H14" i="8"/>
  <c r="G14" i="8"/>
  <c r="H13" i="8"/>
  <c r="G13" i="8"/>
  <c r="H12" i="8"/>
  <c r="G12" i="8"/>
  <c r="H11" i="8"/>
  <c r="G11" i="8"/>
  <c r="H10" i="8"/>
  <c r="G10" i="8"/>
  <c r="H9" i="8"/>
  <c r="G9" i="8"/>
  <c r="H8" i="8"/>
  <c r="G8" i="8"/>
  <c r="H7" i="8"/>
  <c r="G7" i="8"/>
  <c r="H6" i="8"/>
  <c r="G6" i="8"/>
  <c r="H5" i="8"/>
  <c r="G5" i="8"/>
  <c r="H4" i="8"/>
  <c r="G4" i="8"/>
  <c r="H3" i="8"/>
  <c r="G3" i="8"/>
  <c r="H2" i="8"/>
  <c r="G2" i="8"/>
  <c r="S122" i="7"/>
  <c r="U122" i="7" s="1"/>
  <c r="R122" i="7"/>
  <c r="T122" i="7" s="1"/>
  <c r="U21" i="7"/>
  <c r="T21" i="7"/>
  <c r="P21" i="7"/>
  <c r="O21" i="7"/>
  <c r="N21" i="7"/>
  <c r="M21" i="7"/>
  <c r="L21" i="7"/>
  <c r="K21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" i="7"/>
  <c r="H2" i="7"/>
  <c r="G3" i="7"/>
  <c r="G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" i="7"/>
  <c r="N20" i="7"/>
  <c r="N122" i="7" s="1"/>
  <c r="K19" i="7"/>
  <c r="K123" i="7" s="1"/>
  <c r="O19" i="7"/>
  <c r="O123" i="7" s="1"/>
  <c r="N19" i="7"/>
  <c r="N123" i="7" s="1"/>
  <c r="M19" i="7"/>
  <c r="M123" i="7" s="1"/>
  <c r="L19" i="7"/>
  <c r="L123" i="7" s="1"/>
  <c r="F36" i="2"/>
  <c r="E36" i="2"/>
  <c r="D36" i="2"/>
  <c r="C36" i="2"/>
  <c r="B36" i="2"/>
  <c r="V27" i="6"/>
  <c r="U27" i="6"/>
  <c r="T27" i="6"/>
  <c r="S27" i="6"/>
  <c r="R27" i="6"/>
  <c r="Q27" i="6"/>
  <c r="V26" i="6"/>
  <c r="U26" i="6"/>
  <c r="T26" i="6"/>
  <c r="S26" i="6"/>
  <c r="R26" i="6"/>
  <c r="Q26" i="6"/>
  <c r="G36" i="2"/>
  <c r="G35" i="2"/>
  <c r="F35" i="2"/>
  <c r="E35" i="2"/>
  <c r="D35" i="2"/>
  <c r="H35" i="2" s="1"/>
  <c r="C35" i="2"/>
  <c r="B35" i="2"/>
  <c r="V26" i="5"/>
  <c r="U26" i="5"/>
  <c r="T26" i="5"/>
  <c r="S26" i="5"/>
  <c r="R26" i="5"/>
  <c r="Q26" i="5"/>
  <c r="V25" i="5"/>
  <c r="U25" i="5"/>
  <c r="T25" i="5"/>
  <c r="S25" i="5"/>
  <c r="R25" i="5"/>
  <c r="Q25" i="5"/>
  <c r="K34" i="2"/>
  <c r="G34" i="2"/>
  <c r="F34" i="2"/>
  <c r="E34" i="2"/>
  <c r="D34" i="2"/>
  <c r="C34" i="2"/>
  <c r="B34" i="2"/>
  <c r="S33" i="4"/>
  <c r="R33" i="4"/>
  <c r="Q33" i="4"/>
  <c r="P33" i="4"/>
  <c r="O33" i="4"/>
  <c r="U33" i="4" s="1"/>
  <c r="S32" i="4"/>
  <c r="R32" i="4"/>
  <c r="Q32" i="4"/>
  <c r="P32" i="4"/>
  <c r="O32" i="4"/>
  <c r="U31" i="4"/>
  <c r="S31" i="4"/>
  <c r="R31" i="4"/>
  <c r="Q31" i="4"/>
  <c r="P31" i="4"/>
  <c r="N31" i="4"/>
  <c r="O31" i="4"/>
  <c r="U29" i="4"/>
  <c r="S29" i="4"/>
  <c r="R29" i="4"/>
  <c r="Q29" i="4"/>
  <c r="P29" i="4"/>
  <c r="O29" i="4"/>
  <c r="J58" i="4"/>
  <c r="L51" i="4"/>
  <c r="K51" i="4"/>
  <c r="J51" i="4"/>
  <c r="I51" i="4"/>
  <c r="H51" i="4"/>
  <c r="J36" i="2"/>
  <c r="J35" i="2"/>
  <c r="J34" i="2"/>
  <c r="J32" i="2"/>
  <c r="F32" i="2"/>
  <c r="E32" i="2"/>
  <c r="D32" i="2"/>
  <c r="C32" i="2"/>
  <c r="H32" i="2" s="1"/>
  <c r="B32" i="2"/>
  <c r="L54" i="3"/>
  <c r="K54" i="3"/>
  <c r="J54" i="3"/>
  <c r="I54" i="3"/>
  <c r="H54" i="3"/>
  <c r="L53" i="3"/>
  <c r="K53" i="3"/>
  <c r="J53" i="3"/>
  <c r="I53" i="3"/>
  <c r="H53" i="3"/>
  <c r="L52" i="3"/>
  <c r="L51" i="3"/>
  <c r="K51" i="3"/>
  <c r="J51" i="3"/>
  <c r="I51" i="3"/>
  <c r="H51" i="3"/>
  <c r="K52" i="3"/>
  <c r="J52" i="3"/>
  <c r="I52" i="3"/>
  <c r="H52" i="3"/>
  <c r="F33" i="6"/>
  <c r="E33" i="6"/>
  <c r="D33" i="6"/>
  <c r="C33" i="6"/>
  <c r="B33" i="6"/>
  <c r="AC24" i="6"/>
  <c r="AB24" i="6"/>
  <c r="AA24" i="6"/>
  <c r="Z24" i="6"/>
  <c r="Y24" i="6"/>
  <c r="V24" i="6"/>
  <c r="U24" i="6"/>
  <c r="T24" i="6"/>
  <c r="S24" i="6"/>
  <c r="R24" i="6"/>
  <c r="Q24" i="6"/>
  <c r="H36" i="6"/>
  <c r="G36" i="6"/>
  <c r="H35" i="6"/>
  <c r="G35" i="6"/>
  <c r="H34" i="6"/>
  <c r="G34" i="6"/>
  <c r="H32" i="6"/>
  <c r="G32" i="6"/>
  <c r="H31" i="6"/>
  <c r="G31" i="6"/>
  <c r="H30" i="6"/>
  <c r="G30" i="6"/>
  <c r="H29" i="6"/>
  <c r="G29" i="6"/>
  <c r="H28" i="6"/>
  <c r="G28" i="6"/>
  <c r="H27" i="6"/>
  <c r="G27" i="6"/>
  <c r="H26" i="6"/>
  <c r="G26" i="6"/>
  <c r="H25" i="6"/>
  <c r="G25" i="6"/>
  <c r="AF24" i="6"/>
  <c r="AE24" i="6"/>
  <c r="H24" i="6"/>
  <c r="G24" i="6"/>
  <c r="H23" i="6"/>
  <c r="G23" i="6"/>
  <c r="H22" i="6"/>
  <c r="G22" i="6"/>
  <c r="AD21" i="6"/>
  <c r="AA21" i="6"/>
  <c r="Y21" i="6"/>
  <c r="X21" i="6"/>
  <c r="N21" i="6"/>
  <c r="M21" i="6"/>
  <c r="AC21" i="6" s="1"/>
  <c r="L21" i="6"/>
  <c r="AB21" i="6" s="1"/>
  <c r="K21" i="6"/>
  <c r="J21" i="6"/>
  <c r="Z21" i="6" s="1"/>
  <c r="I21" i="6"/>
  <c r="AM20" i="6"/>
  <c r="AL20" i="6"/>
  <c r="AK20" i="6"/>
  <c r="AJ20" i="6"/>
  <c r="AI20" i="6"/>
  <c r="AD20" i="6"/>
  <c r="AA20" i="6"/>
  <c r="X20" i="6"/>
  <c r="N20" i="6"/>
  <c r="M20" i="6"/>
  <c r="AC20" i="6" s="1"/>
  <c r="L20" i="6"/>
  <c r="AB20" i="6" s="1"/>
  <c r="K20" i="6"/>
  <c r="J20" i="6"/>
  <c r="Z20" i="6" s="1"/>
  <c r="I20" i="6"/>
  <c r="Y20" i="6" s="1"/>
  <c r="AM19" i="6"/>
  <c r="AL19" i="6"/>
  <c r="AK19" i="6"/>
  <c r="AJ19" i="6"/>
  <c r="AI19" i="6"/>
  <c r="AC19" i="6"/>
  <c r="AA19" i="6"/>
  <c r="X19" i="6"/>
  <c r="N19" i="6"/>
  <c r="AD19" i="6" s="1"/>
  <c r="M19" i="6"/>
  <c r="L19" i="6"/>
  <c r="AB19" i="6" s="1"/>
  <c r="K19" i="6"/>
  <c r="J19" i="6"/>
  <c r="Z19" i="6" s="1"/>
  <c r="I19" i="6"/>
  <c r="Y19" i="6" s="1"/>
  <c r="AM18" i="6"/>
  <c r="AL18" i="6"/>
  <c r="AK18" i="6"/>
  <c r="AJ18" i="6"/>
  <c r="AI18" i="6"/>
  <c r="AC18" i="6"/>
  <c r="Z18" i="6"/>
  <c r="X18" i="6"/>
  <c r="N18" i="6"/>
  <c r="AD18" i="6" s="1"/>
  <c r="M18" i="6"/>
  <c r="L18" i="6"/>
  <c r="AB18" i="6" s="1"/>
  <c r="K18" i="6"/>
  <c r="AA18" i="6" s="1"/>
  <c r="J18" i="6"/>
  <c r="I18" i="6"/>
  <c r="Y18" i="6" s="1"/>
  <c r="AM17" i="6"/>
  <c r="AL17" i="6"/>
  <c r="AK17" i="6"/>
  <c r="AJ17" i="6"/>
  <c r="AI17" i="6"/>
  <c r="AC17" i="6"/>
  <c r="Z17" i="6"/>
  <c r="X17" i="6"/>
  <c r="N17" i="6"/>
  <c r="AD17" i="6" s="1"/>
  <c r="M17" i="6"/>
  <c r="L17" i="6"/>
  <c r="AB17" i="6" s="1"/>
  <c r="K17" i="6"/>
  <c r="AA17" i="6" s="1"/>
  <c r="J17" i="6"/>
  <c r="I17" i="6"/>
  <c r="Y17" i="6" s="1"/>
  <c r="AM16" i="6"/>
  <c r="AL16" i="6"/>
  <c r="AK16" i="6"/>
  <c r="AJ16" i="6"/>
  <c r="AI16" i="6"/>
  <c r="AC16" i="6"/>
  <c r="AB16" i="6"/>
  <c r="Z16" i="6"/>
  <c r="X16" i="6"/>
  <c r="N16" i="6"/>
  <c r="AD16" i="6" s="1"/>
  <c r="M16" i="6"/>
  <c r="L16" i="6"/>
  <c r="K16" i="6"/>
  <c r="AA16" i="6" s="1"/>
  <c r="J16" i="6"/>
  <c r="I16" i="6"/>
  <c r="Y16" i="6" s="1"/>
  <c r="AM15" i="6"/>
  <c r="AL15" i="6"/>
  <c r="AK15" i="6"/>
  <c r="AJ15" i="6"/>
  <c r="AI15" i="6"/>
  <c r="AC15" i="6"/>
  <c r="AB15" i="6"/>
  <c r="Z15" i="6"/>
  <c r="Y15" i="6"/>
  <c r="X15" i="6"/>
  <c r="N15" i="6"/>
  <c r="AD15" i="6" s="1"/>
  <c r="M15" i="6"/>
  <c r="L15" i="6"/>
  <c r="K15" i="6"/>
  <c r="AA15" i="6" s="1"/>
  <c r="J15" i="6"/>
  <c r="I15" i="6"/>
  <c r="AM14" i="6"/>
  <c r="AL14" i="6"/>
  <c r="AK14" i="6"/>
  <c r="AJ14" i="6"/>
  <c r="AI14" i="6"/>
  <c r="AD14" i="6"/>
  <c r="AB14" i="6"/>
  <c r="Z14" i="6"/>
  <c r="Y14" i="6"/>
  <c r="X14" i="6"/>
  <c r="N14" i="6"/>
  <c r="M14" i="6"/>
  <c r="AC14" i="6" s="1"/>
  <c r="L14" i="6"/>
  <c r="K14" i="6"/>
  <c r="AA14" i="6" s="1"/>
  <c r="J14" i="6"/>
  <c r="I14" i="6"/>
  <c r="AM13" i="6"/>
  <c r="AL13" i="6"/>
  <c r="AK13" i="6"/>
  <c r="AJ13" i="6"/>
  <c r="AI13" i="6"/>
  <c r="AD13" i="6"/>
  <c r="AB13" i="6"/>
  <c r="AA13" i="6"/>
  <c r="Y13" i="6"/>
  <c r="X13" i="6"/>
  <c r="N13" i="6"/>
  <c r="M13" i="6"/>
  <c r="AC13" i="6" s="1"/>
  <c r="L13" i="6"/>
  <c r="K13" i="6"/>
  <c r="J13" i="6"/>
  <c r="Z13" i="6" s="1"/>
  <c r="I13" i="6"/>
  <c r="AM12" i="6"/>
  <c r="AL12" i="6"/>
  <c r="AK12" i="6"/>
  <c r="AJ12" i="6"/>
  <c r="AI12" i="6"/>
  <c r="AD12" i="6"/>
  <c r="AB12" i="6"/>
  <c r="AA12" i="6"/>
  <c r="Y12" i="6"/>
  <c r="X12" i="6"/>
  <c r="N12" i="6"/>
  <c r="M12" i="6"/>
  <c r="AC12" i="6" s="1"/>
  <c r="L12" i="6"/>
  <c r="K12" i="6"/>
  <c r="J12" i="6"/>
  <c r="Z12" i="6" s="1"/>
  <c r="I12" i="6"/>
  <c r="AM11" i="6"/>
  <c r="AL11" i="6"/>
  <c r="AK11" i="6"/>
  <c r="AJ11" i="6"/>
  <c r="AI11" i="6"/>
  <c r="AD11" i="6"/>
  <c r="AC11" i="6"/>
  <c r="AA11" i="6"/>
  <c r="Y11" i="6"/>
  <c r="X11" i="6"/>
  <c r="N11" i="6"/>
  <c r="M11" i="6"/>
  <c r="L11" i="6"/>
  <c r="AB11" i="6" s="1"/>
  <c r="K11" i="6"/>
  <c r="J11" i="6"/>
  <c r="Z11" i="6" s="1"/>
  <c r="I11" i="6"/>
  <c r="AM10" i="6"/>
  <c r="AL10" i="6"/>
  <c r="AK10" i="6"/>
  <c r="AJ10" i="6"/>
  <c r="AI10" i="6"/>
  <c r="AD10" i="6"/>
  <c r="AC10" i="6"/>
  <c r="AA10" i="6"/>
  <c r="Z10" i="6"/>
  <c r="X10" i="6"/>
  <c r="N10" i="6"/>
  <c r="M10" i="6"/>
  <c r="L10" i="6"/>
  <c r="AB10" i="6" s="1"/>
  <c r="K10" i="6"/>
  <c r="J10" i="6"/>
  <c r="I10" i="6"/>
  <c r="Y10" i="6" s="1"/>
  <c r="AM9" i="6"/>
  <c r="AL9" i="6"/>
  <c r="AK9" i="6"/>
  <c r="AJ9" i="6"/>
  <c r="AI9" i="6"/>
  <c r="AC9" i="6"/>
  <c r="AA9" i="6"/>
  <c r="Z9" i="6"/>
  <c r="X9" i="6"/>
  <c r="N9" i="6"/>
  <c r="AD9" i="6" s="1"/>
  <c r="M9" i="6"/>
  <c r="L9" i="6"/>
  <c r="AB9" i="6" s="1"/>
  <c r="K9" i="6"/>
  <c r="J9" i="6"/>
  <c r="I9" i="6"/>
  <c r="Y9" i="6" s="1"/>
  <c r="AM8" i="6"/>
  <c r="AL8" i="6"/>
  <c r="AK8" i="6"/>
  <c r="AJ8" i="6"/>
  <c r="AI8" i="6"/>
  <c r="AC8" i="6"/>
  <c r="AB8" i="6"/>
  <c r="Z8" i="6"/>
  <c r="X8" i="6"/>
  <c r="N8" i="6"/>
  <c r="AD8" i="6" s="1"/>
  <c r="M8" i="6"/>
  <c r="L8" i="6"/>
  <c r="K8" i="6"/>
  <c r="AA8" i="6" s="1"/>
  <c r="J8" i="6"/>
  <c r="I8" i="6"/>
  <c r="Y8" i="6" s="1"/>
  <c r="AM7" i="6"/>
  <c r="AL7" i="6"/>
  <c r="AK7" i="6"/>
  <c r="AJ7" i="6"/>
  <c r="AI7" i="6"/>
  <c r="AC7" i="6"/>
  <c r="AB7" i="6"/>
  <c r="Z7" i="6"/>
  <c r="Y7" i="6"/>
  <c r="X7" i="6"/>
  <c r="N7" i="6"/>
  <c r="AD7" i="6" s="1"/>
  <c r="M7" i="6"/>
  <c r="L7" i="6"/>
  <c r="K7" i="6"/>
  <c r="AA7" i="6" s="1"/>
  <c r="J7" i="6"/>
  <c r="I7" i="6"/>
  <c r="AM6" i="6"/>
  <c r="AL6" i="6"/>
  <c r="AK6" i="6"/>
  <c r="AJ6" i="6"/>
  <c r="AI6" i="6"/>
  <c r="AD6" i="6"/>
  <c r="AB6" i="6"/>
  <c r="Z6" i="6"/>
  <c r="Y6" i="6"/>
  <c r="X6" i="6"/>
  <c r="N6" i="6"/>
  <c r="M6" i="6"/>
  <c r="AC6" i="6" s="1"/>
  <c r="L6" i="6"/>
  <c r="K6" i="6"/>
  <c r="AA6" i="6" s="1"/>
  <c r="J6" i="6"/>
  <c r="I6" i="6"/>
  <c r="AM5" i="6"/>
  <c r="AL5" i="6"/>
  <c r="AK5" i="6"/>
  <c r="AJ5" i="6"/>
  <c r="AI5" i="6"/>
  <c r="AD5" i="6"/>
  <c r="AB5" i="6"/>
  <c r="AA5" i="6"/>
  <c r="Y5" i="6"/>
  <c r="X5" i="6"/>
  <c r="N5" i="6"/>
  <c r="M5" i="6"/>
  <c r="AC5" i="6" s="1"/>
  <c r="L5" i="6"/>
  <c r="K5" i="6"/>
  <c r="J5" i="6"/>
  <c r="Z5" i="6" s="1"/>
  <c r="I5" i="6"/>
  <c r="AM4" i="6"/>
  <c r="AL4" i="6"/>
  <c r="AK4" i="6"/>
  <c r="AJ4" i="6"/>
  <c r="AI4" i="6"/>
  <c r="AD4" i="6"/>
  <c r="AB4" i="6"/>
  <c r="AA4" i="6"/>
  <c r="Y4" i="6"/>
  <c r="X4" i="6"/>
  <c r="N4" i="6"/>
  <c r="M4" i="6"/>
  <c r="AC4" i="6" s="1"/>
  <c r="L4" i="6"/>
  <c r="K4" i="6"/>
  <c r="J4" i="6"/>
  <c r="Z4" i="6" s="1"/>
  <c r="I4" i="6"/>
  <c r="AM3" i="6"/>
  <c r="AL3" i="6"/>
  <c r="AK3" i="6"/>
  <c r="AJ3" i="6"/>
  <c r="AI3" i="6"/>
  <c r="AD3" i="6"/>
  <c r="AC3" i="6"/>
  <c r="AA3" i="6"/>
  <c r="Y3" i="6"/>
  <c r="X3" i="6"/>
  <c r="N3" i="6"/>
  <c r="M3" i="6"/>
  <c r="L3" i="6"/>
  <c r="AB3" i="6" s="1"/>
  <c r="K3" i="6"/>
  <c r="J3" i="6"/>
  <c r="Z3" i="6" s="1"/>
  <c r="I3" i="6"/>
  <c r="AM2" i="6"/>
  <c r="AL2" i="6"/>
  <c r="AK2" i="6"/>
  <c r="AJ2" i="6"/>
  <c r="AI2" i="6"/>
  <c r="X2" i="6"/>
  <c r="N2" i="6"/>
  <c r="AD2" i="6" s="1"/>
  <c r="M2" i="6"/>
  <c r="AC2" i="6" s="1"/>
  <c r="L2" i="6"/>
  <c r="AB2" i="6" s="1"/>
  <c r="K2" i="6"/>
  <c r="AA2" i="6" s="1"/>
  <c r="J2" i="6"/>
  <c r="Z2" i="6" s="1"/>
  <c r="I2" i="6"/>
  <c r="Y2" i="6" s="1"/>
  <c r="AD1" i="6"/>
  <c r="U1" i="6"/>
  <c r="AC1" i="6" s="1"/>
  <c r="S1" i="6"/>
  <c r="AA1" i="6" s="1"/>
  <c r="N1" i="6"/>
  <c r="M1" i="6"/>
  <c r="L1" i="6"/>
  <c r="T1" i="6" s="1"/>
  <c r="AB1" i="6" s="1"/>
  <c r="K1" i="6"/>
  <c r="J1" i="6"/>
  <c r="R1" i="6" s="1"/>
  <c r="Z1" i="6" s="1"/>
  <c r="I1" i="6"/>
  <c r="Q1" i="6" s="1"/>
  <c r="Y1" i="6" s="1"/>
  <c r="AF24" i="5"/>
  <c r="I96" i="3"/>
  <c r="AE24" i="5"/>
  <c r="AM20" i="5"/>
  <c r="AM19" i="5"/>
  <c r="AM18" i="5"/>
  <c r="AM17" i="5"/>
  <c r="AM16" i="5"/>
  <c r="AM15" i="5"/>
  <c r="AM14" i="5"/>
  <c r="AM13" i="5"/>
  <c r="AM12" i="5"/>
  <c r="AM11" i="5"/>
  <c r="AM10" i="5"/>
  <c r="AM9" i="5"/>
  <c r="AM8" i="5"/>
  <c r="AM7" i="5"/>
  <c r="AM6" i="5"/>
  <c r="AM5" i="5"/>
  <c r="AM4" i="5"/>
  <c r="AM3" i="5"/>
  <c r="AM2" i="5"/>
  <c r="V2" i="5"/>
  <c r="AL20" i="5"/>
  <c r="AK20" i="5"/>
  <c r="AJ20" i="5"/>
  <c r="AI20" i="5"/>
  <c r="AL19" i="5"/>
  <c r="AK19" i="5"/>
  <c r="AJ19" i="5"/>
  <c r="AI19" i="5"/>
  <c r="AL18" i="5"/>
  <c r="AK18" i="5"/>
  <c r="AJ18" i="5"/>
  <c r="AI18" i="5"/>
  <c r="AL17" i="5"/>
  <c r="AK17" i="5"/>
  <c r="AJ17" i="5"/>
  <c r="AI17" i="5"/>
  <c r="AL16" i="5"/>
  <c r="AK16" i="5"/>
  <c r="AJ16" i="5"/>
  <c r="AI16" i="5"/>
  <c r="AL15" i="5"/>
  <c r="AK15" i="5"/>
  <c r="AJ15" i="5"/>
  <c r="AI15" i="5"/>
  <c r="AL14" i="5"/>
  <c r="AK14" i="5"/>
  <c r="AJ14" i="5"/>
  <c r="AI14" i="5"/>
  <c r="AL13" i="5"/>
  <c r="AK13" i="5"/>
  <c r="AJ13" i="5"/>
  <c r="AI13" i="5"/>
  <c r="AL12" i="5"/>
  <c r="AK12" i="5"/>
  <c r="AJ12" i="5"/>
  <c r="AI12" i="5"/>
  <c r="AL11" i="5"/>
  <c r="AK11" i="5"/>
  <c r="AJ11" i="5"/>
  <c r="AI11" i="5"/>
  <c r="AL10" i="5"/>
  <c r="AK10" i="5"/>
  <c r="AJ10" i="5"/>
  <c r="AI10" i="5"/>
  <c r="AL9" i="5"/>
  <c r="AK9" i="5"/>
  <c r="AJ9" i="5"/>
  <c r="AI9" i="5"/>
  <c r="AL8" i="5"/>
  <c r="AK8" i="5"/>
  <c r="AJ8" i="5"/>
  <c r="AI8" i="5"/>
  <c r="AL7" i="5"/>
  <c r="AK7" i="5"/>
  <c r="AJ7" i="5"/>
  <c r="AI7" i="5"/>
  <c r="AL6" i="5"/>
  <c r="AK6" i="5"/>
  <c r="AJ6" i="5"/>
  <c r="AI6" i="5"/>
  <c r="AL5" i="5"/>
  <c r="AK5" i="5"/>
  <c r="AJ5" i="5"/>
  <c r="AI5" i="5"/>
  <c r="AL4" i="5"/>
  <c r="AK4" i="5"/>
  <c r="AJ4" i="5"/>
  <c r="AI4" i="5"/>
  <c r="AL3" i="5"/>
  <c r="AK3" i="5"/>
  <c r="AJ3" i="5"/>
  <c r="AI3" i="5"/>
  <c r="AL2" i="5"/>
  <c r="AK2" i="5"/>
  <c r="AJ2" i="5"/>
  <c r="AI2" i="5"/>
  <c r="AD6" i="5"/>
  <c r="AD14" i="5"/>
  <c r="AD2" i="5"/>
  <c r="AC20" i="5"/>
  <c r="AA20" i="5"/>
  <c r="Z19" i="5"/>
  <c r="AC18" i="5"/>
  <c r="AB17" i="5"/>
  <c r="Z17" i="5"/>
  <c r="Y16" i="5"/>
  <c r="AA14" i="5"/>
  <c r="Y14" i="5"/>
  <c r="AC12" i="5"/>
  <c r="AA12" i="5"/>
  <c r="Z11" i="5"/>
  <c r="AC10" i="5"/>
  <c r="AB9" i="5"/>
  <c r="Z9" i="5"/>
  <c r="Y8" i="5"/>
  <c r="AA6" i="5"/>
  <c r="Y6" i="5"/>
  <c r="AC4" i="5"/>
  <c r="AA4" i="5"/>
  <c r="Z3" i="5"/>
  <c r="AC2" i="5"/>
  <c r="X21" i="5"/>
  <c r="X20" i="5"/>
  <c r="X19" i="5"/>
  <c r="X18" i="5"/>
  <c r="X17" i="5"/>
  <c r="X16" i="5"/>
  <c r="X15" i="5"/>
  <c r="X14" i="5"/>
  <c r="X13" i="5"/>
  <c r="X12" i="5"/>
  <c r="X11" i="5"/>
  <c r="X10" i="5"/>
  <c r="X9" i="5"/>
  <c r="X8" i="5"/>
  <c r="X7" i="5"/>
  <c r="X6" i="5"/>
  <c r="X5" i="5"/>
  <c r="X4" i="5"/>
  <c r="X3" i="5"/>
  <c r="X2" i="5"/>
  <c r="T1" i="5"/>
  <c r="AB1" i="5" s="1"/>
  <c r="H36" i="5"/>
  <c r="G36" i="5"/>
  <c r="H35" i="5"/>
  <c r="G35" i="5"/>
  <c r="H34" i="5"/>
  <c r="G34" i="5"/>
  <c r="H33" i="5"/>
  <c r="G33" i="5"/>
  <c r="H32" i="5"/>
  <c r="G32" i="5"/>
  <c r="H31" i="5"/>
  <c r="G31" i="5"/>
  <c r="H30" i="5"/>
  <c r="G30" i="5"/>
  <c r="H29" i="5"/>
  <c r="G29" i="5"/>
  <c r="H28" i="5"/>
  <c r="G28" i="5"/>
  <c r="H27" i="5"/>
  <c r="G27" i="5"/>
  <c r="H26" i="5"/>
  <c r="G26" i="5"/>
  <c r="H25" i="5"/>
  <c r="G25" i="5"/>
  <c r="H24" i="5"/>
  <c r="G24" i="5"/>
  <c r="H23" i="5"/>
  <c r="G23" i="5"/>
  <c r="H22" i="5"/>
  <c r="G22" i="5"/>
  <c r="N21" i="5"/>
  <c r="AD21" i="5" s="1"/>
  <c r="M21" i="5"/>
  <c r="AC21" i="5" s="1"/>
  <c r="L21" i="5"/>
  <c r="AB21" i="5" s="1"/>
  <c r="K21" i="5"/>
  <c r="AA21" i="5" s="1"/>
  <c r="J21" i="5"/>
  <c r="Z21" i="5" s="1"/>
  <c r="I21" i="5"/>
  <c r="Y21" i="5" s="1"/>
  <c r="N20" i="5"/>
  <c r="AD20" i="5" s="1"/>
  <c r="M20" i="5"/>
  <c r="L20" i="5"/>
  <c r="AB20" i="5" s="1"/>
  <c r="K20" i="5"/>
  <c r="J20" i="5"/>
  <c r="Z20" i="5" s="1"/>
  <c r="I20" i="5"/>
  <c r="Y20" i="5" s="1"/>
  <c r="N19" i="5"/>
  <c r="AD19" i="5" s="1"/>
  <c r="M19" i="5"/>
  <c r="AC19" i="5" s="1"/>
  <c r="L19" i="5"/>
  <c r="AB19" i="5" s="1"/>
  <c r="K19" i="5"/>
  <c r="AA19" i="5" s="1"/>
  <c r="J19" i="5"/>
  <c r="I19" i="5"/>
  <c r="Y19" i="5" s="1"/>
  <c r="N18" i="5"/>
  <c r="AD18" i="5" s="1"/>
  <c r="M18" i="5"/>
  <c r="L18" i="5"/>
  <c r="AB18" i="5" s="1"/>
  <c r="K18" i="5"/>
  <c r="AA18" i="5" s="1"/>
  <c r="J18" i="5"/>
  <c r="Z18" i="5" s="1"/>
  <c r="I18" i="5"/>
  <c r="Y18" i="5" s="1"/>
  <c r="N17" i="5"/>
  <c r="AD17" i="5" s="1"/>
  <c r="M17" i="5"/>
  <c r="AC17" i="5" s="1"/>
  <c r="L17" i="5"/>
  <c r="K17" i="5"/>
  <c r="AA17" i="5" s="1"/>
  <c r="J17" i="5"/>
  <c r="I17" i="5"/>
  <c r="Y17" i="5" s="1"/>
  <c r="N16" i="5"/>
  <c r="AD16" i="5" s="1"/>
  <c r="M16" i="5"/>
  <c r="AC16" i="5" s="1"/>
  <c r="L16" i="5"/>
  <c r="AB16" i="5" s="1"/>
  <c r="K16" i="5"/>
  <c r="AA16" i="5" s="1"/>
  <c r="J16" i="5"/>
  <c r="Z16" i="5" s="1"/>
  <c r="I16" i="5"/>
  <c r="N15" i="5"/>
  <c r="AD15" i="5" s="1"/>
  <c r="M15" i="5"/>
  <c r="AC15" i="5" s="1"/>
  <c r="L15" i="5"/>
  <c r="AB15" i="5" s="1"/>
  <c r="K15" i="5"/>
  <c r="AA15" i="5" s="1"/>
  <c r="J15" i="5"/>
  <c r="Z15" i="5" s="1"/>
  <c r="I15" i="5"/>
  <c r="Y15" i="5" s="1"/>
  <c r="N14" i="5"/>
  <c r="M14" i="5"/>
  <c r="AC14" i="5" s="1"/>
  <c r="L14" i="5"/>
  <c r="AB14" i="5" s="1"/>
  <c r="K14" i="5"/>
  <c r="J14" i="5"/>
  <c r="Z14" i="5" s="1"/>
  <c r="I14" i="5"/>
  <c r="N13" i="5"/>
  <c r="AD13" i="5" s="1"/>
  <c r="M13" i="5"/>
  <c r="AC13" i="5" s="1"/>
  <c r="L13" i="5"/>
  <c r="AB13" i="5" s="1"/>
  <c r="K13" i="5"/>
  <c r="AA13" i="5" s="1"/>
  <c r="J13" i="5"/>
  <c r="Z13" i="5" s="1"/>
  <c r="I13" i="5"/>
  <c r="Y13" i="5" s="1"/>
  <c r="N12" i="5"/>
  <c r="AD12" i="5" s="1"/>
  <c r="M12" i="5"/>
  <c r="L12" i="5"/>
  <c r="AB12" i="5" s="1"/>
  <c r="K12" i="5"/>
  <c r="J12" i="5"/>
  <c r="Z12" i="5" s="1"/>
  <c r="I12" i="5"/>
  <c r="Y12" i="5" s="1"/>
  <c r="N11" i="5"/>
  <c r="AD11" i="5" s="1"/>
  <c r="M11" i="5"/>
  <c r="AC11" i="5" s="1"/>
  <c r="L11" i="5"/>
  <c r="AB11" i="5" s="1"/>
  <c r="K11" i="5"/>
  <c r="AA11" i="5" s="1"/>
  <c r="J11" i="5"/>
  <c r="I11" i="5"/>
  <c r="Y11" i="5" s="1"/>
  <c r="N10" i="5"/>
  <c r="AD10" i="5" s="1"/>
  <c r="M10" i="5"/>
  <c r="L10" i="5"/>
  <c r="AB10" i="5" s="1"/>
  <c r="K10" i="5"/>
  <c r="AA10" i="5" s="1"/>
  <c r="J10" i="5"/>
  <c r="Z10" i="5" s="1"/>
  <c r="I10" i="5"/>
  <c r="Y10" i="5" s="1"/>
  <c r="N9" i="5"/>
  <c r="AD9" i="5" s="1"/>
  <c r="M9" i="5"/>
  <c r="AC9" i="5" s="1"/>
  <c r="L9" i="5"/>
  <c r="K9" i="5"/>
  <c r="AA9" i="5" s="1"/>
  <c r="J9" i="5"/>
  <c r="I9" i="5"/>
  <c r="Y9" i="5" s="1"/>
  <c r="N8" i="5"/>
  <c r="AD8" i="5" s="1"/>
  <c r="M8" i="5"/>
  <c r="AC8" i="5" s="1"/>
  <c r="L8" i="5"/>
  <c r="AB8" i="5" s="1"/>
  <c r="K8" i="5"/>
  <c r="AA8" i="5" s="1"/>
  <c r="J8" i="5"/>
  <c r="Z8" i="5" s="1"/>
  <c r="I8" i="5"/>
  <c r="N7" i="5"/>
  <c r="AD7" i="5" s="1"/>
  <c r="M7" i="5"/>
  <c r="AC7" i="5" s="1"/>
  <c r="L7" i="5"/>
  <c r="AB7" i="5" s="1"/>
  <c r="K7" i="5"/>
  <c r="AA7" i="5" s="1"/>
  <c r="J7" i="5"/>
  <c r="Z7" i="5" s="1"/>
  <c r="I7" i="5"/>
  <c r="Y7" i="5" s="1"/>
  <c r="N6" i="5"/>
  <c r="M6" i="5"/>
  <c r="AC6" i="5" s="1"/>
  <c r="L6" i="5"/>
  <c r="AB6" i="5" s="1"/>
  <c r="K6" i="5"/>
  <c r="J6" i="5"/>
  <c r="Z6" i="5" s="1"/>
  <c r="I6" i="5"/>
  <c r="N5" i="5"/>
  <c r="AD5" i="5" s="1"/>
  <c r="M5" i="5"/>
  <c r="AC5" i="5" s="1"/>
  <c r="L5" i="5"/>
  <c r="AB5" i="5" s="1"/>
  <c r="K5" i="5"/>
  <c r="AA5" i="5" s="1"/>
  <c r="J5" i="5"/>
  <c r="Z5" i="5" s="1"/>
  <c r="I5" i="5"/>
  <c r="Y5" i="5" s="1"/>
  <c r="N4" i="5"/>
  <c r="AD4" i="5" s="1"/>
  <c r="M4" i="5"/>
  <c r="L4" i="5"/>
  <c r="AB4" i="5" s="1"/>
  <c r="K4" i="5"/>
  <c r="J4" i="5"/>
  <c r="Z4" i="5" s="1"/>
  <c r="I4" i="5"/>
  <c r="Y4" i="5" s="1"/>
  <c r="N3" i="5"/>
  <c r="AD3" i="5" s="1"/>
  <c r="M3" i="5"/>
  <c r="AC3" i="5" s="1"/>
  <c r="L3" i="5"/>
  <c r="AB3" i="5" s="1"/>
  <c r="K3" i="5"/>
  <c r="AA3" i="5" s="1"/>
  <c r="J3" i="5"/>
  <c r="I3" i="5"/>
  <c r="Y3" i="5" s="1"/>
  <c r="N2" i="5"/>
  <c r="M2" i="5"/>
  <c r="L2" i="5"/>
  <c r="AB2" i="5" s="1"/>
  <c r="K2" i="5"/>
  <c r="AA2" i="5" s="1"/>
  <c r="J2" i="5"/>
  <c r="Z2" i="5" s="1"/>
  <c r="I2" i="5"/>
  <c r="Y2" i="5" s="1"/>
  <c r="N1" i="5"/>
  <c r="AD1" i="5" s="1"/>
  <c r="M1" i="5"/>
  <c r="U1" i="5" s="1"/>
  <c r="AC1" i="5" s="1"/>
  <c r="L1" i="5"/>
  <c r="K1" i="5"/>
  <c r="S1" i="5" s="1"/>
  <c r="AA1" i="5" s="1"/>
  <c r="J1" i="5"/>
  <c r="R1" i="5" s="1"/>
  <c r="Z1" i="5" s="1"/>
  <c r="I1" i="5"/>
  <c r="Q1" i="5" s="1"/>
  <c r="Y1" i="5" s="1"/>
  <c r="AF94" i="3"/>
  <c r="AE94" i="3"/>
  <c r="AD94" i="3"/>
  <c r="AC94" i="3"/>
  <c r="AB94" i="3"/>
  <c r="AA94" i="3"/>
  <c r="Z94" i="3"/>
  <c r="Y94" i="3"/>
  <c r="X94" i="3"/>
  <c r="W94" i="3"/>
  <c r="S27" i="3"/>
  <c r="S26" i="3"/>
  <c r="S25" i="3"/>
  <c r="S24" i="3"/>
  <c r="S23" i="3"/>
  <c r="S22" i="3"/>
  <c r="S21" i="3"/>
  <c r="S20" i="3"/>
  <c r="S19" i="3"/>
  <c r="S18" i="3"/>
  <c r="S17" i="3"/>
  <c r="S16" i="3"/>
  <c r="S15" i="3"/>
  <c r="S14" i="3"/>
  <c r="S13" i="3"/>
  <c r="S12" i="3"/>
  <c r="S11" i="3"/>
  <c r="S10" i="3"/>
  <c r="S9" i="3"/>
  <c r="S8" i="3"/>
  <c r="R27" i="3"/>
  <c r="Q27" i="3"/>
  <c r="P27" i="3"/>
  <c r="O27" i="3"/>
  <c r="N27" i="3"/>
  <c r="R26" i="3"/>
  <c r="Q26" i="3"/>
  <c r="P26" i="3"/>
  <c r="O26" i="3"/>
  <c r="N26" i="3"/>
  <c r="R25" i="3"/>
  <c r="Q25" i="3"/>
  <c r="P25" i="3"/>
  <c r="O25" i="3"/>
  <c r="N25" i="3"/>
  <c r="R24" i="3"/>
  <c r="Q24" i="3"/>
  <c r="P24" i="3"/>
  <c r="O24" i="3"/>
  <c r="N24" i="3"/>
  <c r="R23" i="3"/>
  <c r="Q23" i="3"/>
  <c r="P23" i="3"/>
  <c r="O23" i="3"/>
  <c r="N23" i="3"/>
  <c r="R22" i="3"/>
  <c r="Q22" i="3"/>
  <c r="P22" i="3"/>
  <c r="O22" i="3"/>
  <c r="N22" i="3"/>
  <c r="R21" i="3"/>
  <c r="Q21" i="3"/>
  <c r="P21" i="3"/>
  <c r="O21" i="3"/>
  <c r="N21" i="3"/>
  <c r="R20" i="3"/>
  <c r="Q20" i="3"/>
  <c r="P20" i="3"/>
  <c r="O20" i="3"/>
  <c r="N20" i="3"/>
  <c r="R19" i="3"/>
  <c r="Q19" i="3"/>
  <c r="P19" i="3"/>
  <c r="O19" i="3"/>
  <c r="N19" i="3"/>
  <c r="R18" i="3"/>
  <c r="Q18" i="3"/>
  <c r="P18" i="3"/>
  <c r="O18" i="3"/>
  <c r="N18" i="3"/>
  <c r="R17" i="3"/>
  <c r="Q17" i="3"/>
  <c r="P17" i="3"/>
  <c r="O17" i="3"/>
  <c r="N17" i="3"/>
  <c r="R16" i="3"/>
  <c r="Q16" i="3"/>
  <c r="P16" i="3"/>
  <c r="O16" i="3"/>
  <c r="N16" i="3"/>
  <c r="R15" i="3"/>
  <c r="Q15" i="3"/>
  <c r="P15" i="3"/>
  <c r="O15" i="3"/>
  <c r="N15" i="3"/>
  <c r="R14" i="3"/>
  <c r="Q14" i="3"/>
  <c r="P14" i="3"/>
  <c r="O14" i="3"/>
  <c r="N14" i="3"/>
  <c r="R13" i="3"/>
  <c r="Q13" i="3"/>
  <c r="P13" i="3"/>
  <c r="O13" i="3"/>
  <c r="N13" i="3"/>
  <c r="R12" i="3"/>
  <c r="Q12" i="3"/>
  <c r="P12" i="3"/>
  <c r="O12" i="3"/>
  <c r="N12" i="3"/>
  <c r="R11" i="3"/>
  <c r="Q11" i="3"/>
  <c r="P11" i="3"/>
  <c r="O11" i="3"/>
  <c r="N11" i="3"/>
  <c r="R10" i="3"/>
  <c r="Q10" i="3"/>
  <c r="P10" i="3"/>
  <c r="O10" i="3"/>
  <c r="N10" i="3"/>
  <c r="R9" i="3"/>
  <c r="Q9" i="3"/>
  <c r="P9" i="3"/>
  <c r="O9" i="3"/>
  <c r="N9" i="3"/>
  <c r="R8" i="3"/>
  <c r="Q8" i="3"/>
  <c r="P8" i="3"/>
  <c r="O8" i="3"/>
  <c r="N8" i="3"/>
  <c r="M27" i="3"/>
  <c r="L27" i="3"/>
  <c r="K27" i="3"/>
  <c r="J27" i="3"/>
  <c r="M26" i="3"/>
  <c r="L26" i="3"/>
  <c r="K26" i="3"/>
  <c r="J26" i="3"/>
  <c r="M25" i="3"/>
  <c r="L25" i="3"/>
  <c r="K25" i="3"/>
  <c r="J25" i="3"/>
  <c r="M24" i="3"/>
  <c r="L24" i="3"/>
  <c r="K24" i="3"/>
  <c r="J24" i="3"/>
  <c r="M23" i="3"/>
  <c r="L23" i="3"/>
  <c r="K23" i="3"/>
  <c r="J23" i="3"/>
  <c r="M22" i="3"/>
  <c r="L22" i="3"/>
  <c r="K22" i="3"/>
  <c r="J22" i="3"/>
  <c r="M21" i="3"/>
  <c r="L21" i="3"/>
  <c r="K21" i="3"/>
  <c r="J21" i="3"/>
  <c r="M20" i="3"/>
  <c r="L20" i="3"/>
  <c r="K20" i="3"/>
  <c r="J20" i="3"/>
  <c r="M19" i="3"/>
  <c r="L19" i="3"/>
  <c r="K19" i="3"/>
  <c r="J19" i="3"/>
  <c r="M18" i="3"/>
  <c r="L18" i="3"/>
  <c r="K18" i="3"/>
  <c r="J18" i="3"/>
  <c r="M17" i="3"/>
  <c r="L17" i="3"/>
  <c r="K17" i="3"/>
  <c r="J17" i="3"/>
  <c r="M16" i="3"/>
  <c r="L16" i="3"/>
  <c r="K16" i="3"/>
  <c r="J16" i="3"/>
  <c r="M15" i="3"/>
  <c r="L15" i="3"/>
  <c r="K15" i="3"/>
  <c r="J15" i="3"/>
  <c r="M14" i="3"/>
  <c r="L14" i="3"/>
  <c r="K14" i="3"/>
  <c r="J14" i="3"/>
  <c r="M13" i="3"/>
  <c r="L13" i="3"/>
  <c r="K13" i="3"/>
  <c r="J13" i="3"/>
  <c r="M12" i="3"/>
  <c r="L12" i="3"/>
  <c r="K12" i="3"/>
  <c r="J12" i="3"/>
  <c r="M11" i="3"/>
  <c r="L11" i="3"/>
  <c r="K11" i="3"/>
  <c r="J11" i="3"/>
  <c r="M10" i="3"/>
  <c r="L10" i="3"/>
  <c r="K10" i="3"/>
  <c r="J10" i="3"/>
  <c r="M9" i="3"/>
  <c r="L9" i="3"/>
  <c r="K9" i="3"/>
  <c r="J9" i="3"/>
  <c r="M8" i="3"/>
  <c r="L8" i="3"/>
  <c r="K8" i="3"/>
  <c r="J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0" i="3"/>
  <c r="I9" i="3"/>
  <c r="I8" i="3"/>
  <c r="H96" i="3"/>
  <c r="H58" i="4"/>
  <c r="H94" i="4"/>
  <c r="G94" i="4"/>
  <c r="F94" i="4"/>
  <c r="E94" i="4"/>
  <c r="D94" i="4"/>
  <c r="C94" i="4"/>
  <c r="B94" i="4"/>
  <c r="G95" i="3"/>
  <c r="F95" i="3"/>
  <c r="E95" i="3"/>
  <c r="D95" i="3"/>
  <c r="O95" i="3" s="1"/>
  <c r="C95" i="3"/>
  <c r="N95" i="3" s="1"/>
  <c r="B95" i="3"/>
  <c r="K95" i="3" s="1"/>
  <c r="G94" i="3"/>
  <c r="F94" i="3"/>
  <c r="E94" i="3"/>
  <c r="D94" i="3"/>
  <c r="C94" i="3"/>
  <c r="B94" i="3"/>
  <c r="N2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M21" i="2"/>
  <c r="L21" i="2"/>
  <c r="K21" i="2"/>
  <c r="J21" i="2"/>
  <c r="I21" i="2"/>
  <c r="M20" i="2"/>
  <c r="L20" i="2"/>
  <c r="K20" i="2"/>
  <c r="J20" i="2"/>
  <c r="I20" i="2"/>
  <c r="M19" i="2"/>
  <c r="L19" i="2"/>
  <c r="K19" i="2"/>
  <c r="J19" i="2"/>
  <c r="I19" i="2"/>
  <c r="M18" i="2"/>
  <c r="L18" i="2"/>
  <c r="K18" i="2"/>
  <c r="J18" i="2"/>
  <c r="I18" i="2"/>
  <c r="M17" i="2"/>
  <c r="L17" i="2"/>
  <c r="K17" i="2"/>
  <c r="J17" i="2"/>
  <c r="I17" i="2"/>
  <c r="M16" i="2"/>
  <c r="L16" i="2"/>
  <c r="K16" i="2"/>
  <c r="J16" i="2"/>
  <c r="I16" i="2"/>
  <c r="M15" i="2"/>
  <c r="L15" i="2"/>
  <c r="K15" i="2"/>
  <c r="J15" i="2"/>
  <c r="I15" i="2"/>
  <c r="M14" i="2"/>
  <c r="L14" i="2"/>
  <c r="K14" i="2"/>
  <c r="J14" i="2"/>
  <c r="I14" i="2"/>
  <c r="M13" i="2"/>
  <c r="L13" i="2"/>
  <c r="K13" i="2"/>
  <c r="J13" i="2"/>
  <c r="I13" i="2"/>
  <c r="M12" i="2"/>
  <c r="L12" i="2"/>
  <c r="K12" i="2"/>
  <c r="J12" i="2"/>
  <c r="I12" i="2"/>
  <c r="M11" i="2"/>
  <c r="L11" i="2"/>
  <c r="K11" i="2"/>
  <c r="J11" i="2"/>
  <c r="I11" i="2"/>
  <c r="M10" i="2"/>
  <c r="L10" i="2"/>
  <c r="K10" i="2"/>
  <c r="J10" i="2"/>
  <c r="I10" i="2"/>
  <c r="M9" i="2"/>
  <c r="L9" i="2"/>
  <c r="K9" i="2"/>
  <c r="J9" i="2"/>
  <c r="I9" i="2"/>
  <c r="M8" i="2"/>
  <c r="L8" i="2"/>
  <c r="K8" i="2"/>
  <c r="J8" i="2"/>
  <c r="I8" i="2"/>
  <c r="M7" i="2"/>
  <c r="L7" i="2"/>
  <c r="K7" i="2"/>
  <c r="J7" i="2"/>
  <c r="I7" i="2"/>
  <c r="M6" i="2"/>
  <c r="L6" i="2"/>
  <c r="K6" i="2"/>
  <c r="J6" i="2"/>
  <c r="I6" i="2"/>
  <c r="M5" i="2"/>
  <c r="L5" i="2"/>
  <c r="K5" i="2"/>
  <c r="J5" i="2"/>
  <c r="I5" i="2"/>
  <c r="M4" i="2"/>
  <c r="L4" i="2"/>
  <c r="K4" i="2"/>
  <c r="J4" i="2"/>
  <c r="I4" i="2"/>
  <c r="M3" i="2"/>
  <c r="L3" i="2"/>
  <c r="K3" i="2"/>
  <c r="J3" i="2"/>
  <c r="I3" i="2"/>
  <c r="M2" i="2"/>
  <c r="L2" i="2"/>
  <c r="K2" i="2"/>
  <c r="J2" i="2"/>
  <c r="I2" i="2"/>
  <c r="N1" i="2"/>
  <c r="M1" i="2"/>
  <c r="L1" i="2"/>
  <c r="K1" i="2"/>
  <c r="J1" i="2"/>
  <c r="I1" i="2"/>
  <c r="H36" i="2"/>
  <c r="H34" i="2"/>
  <c r="H31" i="2"/>
  <c r="H30" i="2"/>
  <c r="H29" i="2"/>
  <c r="H28" i="2"/>
  <c r="H27" i="2"/>
  <c r="H26" i="2"/>
  <c r="H25" i="2"/>
  <c r="H24" i="2"/>
  <c r="H23" i="2"/>
  <c r="G31" i="2"/>
  <c r="G30" i="2"/>
  <c r="G29" i="2"/>
  <c r="G28" i="2"/>
  <c r="G27" i="2"/>
  <c r="G26" i="2"/>
  <c r="G25" i="2"/>
  <c r="G24" i="2"/>
  <c r="G23" i="2"/>
  <c r="H22" i="2"/>
  <c r="G22" i="2"/>
  <c r="H22" i="1"/>
  <c r="G22" i="1"/>
  <c r="G21" i="1"/>
  <c r="G20" i="1"/>
  <c r="G19" i="1"/>
  <c r="G18" i="1"/>
  <c r="G17" i="1"/>
  <c r="E16" i="1"/>
  <c r="D16" i="1"/>
  <c r="C16" i="1"/>
  <c r="B16" i="1"/>
  <c r="E15" i="1"/>
  <c r="D15" i="1"/>
  <c r="C15" i="1"/>
  <c r="B15" i="1"/>
  <c r="E14" i="1"/>
  <c r="D14" i="1"/>
  <c r="C14" i="1"/>
  <c r="B14" i="1"/>
  <c r="E13" i="1"/>
  <c r="D13" i="1"/>
  <c r="C13" i="1"/>
  <c r="B13" i="1"/>
  <c r="E12" i="1"/>
  <c r="D12" i="1"/>
  <c r="C12" i="1"/>
  <c r="B12" i="1"/>
  <c r="E11" i="1"/>
  <c r="D11" i="1"/>
  <c r="C11" i="1"/>
  <c r="B11" i="1"/>
  <c r="E10" i="1"/>
  <c r="D10" i="1"/>
  <c r="C10" i="1"/>
  <c r="B10" i="1"/>
  <c r="E9" i="1"/>
  <c r="D9" i="1"/>
  <c r="C9" i="1"/>
  <c r="B9" i="1"/>
  <c r="E8" i="1"/>
  <c r="D8" i="1"/>
  <c r="C8" i="1"/>
  <c r="B8" i="1"/>
  <c r="E7" i="1"/>
  <c r="D7" i="1"/>
  <c r="C7" i="1"/>
  <c r="B7" i="1"/>
  <c r="E6" i="1"/>
  <c r="D6" i="1"/>
  <c r="C6" i="1"/>
  <c r="B6" i="1"/>
  <c r="E5" i="1"/>
  <c r="D5" i="1"/>
  <c r="C5" i="1"/>
  <c r="B5" i="1"/>
  <c r="E4" i="1"/>
  <c r="D4" i="1"/>
  <c r="C4" i="1"/>
  <c r="B4" i="1"/>
  <c r="D3" i="1"/>
  <c r="E3" i="1"/>
  <c r="C3" i="1"/>
  <c r="G2" i="1"/>
  <c r="B3" i="1"/>
  <c r="H22" i="10" l="1"/>
  <c r="G22" i="10"/>
  <c r="O22" i="10" s="1"/>
  <c r="O20" i="10"/>
  <c r="O122" i="10" s="1"/>
  <c r="P21" i="10"/>
  <c r="K21" i="10"/>
  <c r="K20" i="10"/>
  <c r="K122" i="10" s="1"/>
  <c r="L21" i="10"/>
  <c r="N22" i="10"/>
  <c r="L20" i="10"/>
  <c r="L122" i="10" s="1"/>
  <c r="M21" i="10"/>
  <c r="M20" i="10"/>
  <c r="M122" i="10" s="1"/>
  <c r="N21" i="10"/>
  <c r="H22" i="9"/>
  <c r="L123" i="9"/>
  <c r="L20" i="9"/>
  <c r="L122" i="9" s="1"/>
  <c r="O20" i="9"/>
  <c r="O122" i="9" s="1"/>
  <c r="U122" i="9" s="1"/>
  <c r="P21" i="9"/>
  <c r="G22" i="9"/>
  <c r="K22" i="9" s="1"/>
  <c r="K21" i="9"/>
  <c r="T122" i="9"/>
  <c r="L21" i="9"/>
  <c r="O21" i="9"/>
  <c r="M21" i="9"/>
  <c r="K21" i="8"/>
  <c r="L21" i="8"/>
  <c r="K20" i="8"/>
  <c r="K122" i="8" s="1"/>
  <c r="M21" i="8"/>
  <c r="L20" i="8"/>
  <c r="L122" i="8" s="1"/>
  <c r="N21" i="8"/>
  <c r="M20" i="8"/>
  <c r="M122" i="8" s="1"/>
  <c r="O21" i="8"/>
  <c r="N20" i="8"/>
  <c r="N122" i="8" s="1"/>
  <c r="P21" i="8"/>
  <c r="K20" i="7"/>
  <c r="K122" i="7" s="1"/>
  <c r="L20" i="7"/>
  <c r="L122" i="7" s="1"/>
  <c r="M20" i="7"/>
  <c r="M122" i="7" s="1"/>
  <c r="O20" i="7"/>
  <c r="O122" i="7" s="1"/>
  <c r="N96" i="3"/>
  <c r="C33" i="2" s="1"/>
  <c r="M95" i="3"/>
  <c r="M96" i="3" s="1"/>
  <c r="B33" i="2"/>
  <c r="O96" i="3"/>
  <c r="D33" i="2" s="1"/>
  <c r="G33" i="2" s="1"/>
  <c r="G32" i="2"/>
  <c r="H33" i="6"/>
  <c r="G33" i="6"/>
  <c r="AE19" i="6"/>
  <c r="AF19" i="6" s="1"/>
  <c r="AG19" i="6" s="1"/>
  <c r="AE7" i="6"/>
  <c r="AF7" i="6" s="1"/>
  <c r="AG7" i="6" s="1"/>
  <c r="AE15" i="6"/>
  <c r="AF15" i="6" s="1"/>
  <c r="AG15" i="6" s="1"/>
  <c r="AE8" i="6"/>
  <c r="AF8" i="6" s="1"/>
  <c r="AG8" i="6" s="1"/>
  <c r="AE10" i="6"/>
  <c r="AF10" i="6" s="1"/>
  <c r="AG10" i="6" s="1"/>
  <c r="AC26" i="6"/>
  <c r="AE3" i="6"/>
  <c r="AF3" i="6" s="1"/>
  <c r="AG3" i="6" s="1"/>
  <c r="AE4" i="6"/>
  <c r="AF4" i="6" s="1"/>
  <c r="AG4" i="6" s="1"/>
  <c r="AE5" i="6"/>
  <c r="AF5" i="6" s="1"/>
  <c r="AG5" i="6" s="1"/>
  <c r="AE6" i="6"/>
  <c r="AF6" i="6" s="1"/>
  <c r="AG6" i="6" s="1"/>
  <c r="AE9" i="6"/>
  <c r="AF9" i="6" s="1"/>
  <c r="AG9" i="6" s="1"/>
  <c r="AE20" i="6"/>
  <c r="AF20" i="6" s="1"/>
  <c r="AG20" i="6" s="1"/>
  <c r="AE18" i="6"/>
  <c r="AF18" i="6" s="1"/>
  <c r="AG18" i="6" s="1"/>
  <c r="Y26" i="6"/>
  <c r="AE2" i="6"/>
  <c r="AF2" i="6" s="1"/>
  <c r="Z26" i="6"/>
  <c r="AE21" i="6"/>
  <c r="AF21" i="6" s="1"/>
  <c r="AG21" i="6" s="1"/>
  <c r="AA26" i="6"/>
  <c r="AE11" i="6"/>
  <c r="AF11" i="6" s="1"/>
  <c r="AG11" i="6" s="1"/>
  <c r="AE12" i="6"/>
  <c r="AF12" i="6" s="1"/>
  <c r="AG12" i="6" s="1"/>
  <c r="AE13" i="6"/>
  <c r="AF13" i="6" s="1"/>
  <c r="AG13" i="6" s="1"/>
  <c r="AE14" i="6"/>
  <c r="AF14" i="6" s="1"/>
  <c r="AG14" i="6" s="1"/>
  <c r="AE17" i="6"/>
  <c r="AF17" i="6" s="1"/>
  <c r="AG17" i="6" s="1"/>
  <c r="AB26" i="6"/>
  <c r="AE16" i="6"/>
  <c r="AF16" i="6" s="1"/>
  <c r="AG16" i="6" s="1"/>
  <c r="Z26" i="5"/>
  <c r="AA26" i="5"/>
  <c r="AC26" i="5"/>
  <c r="Y26" i="5"/>
  <c r="AB26" i="5"/>
  <c r="AE2" i="5"/>
  <c r="AE10" i="5"/>
  <c r="AF10" i="5" s="1"/>
  <c r="AG10" i="5" s="1"/>
  <c r="AE18" i="5"/>
  <c r="AF18" i="5" s="1"/>
  <c r="AG18" i="5" s="1"/>
  <c r="AE5" i="5"/>
  <c r="AF5" i="5" s="1"/>
  <c r="AG5" i="5" s="1"/>
  <c r="AE11" i="5"/>
  <c r="AF11" i="5" s="1"/>
  <c r="AG11" i="5" s="1"/>
  <c r="AE19" i="5"/>
  <c r="AF19" i="5" s="1"/>
  <c r="AG19" i="5" s="1"/>
  <c r="AE13" i="5"/>
  <c r="AF13" i="5" s="1"/>
  <c r="AG13" i="5" s="1"/>
  <c r="AE21" i="5"/>
  <c r="AF21" i="5" s="1"/>
  <c r="AG21" i="5" s="1"/>
  <c r="AE4" i="5"/>
  <c r="AF4" i="5" s="1"/>
  <c r="AG4" i="5" s="1"/>
  <c r="AE12" i="5"/>
  <c r="AF12" i="5" s="1"/>
  <c r="AG12" i="5" s="1"/>
  <c r="AE20" i="5"/>
  <c r="AF20" i="5" s="1"/>
  <c r="AG20" i="5" s="1"/>
  <c r="AE3" i="5"/>
  <c r="AF3" i="5" s="1"/>
  <c r="AG3" i="5" s="1"/>
  <c r="AE17" i="5"/>
  <c r="AF17" i="5" s="1"/>
  <c r="AG17" i="5" s="1"/>
  <c r="AE7" i="5"/>
  <c r="AF7" i="5" s="1"/>
  <c r="AG7" i="5" s="1"/>
  <c r="AE15" i="5"/>
  <c r="AF15" i="5" s="1"/>
  <c r="AG15" i="5" s="1"/>
  <c r="AE9" i="5"/>
  <c r="AF9" i="5" s="1"/>
  <c r="AG9" i="5" s="1"/>
  <c r="AE6" i="5"/>
  <c r="AF6" i="5" s="1"/>
  <c r="AG6" i="5" s="1"/>
  <c r="AE14" i="5"/>
  <c r="AF14" i="5" s="1"/>
  <c r="AG14" i="5" s="1"/>
  <c r="AE8" i="5"/>
  <c r="AF8" i="5" s="1"/>
  <c r="AG8" i="5" s="1"/>
  <c r="AE16" i="5"/>
  <c r="AF16" i="5" s="1"/>
  <c r="AG16" i="5" s="1"/>
  <c r="F5" i="1"/>
  <c r="G5" i="1" s="1"/>
  <c r="F7" i="1"/>
  <c r="G7" i="1" s="1"/>
  <c r="F9" i="1"/>
  <c r="G9" i="1" s="1"/>
  <c r="F11" i="1"/>
  <c r="G11" i="1" s="1"/>
  <c r="F13" i="1"/>
  <c r="G13" i="1" s="1"/>
  <c r="F15" i="1"/>
  <c r="G15" i="1" s="1"/>
  <c r="F4" i="1"/>
  <c r="G4" i="1" s="1"/>
  <c r="F6" i="1"/>
  <c r="G6" i="1" s="1"/>
  <c r="F8" i="1"/>
  <c r="G8" i="1" s="1"/>
  <c r="F10" i="1"/>
  <c r="G10" i="1" s="1"/>
  <c r="F12" i="1"/>
  <c r="G12" i="1" s="1"/>
  <c r="F14" i="1"/>
  <c r="G14" i="1" s="1"/>
  <c r="F16" i="1"/>
  <c r="G16" i="1" s="1"/>
  <c r="F3" i="1"/>
  <c r="G3" i="1" s="1"/>
  <c r="M22" i="10" l="1"/>
  <c r="K22" i="10"/>
  <c r="U22" i="10" s="1"/>
  <c r="P22" i="10"/>
  <c r="L22" i="10"/>
  <c r="U122" i="10"/>
  <c r="T122" i="10"/>
  <c r="T21" i="10"/>
  <c r="U21" i="10"/>
  <c r="P22" i="9"/>
  <c r="N22" i="9"/>
  <c r="M22" i="9"/>
  <c r="T22" i="9" s="1"/>
  <c r="O22" i="9"/>
  <c r="L22" i="9"/>
  <c r="U21" i="9"/>
  <c r="T21" i="9"/>
  <c r="T21" i="8"/>
  <c r="U21" i="8"/>
  <c r="U122" i="8"/>
  <c r="T122" i="8"/>
  <c r="S21" i="7"/>
  <c r="R21" i="7"/>
  <c r="H33" i="2"/>
  <c r="P96" i="3"/>
  <c r="S96" i="3" s="1"/>
  <c r="AE23" i="6"/>
  <c r="AF23" i="6"/>
  <c r="AG2" i="6"/>
  <c r="AF2" i="5"/>
  <c r="AG2" i="5" s="1"/>
  <c r="AE23" i="5"/>
  <c r="T22" i="10" l="1"/>
  <c r="B23" i="10" s="1"/>
  <c r="U22" i="9"/>
  <c r="B23" i="9" s="1"/>
  <c r="D23" i="9"/>
  <c r="F22" i="7"/>
  <c r="B22" i="7"/>
  <c r="E22" i="7"/>
  <c r="D22" i="7"/>
  <c r="C22" i="7"/>
  <c r="AF23" i="5"/>
  <c r="D23" i="10" l="1"/>
  <c r="H23" i="10" s="1"/>
  <c r="C23" i="9"/>
  <c r="G23" i="9" s="1"/>
  <c r="K23" i="9" s="1"/>
  <c r="H23" i="9"/>
  <c r="H22" i="8"/>
  <c r="G22" i="8"/>
  <c r="K22" i="8" s="1"/>
  <c r="G22" i="7"/>
  <c r="H22" i="7"/>
  <c r="G23" i="10" l="1"/>
  <c r="M23" i="10"/>
  <c r="K23" i="10"/>
  <c r="N23" i="10"/>
  <c r="P23" i="10"/>
  <c r="O23" i="10"/>
  <c r="L23" i="10"/>
  <c r="S23" i="9"/>
  <c r="R23" i="9"/>
  <c r="L23" i="9"/>
  <c r="N23" i="9"/>
  <c r="M23" i="9"/>
  <c r="O23" i="9"/>
  <c r="P23" i="9"/>
  <c r="N22" i="8"/>
  <c r="L22" i="8"/>
  <c r="T22" i="8" s="1"/>
  <c r="O22" i="8"/>
  <c r="M22" i="8"/>
  <c r="P22" i="8"/>
  <c r="P22" i="7"/>
  <c r="N22" i="7"/>
  <c r="K22" i="7"/>
  <c r="L22" i="7"/>
  <c r="O22" i="7"/>
  <c r="M22" i="7"/>
  <c r="R23" i="10" l="1"/>
  <c r="S23" i="10"/>
  <c r="U23" i="10" s="1"/>
  <c r="T23" i="10"/>
  <c r="U23" i="9"/>
  <c r="T23" i="9"/>
  <c r="B24" i="9" s="1"/>
  <c r="U22" i="8"/>
  <c r="E23" i="8" s="1"/>
  <c r="D23" i="8"/>
  <c r="S22" i="7"/>
  <c r="U22" i="7" s="1"/>
  <c r="R22" i="7"/>
  <c r="T22" i="7" s="1"/>
  <c r="D24" i="10" l="1"/>
  <c r="B24" i="10"/>
  <c r="C24" i="9"/>
  <c r="D24" i="9"/>
  <c r="H24" i="9" s="1"/>
  <c r="B23" i="8"/>
  <c r="C23" i="8"/>
  <c r="B23" i="7"/>
  <c r="F23" i="7"/>
  <c r="E23" i="7"/>
  <c r="D23" i="7"/>
  <c r="C23" i="7"/>
  <c r="H24" i="10" l="1"/>
  <c r="G24" i="10"/>
  <c r="L24" i="10" s="1"/>
  <c r="M24" i="10"/>
  <c r="G24" i="9"/>
  <c r="O24" i="9" s="1"/>
  <c r="M24" i="9"/>
  <c r="H23" i="8"/>
  <c r="G23" i="8"/>
  <c r="P23" i="8" s="1"/>
  <c r="G23" i="7"/>
  <c r="H23" i="7"/>
  <c r="K23" i="7"/>
  <c r="N23" i="7"/>
  <c r="O23" i="7"/>
  <c r="L23" i="7"/>
  <c r="P23" i="7"/>
  <c r="M23" i="7"/>
  <c r="K24" i="10" l="1"/>
  <c r="O24" i="10"/>
  <c r="N24" i="10"/>
  <c r="P24" i="10"/>
  <c r="K24" i="9"/>
  <c r="N24" i="9"/>
  <c r="L24" i="9"/>
  <c r="P24" i="9"/>
  <c r="K23" i="8"/>
  <c r="O23" i="8"/>
  <c r="N23" i="8"/>
  <c r="L23" i="8"/>
  <c r="M23" i="8"/>
  <c r="S23" i="7"/>
  <c r="U23" i="7" s="1"/>
  <c r="R23" i="7"/>
  <c r="T23" i="7" s="1"/>
  <c r="S24" i="10" l="1"/>
  <c r="R24" i="10"/>
  <c r="U24" i="10"/>
  <c r="T24" i="10"/>
  <c r="S24" i="9"/>
  <c r="U24" i="9" s="1"/>
  <c r="R24" i="9"/>
  <c r="T24" i="9" s="1"/>
  <c r="D25" i="9" s="1"/>
  <c r="S23" i="8"/>
  <c r="U23" i="8" s="1"/>
  <c r="C24" i="8" s="1"/>
  <c r="R23" i="8"/>
  <c r="T23" i="8"/>
  <c r="D24" i="8" s="1"/>
  <c r="C24" i="7"/>
  <c r="F24" i="7"/>
  <c r="E24" i="7"/>
  <c r="D24" i="7"/>
  <c r="B24" i="7"/>
  <c r="D25" i="10" l="1"/>
  <c r="B25" i="10"/>
  <c r="B25" i="9"/>
  <c r="G25" i="9" s="1"/>
  <c r="N25" i="9" s="1"/>
  <c r="C25" i="9"/>
  <c r="E24" i="8"/>
  <c r="B24" i="8"/>
  <c r="H24" i="7"/>
  <c r="G24" i="7"/>
  <c r="H25" i="10" l="1"/>
  <c r="G25" i="10"/>
  <c r="L25" i="10" s="1"/>
  <c r="M25" i="10"/>
  <c r="H25" i="9"/>
  <c r="M25" i="9"/>
  <c r="L25" i="9"/>
  <c r="K25" i="9"/>
  <c r="P25" i="9"/>
  <c r="O25" i="9"/>
  <c r="H24" i="8"/>
  <c r="G24" i="8"/>
  <c r="N24" i="8" s="1"/>
  <c r="M24" i="7"/>
  <c r="O24" i="7"/>
  <c r="P24" i="7"/>
  <c r="L24" i="7"/>
  <c r="K24" i="7"/>
  <c r="N24" i="7"/>
  <c r="K25" i="10" l="1"/>
  <c r="O25" i="10"/>
  <c r="N25" i="10"/>
  <c r="P25" i="10"/>
  <c r="S25" i="9"/>
  <c r="R25" i="9"/>
  <c r="T25" i="9"/>
  <c r="U25" i="9"/>
  <c r="M24" i="8"/>
  <c r="L24" i="8"/>
  <c r="P24" i="8"/>
  <c r="O24" i="8"/>
  <c r="K24" i="8"/>
  <c r="R24" i="7"/>
  <c r="T24" i="7" s="1"/>
  <c r="S24" i="7"/>
  <c r="U24" i="7" s="1"/>
  <c r="S25" i="10" l="1"/>
  <c r="R25" i="10"/>
  <c r="U25" i="10"/>
  <c r="T25" i="10"/>
  <c r="D26" i="9"/>
  <c r="C26" i="9"/>
  <c r="B26" i="9"/>
  <c r="S24" i="8"/>
  <c r="R24" i="8"/>
  <c r="T24" i="8"/>
  <c r="U24" i="8"/>
  <c r="F25" i="7"/>
  <c r="C25" i="7"/>
  <c r="B25" i="7"/>
  <c r="E25" i="7"/>
  <c r="D25" i="7"/>
  <c r="B26" i="10" l="1"/>
  <c r="D26" i="10"/>
  <c r="H26" i="9"/>
  <c r="G26" i="9"/>
  <c r="N26" i="9" s="1"/>
  <c r="D25" i="8"/>
  <c r="C25" i="8"/>
  <c r="B25" i="8"/>
  <c r="E25" i="8"/>
  <c r="H25" i="7"/>
  <c r="G25" i="7"/>
  <c r="K25" i="7"/>
  <c r="L25" i="7"/>
  <c r="M25" i="7"/>
  <c r="O25" i="7"/>
  <c r="G26" i="10" l="1"/>
  <c r="H26" i="10"/>
  <c r="P26" i="9"/>
  <c r="O26" i="9"/>
  <c r="M26" i="9"/>
  <c r="K26" i="9"/>
  <c r="L26" i="9"/>
  <c r="H25" i="8"/>
  <c r="G25" i="8"/>
  <c r="P25" i="8" s="1"/>
  <c r="O25" i="8"/>
  <c r="M25" i="8"/>
  <c r="P25" i="7"/>
  <c r="N25" i="7"/>
  <c r="S25" i="7" s="1"/>
  <c r="U25" i="7" s="1"/>
  <c r="O26" i="10" l="1"/>
  <c r="P26" i="10"/>
  <c r="N26" i="10"/>
  <c r="L26" i="10"/>
  <c r="K26" i="10"/>
  <c r="M26" i="10"/>
  <c r="S26" i="9"/>
  <c r="R26" i="9"/>
  <c r="T26" i="9" s="1"/>
  <c r="U26" i="9"/>
  <c r="N25" i="8"/>
  <c r="L25" i="8"/>
  <c r="K25" i="8"/>
  <c r="R25" i="7"/>
  <c r="T25" i="7" s="1"/>
  <c r="S26" i="10" l="1"/>
  <c r="R26" i="10"/>
  <c r="T26" i="10"/>
  <c r="U26" i="10"/>
  <c r="D27" i="9"/>
  <c r="C27" i="9"/>
  <c r="B27" i="9"/>
  <c r="S25" i="8"/>
  <c r="R25" i="8"/>
  <c r="U25" i="8"/>
  <c r="T25" i="8"/>
  <c r="F26" i="7"/>
  <c r="E26" i="7"/>
  <c r="D26" i="7"/>
  <c r="C26" i="7"/>
  <c r="B26" i="7"/>
  <c r="D27" i="10" l="1"/>
  <c r="B27" i="10"/>
  <c r="H27" i="9"/>
  <c r="G27" i="9"/>
  <c r="K27" i="9"/>
  <c r="M27" i="9"/>
  <c r="N27" i="9"/>
  <c r="C26" i="8"/>
  <c r="E26" i="8"/>
  <c r="B26" i="8"/>
  <c r="D26" i="8"/>
  <c r="H26" i="7"/>
  <c r="G26" i="7"/>
  <c r="M26" i="7"/>
  <c r="O26" i="7"/>
  <c r="H27" i="10" l="1"/>
  <c r="G27" i="10"/>
  <c r="M27" i="10" s="1"/>
  <c r="L27" i="10"/>
  <c r="R27" i="9"/>
  <c r="P27" i="9"/>
  <c r="O27" i="9"/>
  <c r="L27" i="9"/>
  <c r="S27" i="9" s="1"/>
  <c r="H26" i="8"/>
  <c r="G26" i="8"/>
  <c r="N26" i="8" s="1"/>
  <c r="P26" i="7"/>
  <c r="K26" i="7"/>
  <c r="L26" i="7"/>
  <c r="N26" i="7"/>
  <c r="K27" i="10" l="1"/>
  <c r="N27" i="10"/>
  <c r="O27" i="10"/>
  <c r="P27" i="10"/>
  <c r="U27" i="9"/>
  <c r="T27" i="9"/>
  <c r="L26" i="8"/>
  <c r="O26" i="8"/>
  <c r="K26" i="8"/>
  <c r="P26" i="8"/>
  <c r="M26" i="8"/>
  <c r="S26" i="7"/>
  <c r="U26" i="7" s="1"/>
  <c r="R26" i="7"/>
  <c r="T26" i="7" s="1"/>
  <c r="R27" i="10" l="1"/>
  <c r="T27" i="10" s="1"/>
  <c r="S27" i="10"/>
  <c r="U27" i="10" s="1"/>
  <c r="D28" i="10" s="1"/>
  <c r="B28" i="10"/>
  <c r="D28" i="9"/>
  <c r="C28" i="9"/>
  <c r="B28" i="9"/>
  <c r="R26" i="8"/>
  <c r="S26" i="8"/>
  <c r="U26" i="8"/>
  <c r="T26" i="8"/>
  <c r="D27" i="7"/>
  <c r="F27" i="7"/>
  <c r="B27" i="7"/>
  <c r="C27" i="7"/>
  <c r="E27" i="7"/>
  <c r="H28" i="10" l="1"/>
  <c r="G28" i="10"/>
  <c r="L28" i="10" s="1"/>
  <c r="H28" i="9"/>
  <c r="G28" i="9"/>
  <c r="K28" i="9"/>
  <c r="N28" i="9"/>
  <c r="M28" i="9"/>
  <c r="D27" i="8"/>
  <c r="C27" i="8"/>
  <c r="E27" i="8"/>
  <c r="B27" i="8"/>
  <c r="G27" i="7"/>
  <c r="H27" i="7"/>
  <c r="K27" i="7"/>
  <c r="N27" i="7"/>
  <c r="L27" i="7"/>
  <c r="O27" i="7"/>
  <c r="M27" i="7"/>
  <c r="K28" i="10" l="1"/>
  <c r="M28" i="10"/>
  <c r="P28" i="10"/>
  <c r="O28" i="10"/>
  <c r="N28" i="10"/>
  <c r="L28" i="9"/>
  <c r="S28" i="9" s="1"/>
  <c r="P28" i="9"/>
  <c r="O28" i="9"/>
  <c r="H27" i="8"/>
  <c r="G27" i="8"/>
  <c r="P27" i="8" s="1"/>
  <c r="M27" i="8"/>
  <c r="S27" i="7"/>
  <c r="U27" i="7" s="1"/>
  <c r="R27" i="7"/>
  <c r="T27" i="7" s="1"/>
  <c r="P27" i="7"/>
  <c r="S28" i="10" l="1"/>
  <c r="R28" i="10"/>
  <c r="U28" i="10"/>
  <c r="T28" i="10"/>
  <c r="D29" i="10" s="1"/>
  <c r="U28" i="9"/>
  <c r="R28" i="9"/>
  <c r="T28" i="9"/>
  <c r="N27" i="8"/>
  <c r="O27" i="8"/>
  <c r="L27" i="8"/>
  <c r="K27" i="8"/>
  <c r="D28" i="7"/>
  <c r="C28" i="7"/>
  <c r="B28" i="7"/>
  <c r="F28" i="7"/>
  <c r="E28" i="7"/>
  <c r="B29" i="10" l="1"/>
  <c r="C29" i="9"/>
  <c r="B29" i="9"/>
  <c r="D29" i="9"/>
  <c r="S27" i="8"/>
  <c r="R27" i="8"/>
  <c r="U27" i="8"/>
  <c r="T27" i="8"/>
  <c r="O28" i="7"/>
  <c r="H28" i="7"/>
  <c r="G28" i="7"/>
  <c r="K28" i="7"/>
  <c r="L28" i="7"/>
  <c r="M28" i="7"/>
  <c r="G29" i="10" l="1"/>
  <c r="K29" i="10" s="1"/>
  <c r="H29" i="10"/>
  <c r="L29" i="10"/>
  <c r="N29" i="10"/>
  <c r="O29" i="10"/>
  <c r="P29" i="10"/>
  <c r="M29" i="10"/>
  <c r="H29" i="9"/>
  <c r="G29" i="9"/>
  <c r="K29" i="9" s="1"/>
  <c r="B28" i="8"/>
  <c r="E28" i="8"/>
  <c r="D28" i="8"/>
  <c r="C28" i="8"/>
  <c r="N28" i="7"/>
  <c r="P28" i="7"/>
  <c r="S28" i="7"/>
  <c r="U28" i="7" s="1"/>
  <c r="R28" i="7"/>
  <c r="T28" i="7" s="1"/>
  <c r="S29" i="10" l="1"/>
  <c r="R29" i="10"/>
  <c r="U29" i="10"/>
  <c r="T29" i="10"/>
  <c r="D30" i="10" s="1"/>
  <c r="M29" i="9"/>
  <c r="N29" i="9"/>
  <c r="P29" i="9"/>
  <c r="O29" i="9"/>
  <c r="L29" i="9"/>
  <c r="H28" i="8"/>
  <c r="G28" i="8"/>
  <c r="P28" i="8" s="1"/>
  <c r="B29" i="7"/>
  <c r="F29" i="7"/>
  <c r="E29" i="7"/>
  <c r="D29" i="7"/>
  <c r="C29" i="7"/>
  <c r="B30" i="10" l="1"/>
  <c r="H30" i="10" s="1"/>
  <c r="G30" i="10"/>
  <c r="M30" i="10" s="1"/>
  <c r="K30" i="10"/>
  <c r="R29" i="9"/>
  <c r="S29" i="9"/>
  <c r="U29" i="9" s="1"/>
  <c r="T29" i="9"/>
  <c r="N28" i="8"/>
  <c r="O28" i="8"/>
  <c r="M28" i="8"/>
  <c r="K28" i="8"/>
  <c r="L28" i="8"/>
  <c r="L29" i="7"/>
  <c r="O29" i="7"/>
  <c r="H29" i="7"/>
  <c r="G29" i="7"/>
  <c r="M29" i="7" s="1"/>
  <c r="K29" i="7"/>
  <c r="S30" i="10" l="1"/>
  <c r="R30" i="10"/>
  <c r="L30" i="10"/>
  <c r="U30" i="10" s="1"/>
  <c r="O30" i="10"/>
  <c r="N30" i="10"/>
  <c r="P30" i="10"/>
  <c r="B30" i="9"/>
  <c r="D30" i="9"/>
  <c r="C30" i="9"/>
  <c r="S28" i="8"/>
  <c r="R28" i="8"/>
  <c r="T28" i="8"/>
  <c r="U28" i="8"/>
  <c r="N29" i="7"/>
  <c r="S29" i="7" s="1"/>
  <c r="U29" i="7" s="1"/>
  <c r="P29" i="7"/>
  <c r="T30" i="10" l="1"/>
  <c r="D31" i="10" s="1"/>
  <c r="H30" i="9"/>
  <c r="G30" i="9"/>
  <c r="K30" i="9" s="1"/>
  <c r="C29" i="8"/>
  <c r="E29" i="8"/>
  <c r="D29" i="8"/>
  <c r="B29" i="8"/>
  <c r="R29" i="7"/>
  <c r="T29" i="7" s="1"/>
  <c r="B31" i="10" l="1"/>
  <c r="G31" i="10"/>
  <c r="L31" i="10" s="1"/>
  <c r="H31" i="10"/>
  <c r="K31" i="10"/>
  <c r="L30" i="9"/>
  <c r="S30" i="9" s="1"/>
  <c r="M30" i="9"/>
  <c r="O30" i="9"/>
  <c r="P30" i="9"/>
  <c r="N30" i="9"/>
  <c r="H29" i="8"/>
  <c r="G29" i="8"/>
  <c r="P29" i="8" s="1"/>
  <c r="K29" i="8"/>
  <c r="M29" i="8"/>
  <c r="N29" i="8"/>
  <c r="L29" i="8"/>
  <c r="O29" i="8"/>
  <c r="E30" i="7"/>
  <c r="B30" i="7"/>
  <c r="F30" i="7"/>
  <c r="D30" i="7"/>
  <c r="C30" i="7"/>
  <c r="M31" i="10" l="1"/>
  <c r="P31" i="10"/>
  <c r="O31" i="10"/>
  <c r="N31" i="10"/>
  <c r="R30" i="9"/>
  <c r="T30" i="9" s="1"/>
  <c r="D31" i="9" s="1"/>
  <c r="U30" i="9"/>
  <c r="S29" i="8"/>
  <c r="R29" i="8"/>
  <c r="U29" i="8"/>
  <c r="T29" i="8"/>
  <c r="M30" i="7"/>
  <c r="O30" i="7"/>
  <c r="G30" i="7"/>
  <c r="H30" i="7"/>
  <c r="K30" i="7"/>
  <c r="R31" i="10" l="1"/>
  <c r="T31" i="10" s="1"/>
  <c r="S31" i="10"/>
  <c r="U31" i="10" s="1"/>
  <c r="B32" i="10" s="1"/>
  <c r="B31" i="9"/>
  <c r="C31" i="9"/>
  <c r="G31" i="9" s="1"/>
  <c r="H31" i="9"/>
  <c r="K31" i="9"/>
  <c r="E30" i="8"/>
  <c r="D30" i="8"/>
  <c r="C30" i="8"/>
  <c r="B30" i="8"/>
  <c r="N30" i="7"/>
  <c r="P30" i="7"/>
  <c r="L30" i="7"/>
  <c r="R30" i="7" s="1"/>
  <c r="T30" i="7" s="1"/>
  <c r="D32" i="10" l="1"/>
  <c r="H32" i="10" s="1"/>
  <c r="L31" i="9"/>
  <c r="S31" i="9" s="1"/>
  <c r="N31" i="9"/>
  <c r="P31" i="9"/>
  <c r="O31" i="9"/>
  <c r="M31" i="9"/>
  <c r="H30" i="8"/>
  <c r="G30" i="8"/>
  <c r="K30" i="8" s="1"/>
  <c r="L30" i="8"/>
  <c r="O30" i="8"/>
  <c r="N30" i="8"/>
  <c r="D31" i="7"/>
  <c r="S30" i="7"/>
  <c r="U30" i="7" s="1"/>
  <c r="E31" i="7" s="1"/>
  <c r="G32" i="10" l="1"/>
  <c r="R31" i="9"/>
  <c r="U31" i="9"/>
  <c r="T31" i="9"/>
  <c r="P30" i="8"/>
  <c r="M30" i="8"/>
  <c r="R30" i="8" s="1"/>
  <c r="C31" i="7"/>
  <c r="F31" i="7"/>
  <c r="B31" i="7"/>
  <c r="K32" i="10" l="1"/>
  <c r="M32" i="10"/>
  <c r="P32" i="10"/>
  <c r="O32" i="10"/>
  <c r="N32" i="10"/>
  <c r="L32" i="10"/>
  <c r="B32" i="9"/>
  <c r="D32" i="9"/>
  <c r="C32" i="9"/>
  <c r="S30" i="8"/>
  <c r="U30" i="8"/>
  <c r="T30" i="8"/>
  <c r="H31" i="7"/>
  <c r="G31" i="7"/>
  <c r="K31" i="7"/>
  <c r="O31" i="7"/>
  <c r="L31" i="7"/>
  <c r="S32" i="10" l="1"/>
  <c r="R32" i="10"/>
  <c r="T32" i="10" s="1"/>
  <c r="U32" i="10"/>
  <c r="H32" i="9"/>
  <c r="G32" i="9"/>
  <c r="N32" i="9" s="1"/>
  <c r="C31" i="8"/>
  <c r="D31" i="8"/>
  <c r="B31" i="8"/>
  <c r="E31" i="8"/>
  <c r="N31" i="7"/>
  <c r="P31" i="7"/>
  <c r="M31" i="7"/>
  <c r="S31" i="7" s="1"/>
  <c r="U31" i="7" s="1"/>
  <c r="D33" i="10" l="1"/>
  <c r="B33" i="10"/>
  <c r="L32" i="9"/>
  <c r="K32" i="9"/>
  <c r="P32" i="9"/>
  <c r="O32" i="9"/>
  <c r="M32" i="9"/>
  <c r="H31" i="8"/>
  <c r="G31" i="8"/>
  <c r="R31" i="7"/>
  <c r="T31" i="7" s="1"/>
  <c r="H33" i="10" l="1"/>
  <c r="G33" i="10"/>
  <c r="R32" i="9"/>
  <c r="S32" i="9"/>
  <c r="U32" i="9"/>
  <c r="T32" i="9"/>
  <c r="P31" i="8"/>
  <c r="O31" i="8"/>
  <c r="K31" i="8"/>
  <c r="L31" i="8"/>
  <c r="M31" i="8"/>
  <c r="N31" i="8"/>
  <c r="C32" i="7"/>
  <c r="F32" i="7"/>
  <c r="E32" i="7"/>
  <c r="D32" i="7"/>
  <c r="B32" i="7"/>
  <c r="K33" i="10" l="1"/>
  <c r="P33" i="10"/>
  <c r="N33" i="10"/>
  <c r="O33" i="10"/>
  <c r="L33" i="10"/>
  <c r="M33" i="10"/>
  <c r="D33" i="9"/>
  <c r="C33" i="9"/>
  <c r="B33" i="9"/>
  <c r="S31" i="8"/>
  <c r="R31" i="8"/>
  <c r="U31" i="8"/>
  <c r="T31" i="8"/>
  <c r="H32" i="7"/>
  <c r="G32" i="7"/>
  <c r="P32" i="7" s="1"/>
  <c r="K32" i="7"/>
  <c r="M32" i="7"/>
  <c r="N32" i="7"/>
  <c r="O32" i="7"/>
  <c r="L32" i="7"/>
  <c r="S33" i="10" l="1"/>
  <c r="R33" i="10"/>
  <c r="U33" i="10"/>
  <c r="T33" i="10"/>
  <c r="G33" i="9"/>
  <c r="K33" i="9" s="1"/>
  <c r="H33" i="9"/>
  <c r="N33" i="9"/>
  <c r="E32" i="8"/>
  <c r="D32" i="8"/>
  <c r="C32" i="8"/>
  <c r="B32" i="8"/>
  <c r="R32" i="7"/>
  <c r="T32" i="7" s="1"/>
  <c r="S32" i="7"/>
  <c r="U32" i="7" s="1"/>
  <c r="D34" i="10" l="1"/>
  <c r="B34" i="10"/>
  <c r="M33" i="9"/>
  <c r="L33" i="9"/>
  <c r="S33" i="9" s="1"/>
  <c r="U33" i="9" s="1"/>
  <c r="O33" i="9"/>
  <c r="P33" i="9"/>
  <c r="G32" i="8"/>
  <c r="K32" i="8" s="1"/>
  <c r="H32" i="8"/>
  <c r="F33" i="7"/>
  <c r="C33" i="7"/>
  <c r="B33" i="7"/>
  <c r="E33" i="7"/>
  <c r="D33" i="7"/>
  <c r="G34" i="10" l="1"/>
  <c r="H34" i="10"/>
  <c r="K34" i="10"/>
  <c r="R33" i="9"/>
  <c r="T33" i="9" s="1"/>
  <c r="D34" i="9" s="1"/>
  <c r="N32" i="8"/>
  <c r="M32" i="8"/>
  <c r="P32" i="8"/>
  <c r="L32" i="8"/>
  <c r="S32" i="8" s="1"/>
  <c r="O32" i="8"/>
  <c r="H33" i="7"/>
  <c r="G33" i="7"/>
  <c r="K33" i="7"/>
  <c r="L33" i="7"/>
  <c r="O33" i="7"/>
  <c r="M34" i="10" l="1"/>
  <c r="S34" i="10" s="1"/>
  <c r="L34" i="10"/>
  <c r="O34" i="10"/>
  <c r="P34" i="10"/>
  <c r="N34" i="10"/>
  <c r="C34" i="9"/>
  <c r="B34" i="9"/>
  <c r="G34" i="9" s="1"/>
  <c r="H34" i="9"/>
  <c r="R32" i="8"/>
  <c r="U32" i="8"/>
  <c r="T32" i="8"/>
  <c r="N33" i="7"/>
  <c r="P33" i="7"/>
  <c r="M33" i="7"/>
  <c r="S33" i="7" s="1"/>
  <c r="U33" i="7" s="1"/>
  <c r="U34" i="10" l="1"/>
  <c r="R34" i="10"/>
  <c r="T34" i="10" s="1"/>
  <c r="L34" i="9"/>
  <c r="N34" i="9"/>
  <c r="M34" i="9"/>
  <c r="K34" i="9"/>
  <c r="O34" i="9"/>
  <c r="P34" i="9"/>
  <c r="D33" i="8"/>
  <c r="E33" i="8"/>
  <c r="C33" i="8"/>
  <c r="B33" i="8"/>
  <c r="R33" i="7"/>
  <c r="T33" i="7" s="1"/>
  <c r="D35" i="10" l="1"/>
  <c r="B35" i="10"/>
  <c r="S34" i="9"/>
  <c r="U34" i="9" s="1"/>
  <c r="C35" i="9" s="1"/>
  <c r="R34" i="9"/>
  <c r="T34" i="9" s="1"/>
  <c r="D35" i="9" s="1"/>
  <c r="G33" i="8"/>
  <c r="H33" i="8"/>
  <c r="F34" i="7"/>
  <c r="E34" i="7"/>
  <c r="D34" i="7"/>
  <c r="C34" i="7"/>
  <c r="B34" i="7"/>
  <c r="G35" i="10" l="1"/>
  <c r="K35" i="10"/>
  <c r="H35" i="10"/>
  <c r="L35" i="10"/>
  <c r="B35" i="9"/>
  <c r="H35" i="9" s="1"/>
  <c r="G35" i="9"/>
  <c r="N35" i="9" s="1"/>
  <c r="L35" i="9"/>
  <c r="P33" i="8"/>
  <c r="K33" i="8"/>
  <c r="N33" i="8"/>
  <c r="M33" i="8"/>
  <c r="L33" i="8"/>
  <c r="O33" i="8"/>
  <c r="L34" i="7"/>
  <c r="M34" i="7"/>
  <c r="H34" i="7"/>
  <c r="G34" i="7"/>
  <c r="K34" i="7"/>
  <c r="O34" i="7"/>
  <c r="P35" i="10" l="1"/>
  <c r="N35" i="10"/>
  <c r="O35" i="10"/>
  <c r="M35" i="10"/>
  <c r="K35" i="9"/>
  <c r="O35" i="9"/>
  <c r="P35" i="9"/>
  <c r="M35" i="9"/>
  <c r="S33" i="8"/>
  <c r="R33" i="8"/>
  <c r="U33" i="8"/>
  <c r="T33" i="8"/>
  <c r="N34" i="7"/>
  <c r="S34" i="7" s="1"/>
  <c r="U34" i="7" s="1"/>
  <c r="P34" i="7"/>
  <c r="S35" i="10" l="1"/>
  <c r="U35" i="10" s="1"/>
  <c r="R35" i="10"/>
  <c r="T35" i="10" s="1"/>
  <c r="S35" i="9"/>
  <c r="U35" i="9" s="1"/>
  <c r="R35" i="9"/>
  <c r="T35" i="9"/>
  <c r="C34" i="8"/>
  <c r="B34" i="8"/>
  <c r="E34" i="8"/>
  <c r="D34" i="8"/>
  <c r="R34" i="7"/>
  <c r="T34" i="7" s="1"/>
  <c r="B36" i="10" l="1"/>
  <c r="D36" i="10"/>
  <c r="D36" i="9"/>
  <c r="C36" i="9"/>
  <c r="B36" i="9"/>
  <c r="H34" i="8"/>
  <c r="G34" i="8"/>
  <c r="D35" i="7"/>
  <c r="F35" i="7"/>
  <c r="C35" i="7"/>
  <c r="B35" i="7"/>
  <c r="E35" i="7"/>
  <c r="H36" i="10" l="1"/>
  <c r="G36" i="10"/>
  <c r="M36" i="10" s="1"/>
  <c r="G36" i="9"/>
  <c r="H36" i="9"/>
  <c r="L36" i="9"/>
  <c r="N36" i="9"/>
  <c r="P34" i="8"/>
  <c r="K34" i="8"/>
  <c r="L34" i="8"/>
  <c r="N34" i="8"/>
  <c r="M34" i="8"/>
  <c r="O34" i="8"/>
  <c r="G35" i="7"/>
  <c r="P35" i="7" s="1"/>
  <c r="H35" i="7"/>
  <c r="L36" i="10" l="1"/>
  <c r="O36" i="10"/>
  <c r="N36" i="10"/>
  <c r="P36" i="10"/>
  <c r="K36" i="10"/>
  <c r="K36" i="9"/>
  <c r="M36" i="9"/>
  <c r="O36" i="9"/>
  <c r="P36" i="9"/>
  <c r="S34" i="8"/>
  <c r="R34" i="8"/>
  <c r="T34" i="8"/>
  <c r="U34" i="8"/>
  <c r="M35" i="7"/>
  <c r="O35" i="7"/>
  <c r="L35" i="7"/>
  <c r="K35" i="7"/>
  <c r="N35" i="7"/>
  <c r="S36" i="10" l="1"/>
  <c r="R36" i="10"/>
  <c r="U36" i="10"/>
  <c r="T36" i="10"/>
  <c r="S36" i="9"/>
  <c r="R36" i="9"/>
  <c r="T36" i="9"/>
  <c r="U36" i="9"/>
  <c r="B35" i="8"/>
  <c r="E35" i="8"/>
  <c r="D35" i="8"/>
  <c r="C35" i="8"/>
  <c r="S35" i="7"/>
  <c r="U35" i="7" s="1"/>
  <c r="R35" i="7"/>
  <c r="T35" i="7" s="1"/>
  <c r="D37" i="10" l="1"/>
  <c r="B37" i="10"/>
  <c r="C37" i="9"/>
  <c r="B37" i="9"/>
  <c r="D37" i="9"/>
  <c r="G35" i="8"/>
  <c r="M35" i="8" s="1"/>
  <c r="H35" i="8"/>
  <c r="D36" i="7"/>
  <c r="C36" i="7"/>
  <c r="B36" i="7"/>
  <c r="F36" i="7"/>
  <c r="E36" i="7"/>
  <c r="G37" i="10" l="1"/>
  <c r="H37" i="10"/>
  <c r="H37" i="9"/>
  <c r="G37" i="9"/>
  <c r="L37" i="9" s="1"/>
  <c r="K35" i="8"/>
  <c r="L35" i="8"/>
  <c r="P35" i="8"/>
  <c r="N35" i="8"/>
  <c r="O35" i="8"/>
  <c r="H36" i="7"/>
  <c r="G36" i="7"/>
  <c r="K36" i="7"/>
  <c r="L36" i="7"/>
  <c r="M36" i="7"/>
  <c r="N37" i="10" l="1"/>
  <c r="K37" i="10"/>
  <c r="O37" i="10"/>
  <c r="P37" i="10"/>
  <c r="L37" i="10"/>
  <c r="M37" i="10"/>
  <c r="M37" i="9"/>
  <c r="N37" i="9"/>
  <c r="K37" i="9"/>
  <c r="O37" i="9"/>
  <c r="P37" i="9"/>
  <c r="S35" i="8"/>
  <c r="R35" i="8"/>
  <c r="U35" i="8"/>
  <c r="T35" i="8"/>
  <c r="N36" i="7"/>
  <c r="S36" i="7" s="1"/>
  <c r="U36" i="7" s="1"/>
  <c r="P36" i="7"/>
  <c r="O36" i="7"/>
  <c r="S37" i="10" l="1"/>
  <c r="R37" i="10"/>
  <c r="U37" i="10"/>
  <c r="T37" i="10"/>
  <c r="S37" i="9"/>
  <c r="U37" i="9" s="1"/>
  <c r="R37" i="9"/>
  <c r="T37" i="9"/>
  <c r="D36" i="8"/>
  <c r="C36" i="8"/>
  <c r="E36" i="8"/>
  <c r="B36" i="8"/>
  <c r="R36" i="7"/>
  <c r="T36" i="7" s="1"/>
  <c r="B38" i="10" l="1"/>
  <c r="D38" i="10"/>
  <c r="B38" i="9"/>
  <c r="C38" i="9"/>
  <c r="D38" i="9"/>
  <c r="H36" i="8"/>
  <c r="G36" i="8"/>
  <c r="N36" i="8" s="1"/>
  <c r="B37" i="7"/>
  <c r="F37" i="7"/>
  <c r="E37" i="7"/>
  <c r="D37" i="7"/>
  <c r="C37" i="7"/>
  <c r="H38" i="10" l="1"/>
  <c r="G38" i="10"/>
  <c r="K38" i="10" s="1"/>
  <c r="H38" i="9"/>
  <c r="G38" i="9"/>
  <c r="N38" i="9" s="1"/>
  <c r="K36" i="8"/>
  <c r="M36" i="8"/>
  <c r="P36" i="8"/>
  <c r="L36" i="8"/>
  <c r="O36" i="8"/>
  <c r="N37" i="7"/>
  <c r="G37" i="7"/>
  <c r="P37" i="7" s="1"/>
  <c r="H37" i="7"/>
  <c r="K37" i="7"/>
  <c r="L37" i="7"/>
  <c r="M37" i="7"/>
  <c r="O37" i="7"/>
  <c r="L38" i="10" l="1"/>
  <c r="N38" i="10"/>
  <c r="P38" i="10"/>
  <c r="M38" i="10"/>
  <c r="S38" i="10" s="1"/>
  <c r="O38" i="10"/>
  <c r="K38" i="9"/>
  <c r="O38" i="9"/>
  <c r="P38" i="9"/>
  <c r="L38" i="9"/>
  <c r="M38" i="9"/>
  <c r="S36" i="8"/>
  <c r="R36" i="8"/>
  <c r="U36" i="8"/>
  <c r="T36" i="8"/>
  <c r="S37" i="7"/>
  <c r="U37" i="7" s="1"/>
  <c r="R37" i="7"/>
  <c r="T37" i="7" s="1"/>
  <c r="R38" i="10" l="1"/>
  <c r="U38" i="10"/>
  <c r="T38" i="10"/>
  <c r="S38" i="9"/>
  <c r="U38" i="9" s="1"/>
  <c r="R38" i="9"/>
  <c r="T38" i="9"/>
  <c r="E37" i="8"/>
  <c r="B37" i="8"/>
  <c r="C37" i="8"/>
  <c r="D37" i="8"/>
  <c r="E38" i="7"/>
  <c r="B38" i="7"/>
  <c r="F38" i="7"/>
  <c r="D38" i="7"/>
  <c r="C38" i="7"/>
  <c r="B39" i="10" l="1"/>
  <c r="D39" i="10"/>
  <c r="D39" i="9"/>
  <c r="C39" i="9"/>
  <c r="B39" i="9"/>
  <c r="H37" i="8"/>
  <c r="G37" i="8"/>
  <c r="G38" i="7"/>
  <c r="M38" i="7" s="1"/>
  <c r="H38" i="7"/>
  <c r="G39" i="10" l="1"/>
  <c r="H39" i="10"/>
  <c r="M39" i="9"/>
  <c r="H39" i="9"/>
  <c r="G39" i="9"/>
  <c r="N39" i="9" s="1"/>
  <c r="N37" i="8"/>
  <c r="P37" i="8"/>
  <c r="K37" i="8"/>
  <c r="M37" i="8"/>
  <c r="L37" i="8"/>
  <c r="O37" i="8"/>
  <c r="L38" i="7"/>
  <c r="K38" i="7"/>
  <c r="N38" i="7"/>
  <c r="P38" i="7"/>
  <c r="O38" i="7"/>
  <c r="K39" i="10" l="1"/>
  <c r="L39" i="10"/>
  <c r="P39" i="10"/>
  <c r="N39" i="10"/>
  <c r="O39" i="10"/>
  <c r="M39" i="10"/>
  <c r="L39" i="9"/>
  <c r="K39" i="9"/>
  <c r="O39" i="9"/>
  <c r="P39" i="9"/>
  <c r="S37" i="8"/>
  <c r="R37" i="8"/>
  <c r="T37" i="8"/>
  <c r="U37" i="8"/>
  <c r="S38" i="7"/>
  <c r="U38" i="7" s="1"/>
  <c r="R38" i="7"/>
  <c r="T38" i="7" s="1"/>
  <c r="R39" i="10" l="1"/>
  <c r="S39" i="10"/>
  <c r="U39" i="10"/>
  <c r="T39" i="10"/>
  <c r="S39" i="9"/>
  <c r="R39" i="9"/>
  <c r="T39" i="9"/>
  <c r="U39" i="9"/>
  <c r="B38" i="8"/>
  <c r="E38" i="8"/>
  <c r="D38" i="8"/>
  <c r="C38" i="8"/>
  <c r="E39" i="7"/>
  <c r="D39" i="7"/>
  <c r="C39" i="7"/>
  <c r="B39" i="7"/>
  <c r="F39" i="7"/>
  <c r="B40" i="10" l="1"/>
  <c r="D40" i="10"/>
  <c r="C40" i="9"/>
  <c r="D40" i="9"/>
  <c r="B40" i="9"/>
  <c r="H38" i="8"/>
  <c r="G38" i="8"/>
  <c r="H39" i="7"/>
  <c r="G39" i="7"/>
  <c r="K39" i="7"/>
  <c r="M39" i="7"/>
  <c r="L39" i="7"/>
  <c r="O39" i="7"/>
  <c r="G40" i="10" l="1"/>
  <c r="H40" i="10"/>
  <c r="K40" i="10"/>
  <c r="G40" i="9"/>
  <c r="H40" i="9"/>
  <c r="K40" i="9"/>
  <c r="O38" i="8"/>
  <c r="P38" i="8"/>
  <c r="L38" i="8"/>
  <c r="K38" i="8"/>
  <c r="M38" i="8"/>
  <c r="N38" i="8"/>
  <c r="N39" i="7"/>
  <c r="S39" i="7" s="1"/>
  <c r="U39" i="7" s="1"/>
  <c r="P39" i="7"/>
  <c r="L40" i="10" l="1"/>
  <c r="N40" i="10"/>
  <c r="P40" i="10"/>
  <c r="O40" i="10"/>
  <c r="M40" i="10"/>
  <c r="L40" i="9"/>
  <c r="M40" i="9"/>
  <c r="N40" i="9"/>
  <c r="O40" i="9"/>
  <c r="P40" i="9"/>
  <c r="R38" i="8"/>
  <c r="S38" i="8"/>
  <c r="U38" i="8"/>
  <c r="T38" i="8"/>
  <c r="R39" i="7"/>
  <c r="T39" i="7" s="1"/>
  <c r="R40" i="10" l="1"/>
  <c r="S40" i="10"/>
  <c r="U40" i="10" s="1"/>
  <c r="T40" i="10"/>
  <c r="S40" i="9"/>
  <c r="R40" i="9"/>
  <c r="T40" i="9" s="1"/>
  <c r="U40" i="9"/>
  <c r="E39" i="8"/>
  <c r="B39" i="8"/>
  <c r="D39" i="8"/>
  <c r="C39" i="8"/>
  <c r="C40" i="7"/>
  <c r="F40" i="7"/>
  <c r="E40" i="7"/>
  <c r="B40" i="7"/>
  <c r="D40" i="7"/>
  <c r="D41" i="10" l="1"/>
  <c r="B41" i="10"/>
  <c r="D41" i="9"/>
  <c r="B41" i="9"/>
  <c r="C41" i="9"/>
  <c r="H39" i="8"/>
  <c r="G39" i="8"/>
  <c r="K39" i="8" s="1"/>
  <c r="H40" i="7"/>
  <c r="G40" i="7"/>
  <c r="P40" i="7" s="1"/>
  <c r="K40" i="7"/>
  <c r="H41" i="10" l="1"/>
  <c r="G41" i="10"/>
  <c r="H41" i="9"/>
  <c r="G41" i="9"/>
  <c r="P41" i="9" s="1"/>
  <c r="O41" i="9"/>
  <c r="S39" i="8"/>
  <c r="R39" i="8"/>
  <c r="O39" i="8"/>
  <c r="N39" i="8"/>
  <c r="P39" i="8"/>
  <c r="M39" i="8"/>
  <c r="L39" i="8"/>
  <c r="L40" i="7"/>
  <c r="S40" i="7" s="1"/>
  <c r="U40" i="7" s="1"/>
  <c r="N40" i="7"/>
  <c r="O40" i="7"/>
  <c r="M40" i="7"/>
  <c r="R40" i="7" s="1"/>
  <c r="T40" i="7" s="1"/>
  <c r="M41" i="10" l="1"/>
  <c r="L41" i="10"/>
  <c r="P41" i="10"/>
  <c r="O41" i="10"/>
  <c r="N41" i="10"/>
  <c r="K41" i="10"/>
  <c r="L41" i="9"/>
  <c r="K41" i="9"/>
  <c r="N41" i="9"/>
  <c r="M41" i="9"/>
  <c r="U39" i="8"/>
  <c r="T39" i="8"/>
  <c r="F41" i="7"/>
  <c r="C41" i="7"/>
  <c r="B41" i="7"/>
  <c r="E41" i="7"/>
  <c r="D41" i="7"/>
  <c r="S41" i="10" l="1"/>
  <c r="R41" i="10"/>
  <c r="U41" i="10"/>
  <c r="T41" i="10"/>
  <c r="S41" i="9"/>
  <c r="U41" i="9" s="1"/>
  <c r="R41" i="9"/>
  <c r="T41" i="9" s="1"/>
  <c r="E40" i="8"/>
  <c r="D40" i="8"/>
  <c r="C40" i="8"/>
  <c r="B40" i="8"/>
  <c r="M41" i="7"/>
  <c r="H41" i="7"/>
  <c r="G41" i="7"/>
  <c r="L41" i="7"/>
  <c r="B42" i="10" l="1"/>
  <c r="D42" i="10"/>
  <c r="D42" i="9"/>
  <c r="C42" i="9"/>
  <c r="B42" i="9"/>
  <c r="G40" i="8"/>
  <c r="H40" i="8"/>
  <c r="N41" i="7"/>
  <c r="K41" i="7"/>
  <c r="P41" i="7"/>
  <c r="O41" i="7"/>
  <c r="G42" i="10" l="1"/>
  <c r="H42" i="10"/>
  <c r="K42" i="10"/>
  <c r="H42" i="9"/>
  <c r="G42" i="9"/>
  <c r="K42" i="9"/>
  <c r="P40" i="8"/>
  <c r="N40" i="8"/>
  <c r="L40" i="8"/>
  <c r="K40" i="8"/>
  <c r="M40" i="8"/>
  <c r="O40" i="8"/>
  <c r="R41" i="7"/>
  <c r="T41" i="7" s="1"/>
  <c r="S41" i="7"/>
  <c r="U41" i="7" s="1"/>
  <c r="L42" i="10" l="1"/>
  <c r="O42" i="10"/>
  <c r="N42" i="10"/>
  <c r="P42" i="10"/>
  <c r="M42" i="10"/>
  <c r="L42" i="9"/>
  <c r="S42" i="9" s="1"/>
  <c r="M42" i="9"/>
  <c r="N42" i="9"/>
  <c r="P42" i="9"/>
  <c r="O42" i="9"/>
  <c r="S40" i="8"/>
  <c r="R40" i="8"/>
  <c r="U40" i="8"/>
  <c r="T40" i="8"/>
  <c r="F42" i="7"/>
  <c r="E42" i="7"/>
  <c r="D42" i="7"/>
  <c r="C42" i="7"/>
  <c r="B42" i="7"/>
  <c r="R42" i="10" l="1"/>
  <c r="T42" i="10" s="1"/>
  <c r="S42" i="10"/>
  <c r="U42" i="10" s="1"/>
  <c r="U42" i="9"/>
  <c r="R42" i="9"/>
  <c r="T42" i="9" s="1"/>
  <c r="D41" i="8"/>
  <c r="C41" i="8"/>
  <c r="E41" i="8"/>
  <c r="B41" i="8"/>
  <c r="H42" i="7"/>
  <c r="G42" i="7"/>
  <c r="K42" i="7"/>
  <c r="M42" i="7"/>
  <c r="L42" i="7"/>
  <c r="O42" i="7"/>
  <c r="D43" i="10" l="1"/>
  <c r="B43" i="10"/>
  <c r="G43" i="10" s="1"/>
  <c r="H43" i="10"/>
  <c r="D43" i="9"/>
  <c r="B43" i="9"/>
  <c r="C43" i="9"/>
  <c r="H41" i="8"/>
  <c r="G41" i="8"/>
  <c r="K41" i="8" s="1"/>
  <c r="N42" i="7"/>
  <c r="R42" i="7" s="1"/>
  <c r="T42" i="7" s="1"/>
  <c r="P42" i="7"/>
  <c r="N43" i="10" l="1"/>
  <c r="O43" i="10"/>
  <c r="P43" i="10"/>
  <c r="L43" i="10"/>
  <c r="M43" i="10"/>
  <c r="K43" i="10"/>
  <c r="G43" i="9"/>
  <c r="H43" i="9"/>
  <c r="K43" i="9"/>
  <c r="S41" i="8"/>
  <c r="R41" i="8"/>
  <c r="O41" i="8"/>
  <c r="N41" i="8"/>
  <c r="M41" i="8"/>
  <c r="P41" i="8"/>
  <c r="L41" i="8"/>
  <c r="U41" i="8" s="1"/>
  <c r="D43" i="7"/>
  <c r="S42" i="7"/>
  <c r="U42" i="7" s="1"/>
  <c r="F43" i="7" s="1"/>
  <c r="R43" i="10" l="1"/>
  <c r="S43" i="10"/>
  <c r="U43" i="10"/>
  <c r="T43" i="10"/>
  <c r="N43" i="9"/>
  <c r="P43" i="9"/>
  <c r="O43" i="9"/>
  <c r="L43" i="9"/>
  <c r="S43" i="9" s="1"/>
  <c r="U43" i="9" s="1"/>
  <c r="M43" i="9"/>
  <c r="T41" i="8"/>
  <c r="C43" i="7"/>
  <c r="E43" i="7"/>
  <c r="B43" i="7"/>
  <c r="D44" i="10" l="1"/>
  <c r="B44" i="10"/>
  <c r="R43" i="9"/>
  <c r="T43" i="9" s="1"/>
  <c r="D42" i="8"/>
  <c r="C42" i="8"/>
  <c r="B42" i="8"/>
  <c r="E42" i="8"/>
  <c r="G43" i="7"/>
  <c r="H43" i="7"/>
  <c r="K43" i="7"/>
  <c r="L43" i="7"/>
  <c r="G44" i="10" l="1"/>
  <c r="H44" i="10"/>
  <c r="B44" i="9"/>
  <c r="C44" i="9"/>
  <c r="D44" i="9"/>
  <c r="H42" i="8"/>
  <c r="G42" i="8"/>
  <c r="N43" i="7"/>
  <c r="P43" i="7"/>
  <c r="O43" i="7"/>
  <c r="M43" i="7"/>
  <c r="S43" i="7" s="1"/>
  <c r="U43" i="7" s="1"/>
  <c r="N44" i="10" l="1"/>
  <c r="O44" i="10"/>
  <c r="P44" i="10"/>
  <c r="M44" i="10"/>
  <c r="K44" i="10"/>
  <c r="L44" i="10"/>
  <c r="H44" i="9"/>
  <c r="G44" i="9"/>
  <c r="K44" i="9" s="1"/>
  <c r="M42" i="8"/>
  <c r="O42" i="8"/>
  <c r="L42" i="8"/>
  <c r="P42" i="8"/>
  <c r="K42" i="8"/>
  <c r="N42" i="8"/>
  <c r="R43" i="7"/>
  <c r="T43" i="7" s="1"/>
  <c r="S44" i="10" l="1"/>
  <c r="R44" i="10"/>
  <c r="U44" i="10"/>
  <c r="T44" i="10"/>
  <c r="R44" i="9"/>
  <c r="T44" i="9" s="1"/>
  <c r="N44" i="9"/>
  <c r="P44" i="9"/>
  <c r="O44" i="9"/>
  <c r="L44" i="9"/>
  <c r="M44" i="9"/>
  <c r="R42" i="8"/>
  <c r="S42" i="8"/>
  <c r="U42" i="8"/>
  <c r="T42" i="8"/>
  <c r="D44" i="7"/>
  <c r="C44" i="7"/>
  <c r="B44" i="7"/>
  <c r="E44" i="7"/>
  <c r="F44" i="7"/>
  <c r="D45" i="10" l="1"/>
  <c r="B45" i="10"/>
  <c r="D45" i="9"/>
  <c r="S44" i="9"/>
  <c r="U44" i="9" s="1"/>
  <c r="B43" i="8"/>
  <c r="E43" i="8"/>
  <c r="D43" i="8"/>
  <c r="C43" i="8"/>
  <c r="H44" i="7"/>
  <c r="G44" i="7"/>
  <c r="L44" i="7"/>
  <c r="M44" i="7"/>
  <c r="H45" i="10" l="1"/>
  <c r="G45" i="10"/>
  <c r="M45" i="10"/>
  <c r="C45" i="9"/>
  <c r="B45" i="9"/>
  <c r="G43" i="8"/>
  <c r="H43" i="8"/>
  <c r="K44" i="7"/>
  <c r="P44" i="7"/>
  <c r="O44" i="7"/>
  <c r="N44" i="7"/>
  <c r="L45" i="10" l="1"/>
  <c r="K45" i="10"/>
  <c r="N45" i="10"/>
  <c r="P45" i="10"/>
  <c r="O45" i="10"/>
  <c r="G45" i="9"/>
  <c r="H45" i="9"/>
  <c r="L45" i="9"/>
  <c r="L43" i="8"/>
  <c r="P43" i="8"/>
  <c r="M43" i="8"/>
  <c r="O43" i="8"/>
  <c r="N43" i="8"/>
  <c r="K43" i="8"/>
  <c r="R44" i="7"/>
  <c r="T44" i="7" s="1"/>
  <c r="S44" i="7"/>
  <c r="U44" i="7" s="1"/>
  <c r="S45" i="10" l="1"/>
  <c r="R45" i="10"/>
  <c r="T45" i="10"/>
  <c r="U45" i="10"/>
  <c r="N45" i="9"/>
  <c r="P45" i="9"/>
  <c r="O45" i="9"/>
  <c r="M45" i="9"/>
  <c r="K45" i="9"/>
  <c r="S43" i="8"/>
  <c r="R43" i="8"/>
  <c r="T43" i="8"/>
  <c r="D44" i="8" s="1"/>
  <c r="U43" i="8"/>
  <c r="B45" i="7"/>
  <c r="F45" i="7"/>
  <c r="E45" i="7"/>
  <c r="D45" i="7"/>
  <c r="C45" i="7"/>
  <c r="D46" i="10" l="1"/>
  <c r="B46" i="10"/>
  <c r="S45" i="9"/>
  <c r="U45" i="9" s="1"/>
  <c r="B46" i="9" s="1"/>
  <c r="R45" i="9"/>
  <c r="T45" i="9" s="1"/>
  <c r="C44" i="8"/>
  <c r="B44" i="8"/>
  <c r="E44" i="8"/>
  <c r="H45" i="7"/>
  <c r="G45" i="7"/>
  <c r="K45" i="7"/>
  <c r="G46" i="10" l="1"/>
  <c r="H46" i="10"/>
  <c r="D46" i="9"/>
  <c r="C46" i="9"/>
  <c r="H46" i="9"/>
  <c r="G46" i="9"/>
  <c r="K46" i="9"/>
  <c r="H44" i="8"/>
  <c r="G44" i="8"/>
  <c r="M44" i="8" s="1"/>
  <c r="K44" i="8"/>
  <c r="L44" i="8"/>
  <c r="O44" i="8"/>
  <c r="N44" i="8"/>
  <c r="N45" i="7"/>
  <c r="P45" i="7"/>
  <c r="L45" i="7"/>
  <c r="S45" i="7" s="1"/>
  <c r="U45" i="7" s="1"/>
  <c r="O45" i="7"/>
  <c r="M45" i="7"/>
  <c r="M46" i="10" l="1"/>
  <c r="L46" i="10"/>
  <c r="N46" i="10"/>
  <c r="K46" i="10"/>
  <c r="O46" i="10"/>
  <c r="P46" i="10"/>
  <c r="L46" i="9"/>
  <c r="N46" i="9"/>
  <c r="O46" i="9"/>
  <c r="P46" i="9"/>
  <c r="M46" i="9"/>
  <c r="R46" i="9" s="1"/>
  <c r="T46" i="9" s="1"/>
  <c r="S44" i="8"/>
  <c r="U44" i="8" s="1"/>
  <c r="R44" i="8"/>
  <c r="P44" i="8"/>
  <c r="T44" i="8"/>
  <c r="E45" i="8" s="1"/>
  <c r="R45" i="7"/>
  <c r="T45" i="7" s="1"/>
  <c r="S46" i="10" l="1"/>
  <c r="R46" i="10"/>
  <c r="U46" i="10"/>
  <c r="T46" i="10"/>
  <c r="D47" i="9"/>
  <c r="S46" i="9"/>
  <c r="U46" i="9" s="1"/>
  <c r="D45" i="8"/>
  <c r="B45" i="8"/>
  <c r="C45" i="8"/>
  <c r="E46" i="7"/>
  <c r="B46" i="7"/>
  <c r="F46" i="7"/>
  <c r="D46" i="7"/>
  <c r="C46" i="7"/>
  <c r="D47" i="10" l="1"/>
  <c r="B47" i="10"/>
  <c r="C47" i="9"/>
  <c r="B47" i="9"/>
  <c r="H45" i="8"/>
  <c r="G45" i="8"/>
  <c r="P45" i="8" s="1"/>
  <c r="L45" i="8"/>
  <c r="M45" i="8"/>
  <c r="G46" i="7"/>
  <c r="P46" i="7" s="1"/>
  <c r="H46" i="7"/>
  <c r="K46" i="7"/>
  <c r="N46" i="7"/>
  <c r="G47" i="10" l="1"/>
  <c r="H47" i="10"/>
  <c r="K47" i="10"/>
  <c r="M47" i="10"/>
  <c r="G47" i="9"/>
  <c r="H47" i="9"/>
  <c r="K47" i="9"/>
  <c r="L47" i="9"/>
  <c r="O45" i="8"/>
  <c r="K45" i="8"/>
  <c r="N45" i="8"/>
  <c r="O46" i="7"/>
  <c r="M46" i="7"/>
  <c r="L46" i="7"/>
  <c r="S46" i="7" s="1"/>
  <c r="U46" i="7" s="1"/>
  <c r="R47" i="10" l="1"/>
  <c r="S47" i="10"/>
  <c r="P47" i="10"/>
  <c r="N47" i="10"/>
  <c r="O47" i="10"/>
  <c r="L47" i="10"/>
  <c r="N47" i="9"/>
  <c r="P47" i="9"/>
  <c r="O47" i="9"/>
  <c r="M47" i="9"/>
  <c r="S47" i="9" s="1"/>
  <c r="U47" i="9" s="1"/>
  <c r="S45" i="8"/>
  <c r="U45" i="8" s="1"/>
  <c r="R45" i="8"/>
  <c r="T45" i="8"/>
  <c r="D46" i="8" s="1"/>
  <c r="R46" i="7"/>
  <c r="T46" i="7" s="1"/>
  <c r="T47" i="10" l="1"/>
  <c r="U47" i="10"/>
  <c r="D48" i="10" s="1"/>
  <c r="R47" i="9"/>
  <c r="T47" i="9" s="1"/>
  <c r="E46" i="8"/>
  <c r="B46" i="8"/>
  <c r="C46" i="8"/>
  <c r="E47" i="7"/>
  <c r="D47" i="7"/>
  <c r="C47" i="7"/>
  <c r="B47" i="7"/>
  <c r="F47" i="7"/>
  <c r="B48" i="10" l="1"/>
  <c r="D48" i="9"/>
  <c r="B48" i="9"/>
  <c r="C48" i="9"/>
  <c r="G46" i="8"/>
  <c r="H46" i="8"/>
  <c r="K46" i="8"/>
  <c r="L46" i="8"/>
  <c r="M46" i="8"/>
  <c r="P46" i="8"/>
  <c r="N46" i="8"/>
  <c r="O46" i="8"/>
  <c r="H47" i="7"/>
  <c r="G47" i="7"/>
  <c r="P47" i="7" s="1"/>
  <c r="K47" i="7"/>
  <c r="L47" i="7"/>
  <c r="M47" i="7"/>
  <c r="N47" i="7"/>
  <c r="H48" i="10" l="1"/>
  <c r="G48" i="10"/>
  <c r="K48" i="10"/>
  <c r="H48" i="9"/>
  <c r="G48" i="9"/>
  <c r="K48" i="9" s="1"/>
  <c r="R46" i="8"/>
  <c r="S46" i="8"/>
  <c r="U46" i="8"/>
  <c r="T46" i="8"/>
  <c r="O47" i="7"/>
  <c r="S47" i="7" s="1"/>
  <c r="U47" i="7" s="1"/>
  <c r="N48" i="10" l="1"/>
  <c r="O48" i="10"/>
  <c r="P48" i="10"/>
  <c r="M48" i="10"/>
  <c r="S48" i="10" s="1"/>
  <c r="L48" i="10"/>
  <c r="P48" i="9"/>
  <c r="O48" i="9"/>
  <c r="N48" i="9"/>
  <c r="L48" i="9"/>
  <c r="S48" i="9" s="1"/>
  <c r="U48" i="9" s="1"/>
  <c r="M48" i="9"/>
  <c r="C47" i="8"/>
  <c r="B47" i="8"/>
  <c r="E47" i="8"/>
  <c r="D47" i="8"/>
  <c r="R47" i="7"/>
  <c r="T47" i="7" s="1"/>
  <c r="U48" i="10" l="1"/>
  <c r="R48" i="10"/>
  <c r="T48" i="10" s="1"/>
  <c r="D49" i="10" s="1"/>
  <c r="R48" i="9"/>
  <c r="T48" i="9" s="1"/>
  <c r="H47" i="8"/>
  <c r="G47" i="8"/>
  <c r="K47" i="8" s="1"/>
  <c r="O47" i="8"/>
  <c r="C48" i="7"/>
  <c r="F48" i="7"/>
  <c r="E48" i="7"/>
  <c r="B48" i="7"/>
  <c r="D48" i="7"/>
  <c r="B49" i="10" l="1"/>
  <c r="D49" i="9"/>
  <c r="C49" i="9"/>
  <c r="B49" i="9"/>
  <c r="S47" i="8"/>
  <c r="R47" i="8"/>
  <c r="M47" i="8"/>
  <c r="L47" i="8"/>
  <c r="P47" i="8"/>
  <c r="N47" i="8"/>
  <c r="H48" i="7"/>
  <c r="G48" i="7"/>
  <c r="P48" i="7" s="1"/>
  <c r="K48" i="7"/>
  <c r="N48" i="7"/>
  <c r="O48" i="7"/>
  <c r="L48" i="7"/>
  <c r="G49" i="10" l="1"/>
  <c r="H49" i="10"/>
  <c r="H49" i="9"/>
  <c r="G49" i="9"/>
  <c r="L49" i="9"/>
  <c r="M49" i="9"/>
  <c r="U47" i="8"/>
  <c r="T47" i="8"/>
  <c r="M48" i="7"/>
  <c r="S48" i="7" s="1"/>
  <c r="U48" i="7" s="1"/>
  <c r="N49" i="10" l="1"/>
  <c r="P49" i="10"/>
  <c r="O49" i="10"/>
  <c r="K49" i="10"/>
  <c r="L49" i="10"/>
  <c r="M49" i="10"/>
  <c r="K49" i="9"/>
  <c r="P49" i="9"/>
  <c r="O49" i="9"/>
  <c r="N49" i="9"/>
  <c r="B48" i="8"/>
  <c r="E48" i="8"/>
  <c r="D48" i="8"/>
  <c r="C48" i="8"/>
  <c r="R48" i="7"/>
  <c r="T48" i="7" s="1"/>
  <c r="S49" i="10" l="1"/>
  <c r="R49" i="10"/>
  <c r="U49" i="10"/>
  <c r="T49" i="10"/>
  <c r="S49" i="9"/>
  <c r="U49" i="9" s="1"/>
  <c r="R49" i="9"/>
  <c r="T49" i="9" s="1"/>
  <c r="H48" i="8"/>
  <c r="G48" i="8"/>
  <c r="K48" i="8"/>
  <c r="F49" i="7"/>
  <c r="C49" i="7"/>
  <c r="B49" i="7"/>
  <c r="E49" i="7"/>
  <c r="D49" i="7"/>
  <c r="D50" i="10" l="1"/>
  <c r="B50" i="10"/>
  <c r="D50" i="9"/>
  <c r="C50" i="9"/>
  <c r="B50" i="9"/>
  <c r="S48" i="8"/>
  <c r="R48" i="8"/>
  <c r="M48" i="8"/>
  <c r="L48" i="8"/>
  <c r="P48" i="8"/>
  <c r="O48" i="8"/>
  <c r="N48" i="8"/>
  <c r="H49" i="7"/>
  <c r="G49" i="7"/>
  <c r="K49" i="7"/>
  <c r="L49" i="7"/>
  <c r="O49" i="7"/>
  <c r="G50" i="10" l="1"/>
  <c r="H50" i="10"/>
  <c r="M50" i="10"/>
  <c r="H50" i="9"/>
  <c r="G50" i="9"/>
  <c r="K50" i="9"/>
  <c r="L50" i="9"/>
  <c r="M50" i="9"/>
  <c r="U48" i="8"/>
  <c r="T48" i="8"/>
  <c r="N49" i="7"/>
  <c r="P49" i="7"/>
  <c r="M49" i="7"/>
  <c r="R49" i="7" s="1"/>
  <c r="T49" i="7" s="1"/>
  <c r="P50" i="10" l="1"/>
  <c r="K50" i="10"/>
  <c r="O50" i="10"/>
  <c r="N50" i="10"/>
  <c r="L50" i="10"/>
  <c r="S50" i="9"/>
  <c r="U50" i="9" s="1"/>
  <c r="R50" i="9"/>
  <c r="T50" i="9" s="1"/>
  <c r="N50" i="9"/>
  <c r="P50" i="9"/>
  <c r="O50" i="9"/>
  <c r="E49" i="8"/>
  <c r="D49" i="8"/>
  <c r="C49" i="8"/>
  <c r="B49" i="8"/>
  <c r="D50" i="7"/>
  <c r="S49" i="7"/>
  <c r="U49" i="7" s="1"/>
  <c r="F50" i="7" s="1"/>
  <c r="S50" i="10" l="1"/>
  <c r="R50" i="10"/>
  <c r="T50" i="10"/>
  <c r="U50" i="10"/>
  <c r="C51" i="9"/>
  <c r="B51" i="9"/>
  <c r="D51" i="9"/>
  <c r="H49" i="8"/>
  <c r="G49" i="8"/>
  <c r="N49" i="8" s="1"/>
  <c r="B50" i="7"/>
  <c r="C50" i="7"/>
  <c r="E50" i="7"/>
  <c r="D51" i="10" l="1"/>
  <c r="B51" i="10"/>
  <c r="H51" i="9"/>
  <c r="G51" i="9"/>
  <c r="L51" i="9" s="1"/>
  <c r="O49" i="8"/>
  <c r="M49" i="8"/>
  <c r="L49" i="8"/>
  <c r="K49" i="8"/>
  <c r="P49" i="8"/>
  <c r="H50" i="7"/>
  <c r="G50" i="7"/>
  <c r="K50" i="7"/>
  <c r="H51" i="10" l="1"/>
  <c r="G51" i="10"/>
  <c r="K51" i="10"/>
  <c r="M51" i="10"/>
  <c r="N51" i="9"/>
  <c r="P51" i="9"/>
  <c r="O51" i="9"/>
  <c r="K51" i="9"/>
  <c r="M51" i="9"/>
  <c r="S49" i="8"/>
  <c r="R49" i="8"/>
  <c r="U49" i="8"/>
  <c r="T49" i="8"/>
  <c r="P50" i="7"/>
  <c r="O50" i="7"/>
  <c r="M50" i="7"/>
  <c r="L50" i="7"/>
  <c r="R50" i="7" s="1"/>
  <c r="T50" i="7" s="1"/>
  <c r="N50" i="7"/>
  <c r="S51" i="10" l="1"/>
  <c r="R51" i="10"/>
  <c r="L51" i="10"/>
  <c r="U51" i="10" s="1"/>
  <c r="N51" i="10"/>
  <c r="P51" i="10"/>
  <c r="O51" i="10"/>
  <c r="U51" i="9"/>
  <c r="S51" i="9"/>
  <c r="R51" i="9"/>
  <c r="T51" i="9" s="1"/>
  <c r="E50" i="8"/>
  <c r="D50" i="8"/>
  <c r="C50" i="8"/>
  <c r="B50" i="8"/>
  <c r="D51" i="7"/>
  <c r="S50" i="7"/>
  <c r="U50" i="7" s="1"/>
  <c r="F51" i="7" s="1"/>
  <c r="T51" i="10" l="1"/>
  <c r="D52" i="9"/>
  <c r="B52" i="9"/>
  <c r="C52" i="9"/>
  <c r="H50" i="8"/>
  <c r="G50" i="8"/>
  <c r="K50" i="8"/>
  <c r="L50" i="8"/>
  <c r="N50" i="8"/>
  <c r="O50" i="8"/>
  <c r="C51" i="7"/>
  <c r="E51" i="7"/>
  <c r="B51" i="7"/>
  <c r="B52" i="10" l="1"/>
  <c r="D52" i="10"/>
  <c r="H52" i="9"/>
  <c r="G52" i="9"/>
  <c r="K52" i="9"/>
  <c r="M52" i="9"/>
  <c r="S50" i="8"/>
  <c r="R50" i="8"/>
  <c r="M50" i="8"/>
  <c r="U50" i="8" s="1"/>
  <c r="P50" i="8"/>
  <c r="G51" i="7"/>
  <c r="H51" i="7"/>
  <c r="K51" i="7"/>
  <c r="N51" i="7"/>
  <c r="L51" i="7"/>
  <c r="H52" i="10" l="1"/>
  <c r="G52" i="10"/>
  <c r="P52" i="9"/>
  <c r="N52" i="9"/>
  <c r="O52" i="9"/>
  <c r="L52" i="9"/>
  <c r="R52" i="9" s="1"/>
  <c r="T52" i="9" s="1"/>
  <c r="T50" i="8"/>
  <c r="P51" i="7"/>
  <c r="O51" i="7"/>
  <c r="M51" i="7"/>
  <c r="S51" i="7" s="1"/>
  <c r="U51" i="7" s="1"/>
  <c r="L52" i="10" l="1"/>
  <c r="P52" i="10"/>
  <c r="O52" i="10"/>
  <c r="N52" i="10"/>
  <c r="K52" i="10"/>
  <c r="M52" i="10"/>
  <c r="C53" i="9"/>
  <c r="S52" i="9"/>
  <c r="U52" i="9" s="1"/>
  <c r="D53" i="9" s="1"/>
  <c r="E51" i="8"/>
  <c r="D51" i="8"/>
  <c r="C51" i="8"/>
  <c r="B51" i="8"/>
  <c r="R51" i="7"/>
  <c r="T51" i="7" s="1"/>
  <c r="S52" i="10" l="1"/>
  <c r="U52" i="10" s="1"/>
  <c r="R52" i="10"/>
  <c r="T52" i="10" s="1"/>
  <c r="B53" i="9"/>
  <c r="G51" i="8"/>
  <c r="H51" i="8"/>
  <c r="K51" i="8"/>
  <c r="M51" i="8"/>
  <c r="N51" i="8"/>
  <c r="O51" i="8"/>
  <c r="D52" i="7"/>
  <c r="C52" i="7"/>
  <c r="B52" i="7"/>
  <c r="E52" i="7"/>
  <c r="F52" i="7"/>
  <c r="D53" i="10" l="1"/>
  <c r="B53" i="10"/>
  <c r="H53" i="10"/>
  <c r="G53" i="10"/>
  <c r="H53" i="9"/>
  <c r="G53" i="9"/>
  <c r="K53" i="9"/>
  <c r="S51" i="8"/>
  <c r="R51" i="8"/>
  <c r="L51" i="8"/>
  <c r="T51" i="8" s="1"/>
  <c r="P51" i="8"/>
  <c r="O52" i="7"/>
  <c r="H52" i="7"/>
  <c r="G52" i="7"/>
  <c r="P52" i="7" s="1"/>
  <c r="K52" i="7"/>
  <c r="L52" i="7"/>
  <c r="M52" i="7"/>
  <c r="P53" i="10" l="1"/>
  <c r="O53" i="10"/>
  <c r="N53" i="10"/>
  <c r="L53" i="10"/>
  <c r="M53" i="10"/>
  <c r="K53" i="10"/>
  <c r="O53" i="9"/>
  <c r="N53" i="9"/>
  <c r="P53" i="9"/>
  <c r="M53" i="9"/>
  <c r="L53" i="9"/>
  <c r="S53" i="9" s="1"/>
  <c r="U53" i="9" s="1"/>
  <c r="D52" i="8"/>
  <c r="U51" i="8"/>
  <c r="N52" i="7"/>
  <c r="S52" i="7" s="1"/>
  <c r="U52" i="7" s="1"/>
  <c r="S53" i="10" l="1"/>
  <c r="R53" i="10"/>
  <c r="T53" i="10" s="1"/>
  <c r="U53" i="10"/>
  <c r="R53" i="9"/>
  <c r="T53" i="9"/>
  <c r="C52" i="8"/>
  <c r="B52" i="8"/>
  <c r="E52" i="8"/>
  <c r="R52" i="7"/>
  <c r="T52" i="7" s="1"/>
  <c r="D54" i="10" l="1"/>
  <c r="B54" i="10"/>
  <c r="D54" i="9"/>
  <c r="C54" i="9"/>
  <c r="B54" i="9"/>
  <c r="H52" i="8"/>
  <c r="G52" i="8"/>
  <c r="K52" i="8"/>
  <c r="N52" i="8"/>
  <c r="B53" i="7"/>
  <c r="F53" i="7"/>
  <c r="E53" i="7"/>
  <c r="D53" i="7"/>
  <c r="C53" i="7"/>
  <c r="H54" i="10" l="1"/>
  <c r="G54" i="10"/>
  <c r="M54" i="10"/>
  <c r="G54" i="9"/>
  <c r="H54" i="9"/>
  <c r="K54" i="9"/>
  <c r="L54" i="9"/>
  <c r="M54" i="9"/>
  <c r="S52" i="8"/>
  <c r="R52" i="8"/>
  <c r="L52" i="8"/>
  <c r="M52" i="8"/>
  <c r="P52" i="8"/>
  <c r="O52" i="8"/>
  <c r="N53" i="7"/>
  <c r="H53" i="7"/>
  <c r="G53" i="7"/>
  <c r="P53" i="7" s="1"/>
  <c r="K53" i="7"/>
  <c r="K54" i="10" l="1"/>
  <c r="L54" i="10"/>
  <c r="O54" i="10"/>
  <c r="N54" i="10"/>
  <c r="P54" i="10"/>
  <c r="S54" i="9"/>
  <c r="U54" i="9" s="1"/>
  <c r="R54" i="9"/>
  <c r="T54" i="9" s="1"/>
  <c r="O54" i="9"/>
  <c r="P54" i="9"/>
  <c r="N54" i="9"/>
  <c r="U52" i="8"/>
  <c r="T52" i="8"/>
  <c r="O53" i="7"/>
  <c r="M53" i="7"/>
  <c r="L53" i="7"/>
  <c r="S53" i="7" s="1"/>
  <c r="U53" i="7" s="1"/>
  <c r="S54" i="10" l="1"/>
  <c r="R54" i="10"/>
  <c r="T54" i="10" s="1"/>
  <c r="U54" i="10"/>
  <c r="B55" i="9"/>
  <c r="C55" i="9"/>
  <c r="D55" i="9"/>
  <c r="E53" i="8"/>
  <c r="D53" i="8"/>
  <c r="C53" i="8"/>
  <c r="B53" i="8"/>
  <c r="R53" i="7"/>
  <c r="T53" i="7" s="1"/>
  <c r="D55" i="10" l="1"/>
  <c r="B55" i="10"/>
  <c r="L55" i="9"/>
  <c r="G55" i="9"/>
  <c r="K55" i="9"/>
  <c r="H55" i="9"/>
  <c r="H53" i="8"/>
  <c r="G53" i="8"/>
  <c r="N53" i="8" s="1"/>
  <c r="E54" i="7"/>
  <c r="B54" i="7"/>
  <c r="F54" i="7"/>
  <c r="D54" i="7"/>
  <c r="C54" i="7"/>
  <c r="H55" i="10" l="1"/>
  <c r="G55" i="10"/>
  <c r="K55" i="10"/>
  <c r="P55" i="9"/>
  <c r="N55" i="9"/>
  <c r="O55" i="9"/>
  <c r="M55" i="9"/>
  <c r="M53" i="8"/>
  <c r="K53" i="8"/>
  <c r="L53" i="8"/>
  <c r="P53" i="8"/>
  <c r="O53" i="8"/>
  <c r="L54" i="7"/>
  <c r="G54" i="7"/>
  <c r="P54" i="7" s="1"/>
  <c r="H54" i="7"/>
  <c r="K54" i="7"/>
  <c r="N54" i="7"/>
  <c r="M55" i="10" l="1"/>
  <c r="R55" i="10" s="1"/>
  <c r="N55" i="10"/>
  <c r="P55" i="10"/>
  <c r="O55" i="10"/>
  <c r="L55" i="10"/>
  <c r="R55" i="9"/>
  <c r="T55" i="9" s="1"/>
  <c r="S55" i="9"/>
  <c r="U55" i="9" s="1"/>
  <c r="S53" i="8"/>
  <c r="R53" i="8"/>
  <c r="U53" i="8"/>
  <c r="T53" i="8"/>
  <c r="O54" i="7"/>
  <c r="M54" i="7"/>
  <c r="R54" i="7" s="1"/>
  <c r="T54" i="7" s="1"/>
  <c r="S55" i="10" l="1"/>
  <c r="U55" i="10" s="1"/>
  <c r="T55" i="10"/>
  <c r="C56" i="9"/>
  <c r="B56" i="9"/>
  <c r="D56" i="9"/>
  <c r="D54" i="8"/>
  <c r="C54" i="8"/>
  <c r="B54" i="8"/>
  <c r="E54" i="8"/>
  <c r="D55" i="7"/>
  <c r="S54" i="7"/>
  <c r="U54" i="7" s="1"/>
  <c r="E55" i="7" s="1"/>
  <c r="D56" i="10" l="1"/>
  <c r="B56" i="10"/>
  <c r="G56" i="9"/>
  <c r="K56" i="9"/>
  <c r="H56" i="9"/>
  <c r="L56" i="9"/>
  <c r="H54" i="8"/>
  <c r="G54" i="8"/>
  <c r="F55" i="7"/>
  <c r="B55" i="7"/>
  <c r="C55" i="7"/>
  <c r="H56" i="10" l="1"/>
  <c r="G56" i="10"/>
  <c r="K56" i="10" s="1"/>
  <c r="M56" i="10"/>
  <c r="O56" i="9"/>
  <c r="N56" i="9"/>
  <c r="P56" i="9"/>
  <c r="M56" i="9"/>
  <c r="R56" i="9" s="1"/>
  <c r="T56" i="9" s="1"/>
  <c r="K54" i="8"/>
  <c r="M54" i="8"/>
  <c r="L54" i="8"/>
  <c r="P54" i="8"/>
  <c r="N54" i="8"/>
  <c r="O54" i="8"/>
  <c r="H55" i="7"/>
  <c r="G55" i="7"/>
  <c r="K55" i="7"/>
  <c r="O55" i="7"/>
  <c r="S56" i="10" l="1"/>
  <c r="R56" i="10"/>
  <c r="L56" i="10"/>
  <c r="T56" i="10" s="1"/>
  <c r="O56" i="10"/>
  <c r="P56" i="10"/>
  <c r="N56" i="10"/>
  <c r="C57" i="9"/>
  <c r="S56" i="9"/>
  <c r="U56" i="9" s="1"/>
  <c r="D57" i="9" s="1"/>
  <c r="R54" i="8"/>
  <c r="S54" i="8"/>
  <c r="U54" i="8"/>
  <c r="T54" i="8"/>
  <c r="N55" i="7"/>
  <c r="P55" i="7"/>
  <c r="M55" i="7"/>
  <c r="L55" i="7"/>
  <c r="R55" i="7" s="1"/>
  <c r="T55" i="7" s="1"/>
  <c r="U56" i="10" l="1"/>
  <c r="B57" i="10" s="1"/>
  <c r="B57" i="9"/>
  <c r="D55" i="8"/>
  <c r="C55" i="8"/>
  <c r="B55" i="8"/>
  <c r="E55" i="8"/>
  <c r="D56" i="7"/>
  <c r="S55" i="7"/>
  <c r="U55" i="7" s="1"/>
  <c r="C56" i="7" s="1"/>
  <c r="D57" i="10" l="1"/>
  <c r="H57" i="10" s="1"/>
  <c r="G57" i="9"/>
  <c r="H57" i="9"/>
  <c r="K57" i="9"/>
  <c r="H55" i="8"/>
  <c r="G55" i="8"/>
  <c r="B56" i="7"/>
  <c r="E56" i="7"/>
  <c r="F56" i="7"/>
  <c r="G57" i="10" l="1"/>
  <c r="M57" i="10" s="1"/>
  <c r="P57" i="9"/>
  <c r="N57" i="9"/>
  <c r="O57" i="9"/>
  <c r="M57" i="9"/>
  <c r="L57" i="9"/>
  <c r="S57" i="9" s="1"/>
  <c r="K55" i="8"/>
  <c r="L55" i="8"/>
  <c r="M55" i="8"/>
  <c r="P55" i="8"/>
  <c r="N55" i="8"/>
  <c r="O55" i="8"/>
  <c r="H56" i="7"/>
  <c r="G56" i="7"/>
  <c r="N57" i="10" l="1"/>
  <c r="L57" i="10"/>
  <c r="P57" i="10"/>
  <c r="O57" i="10"/>
  <c r="K57" i="10"/>
  <c r="U57" i="9"/>
  <c r="R57" i="9"/>
  <c r="T57" i="9" s="1"/>
  <c r="S55" i="8"/>
  <c r="R55" i="8"/>
  <c r="U55" i="8"/>
  <c r="T55" i="8"/>
  <c r="P56" i="7"/>
  <c r="L56" i="7"/>
  <c r="M56" i="7"/>
  <c r="K56" i="7"/>
  <c r="O56" i="7"/>
  <c r="N56" i="7"/>
  <c r="S57" i="10" l="1"/>
  <c r="R57" i="10"/>
  <c r="T57" i="10" s="1"/>
  <c r="U57" i="10"/>
  <c r="B58" i="9"/>
  <c r="D58" i="9"/>
  <c r="C58" i="9"/>
  <c r="C56" i="8"/>
  <c r="E56" i="8"/>
  <c r="D56" i="8"/>
  <c r="B56" i="8"/>
  <c r="S56" i="7"/>
  <c r="U56" i="7" s="1"/>
  <c r="R56" i="7"/>
  <c r="T56" i="7" s="1"/>
  <c r="B58" i="10" l="1"/>
  <c r="D58" i="10"/>
  <c r="M58" i="9"/>
  <c r="G58" i="9"/>
  <c r="K58" i="9"/>
  <c r="H58" i="9"/>
  <c r="H56" i="8"/>
  <c r="G56" i="8"/>
  <c r="O56" i="8"/>
  <c r="N56" i="8"/>
  <c r="F57" i="7"/>
  <c r="C57" i="7"/>
  <c r="B57" i="7"/>
  <c r="D57" i="7"/>
  <c r="E57" i="7"/>
  <c r="H58" i="10" l="1"/>
  <c r="G58" i="10"/>
  <c r="M58" i="10" s="1"/>
  <c r="N58" i="9"/>
  <c r="P58" i="9"/>
  <c r="O58" i="9"/>
  <c r="L58" i="9"/>
  <c r="M56" i="8"/>
  <c r="L56" i="8"/>
  <c r="K56" i="8"/>
  <c r="P56" i="8"/>
  <c r="H57" i="7"/>
  <c r="G57" i="7"/>
  <c r="P57" i="7" s="1"/>
  <c r="K57" i="7"/>
  <c r="L57" i="7"/>
  <c r="O57" i="7"/>
  <c r="L58" i="10" l="1"/>
  <c r="N58" i="10"/>
  <c r="O58" i="10"/>
  <c r="P58" i="10"/>
  <c r="K58" i="10"/>
  <c r="R58" i="9"/>
  <c r="T58" i="9" s="1"/>
  <c r="S58" i="9"/>
  <c r="U58" i="9" s="1"/>
  <c r="S56" i="8"/>
  <c r="R56" i="8"/>
  <c r="U56" i="8"/>
  <c r="T56" i="8"/>
  <c r="M57" i="7"/>
  <c r="S57" i="7" s="1"/>
  <c r="U57" i="7" s="1"/>
  <c r="N57" i="7"/>
  <c r="S58" i="10" l="1"/>
  <c r="R58" i="10"/>
  <c r="T58" i="10" s="1"/>
  <c r="U58" i="10"/>
  <c r="D59" i="9"/>
  <c r="C59" i="9"/>
  <c r="B59" i="9"/>
  <c r="C57" i="8"/>
  <c r="B57" i="8"/>
  <c r="D57" i="8"/>
  <c r="E57" i="8"/>
  <c r="R57" i="7"/>
  <c r="T57" i="7" s="1"/>
  <c r="D59" i="10" l="1"/>
  <c r="B59" i="10"/>
  <c r="H59" i="9"/>
  <c r="G59" i="9"/>
  <c r="K59" i="9"/>
  <c r="L59" i="9"/>
  <c r="M59" i="9"/>
  <c r="G57" i="8"/>
  <c r="H57" i="8"/>
  <c r="K57" i="8"/>
  <c r="L57" i="8"/>
  <c r="F58" i="7"/>
  <c r="E58" i="7"/>
  <c r="D58" i="7"/>
  <c r="C58" i="7"/>
  <c r="B58" i="7"/>
  <c r="H59" i="10" l="1"/>
  <c r="G59" i="10"/>
  <c r="K59" i="10"/>
  <c r="M59" i="10"/>
  <c r="S59" i="9"/>
  <c r="U59" i="9" s="1"/>
  <c r="R59" i="9"/>
  <c r="T59" i="9" s="1"/>
  <c r="N59" i="9"/>
  <c r="O59" i="9"/>
  <c r="P59" i="9"/>
  <c r="S57" i="8"/>
  <c r="R57" i="8"/>
  <c r="M57" i="8"/>
  <c r="P57" i="8"/>
  <c r="O57" i="8"/>
  <c r="N57" i="8"/>
  <c r="H58" i="7"/>
  <c r="G58" i="7"/>
  <c r="P58" i="7" s="1"/>
  <c r="N58" i="7"/>
  <c r="O58" i="7"/>
  <c r="R59" i="10" l="1"/>
  <c r="S59" i="10"/>
  <c r="L59" i="10"/>
  <c r="U59" i="10" s="1"/>
  <c r="N59" i="10"/>
  <c r="O59" i="10"/>
  <c r="P59" i="10"/>
  <c r="D60" i="9"/>
  <c r="C60" i="9"/>
  <c r="B60" i="9"/>
  <c r="T57" i="8"/>
  <c r="D58" i="8" s="1"/>
  <c r="U57" i="8"/>
  <c r="B58" i="8" s="1"/>
  <c r="M58" i="7"/>
  <c r="L58" i="7"/>
  <c r="K58" i="7"/>
  <c r="T59" i="10" l="1"/>
  <c r="H60" i="9"/>
  <c r="G60" i="9"/>
  <c r="K60" i="9"/>
  <c r="M60" i="9"/>
  <c r="C58" i="8"/>
  <c r="E58" i="8"/>
  <c r="S58" i="7"/>
  <c r="U58" i="7" s="1"/>
  <c r="R58" i="7"/>
  <c r="T58" i="7" s="1"/>
  <c r="B60" i="10" l="1"/>
  <c r="D60" i="10"/>
  <c r="N60" i="9"/>
  <c r="P60" i="9"/>
  <c r="O60" i="9"/>
  <c r="L60" i="9"/>
  <c r="H58" i="8"/>
  <c r="G58" i="8"/>
  <c r="O58" i="8" s="1"/>
  <c r="D59" i="7"/>
  <c r="F59" i="7"/>
  <c r="E59" i="7"/>
  <c r="C59" i="7"/>
  <c r="B59" i="7"/>
  <c r="H60" i="10" l="1"/>
  <c r="G60" i="10"/>
  <c r="M60" i="10" s="1"/>
  <c r="K60" i="10"/>
  <c r="S60" i="9"/>
  <c r="U60" i="9" s="1"/>
  <c r="R60" i="9"/>
  <c r="T60" i="9" s="1"/>
  <c r="L58" i="8"/>
  <c r="M58" i="8"/>
  <c r="P58" i="8"/>
  <c r="K58" i="8"/>
  <c r="N58" i="8"/>
  <c r="G59" i="7"/>
  <c r="H59" i="7"/>
  <c r="K59" i="7"/>
  <c r="L59" i="7"/>
  <c r="O59" i="7"/>
  <c r="M59" i="7"/>
  <c r="S60" i="10" l="1"/>
  <c r="R60" i="10"/>
  <c r="L60" i="10"/>
  <c r="T60" i="10" s="1"/>
  <c r="P60" i="10"/>
  <c r="O60" i="10"/>
  <c r="N60" i="10"/>
  <c r="D61" i="9"/>
  <c r="B61" i="9"/>
  <c r="C61" i="9"/>
  <c r="S58" i="8"/>
  <c r="R58" i="8"/>
  <c r="U58" i="8"/>
  <c r="T58" i="8"/>
  <c r="N59" i="7"/>
  <c r="R59" i="7" s="1"/>
  <c r="T59" i="7" s="1"/>
  <c r="P59" i="7"/>
  <c r="U60" i="10" l="1"/>
  <c r="D61" i="10" s="1"/>
  <c r="G61" i="9"/>
  <c r="H61" i="9"/>
  <c r="K61" i="9"/>
  <c r="B59" i="8"/>
  <c r="E59" i="8"/>
  <c r="D59" i="8"/>
  <c r="C59" i="8"/>
  <c r="D60" i="7"/>
  <c r="S59" i="7"/>
  <c r="U59" i="7" s="1"/>
  <c r="C60" i="7" s="1"/>
  <c r="B61" i="10" l="1"/>
  <c r="N61" i="9"/>
  <c r="P61" i="9"/>
  <c r="O61" i="9"/>
  <c r="L61" i="9"/>
  <c r="M61" i="9"/>
  <c r="H59" i="8"/>
  <c r="G59" i="8"/>
  <c r="K59" i="8"/>
  <c r="E60" i="7"/>
  <c r="F60" i="7"/>
  <c r="B60" i="7"/>
  <c r="G61" i="10" l="1"/>
  <c r="H61" i="10"/>
  <c r="K61" i="10"/>
  <c r="S61" i="9"/>
  <c r="U61" i="9" s="1"/>
  <c r="R61" i="9"/>
  <c r="T61" i="9" s="1"/>
  <c r="S59" i="8"/>
  <c r="R59" i="8"/>
  <c r="L59" i="8"/>
  <c r="P59" i="8"/>
  <c r="N59" i="8"/>
  <c r="M59" i="8"/>
  <c r="O59" i="8"/>
  <c r="H60" i="7"/>
  <c r="G60" i="7"/>
  <c r="K60" i="7"/>
  <c r="O60" i="7"/>
  <c r="N60" i="7"/>
  <c r="N61" i="10" l="1"/>
  <c r="L61" i="10"/>
  <c r="P61" i="10"/>
  <c r="O61" i="10"/>
  <c r="M61" i="10"/>
  <c r="S61" i="10" s="1"/>
  <c r="B62" i="9"/>
  <c r="C62" i="9"/>
  <c r="D62" i="9"/>
  <c r="U59" i="8"/>
  <c r="T59" i="8"/>
  <c r="P60" i="7"/>
  <c r="L60" i="7"/>
  <c r="R60" i="7" s="1"/>
  <c r="T60" i="7" s="1"/>
  <c r="M60" i="7"/>
  <c r="U61" i="10" l="1"/>
  <c r="R61" i="10"/>
  <c r="T61" i="10" s="1"/>
  <c r="H62" i="9"/>
  <c r="G62" i="9"/>
  <c r="K62" i="9"/>
  <c r="D60" i="8"/>
  <c r="E60" i="8"/>
  <c r="C60" i="8"/>
  <c r="B60" i="8"/>
  <c r="D61" i="7"/>
  <c r="S60" i="7"/>
  <c r="U60" i="7" s="1"/>
  <c r="B61" i="7" s="1"/>
  <c r="D62" i="10" l="1"/>
  <c r="B62" i="10"/>
  <c r="O62" i="9"/>
  <c r="P62" i="9"/>
  <c r="N62" i="9"/>
  <c r="L62" i="9"/>
  <c r="S62" i="9" s="1"/>
  <c r="M62" i="9"/>
  <c r="H60" i="8"/>
  <c r="G60" i="8"/>
  <c r="K60" i="8"/>
  <c r="N60" i="8"/>
  <c r="O60" i="8"/>
  <c r="C61" i="7"/>
  <c r="F61" i="7"/>
  <c r="E61" i="7"/>
  <c r="H62" i="10" l="1"/>
  <c r="G62" i="10"/>
  <c r="K62" i="10" s="1"/>
  <c r="M62" i="10"/>
  <c r="R62" i="9"/>
  <c r="T62" i="9" s="1"/>
  <c r="U62" i="9"/>
  <c r="S60" i="8"/>
  <c r="R60" i="8"/>
  <c r="M60" i="8"/>
  <c r="L60" i="8"/>
  <c r="U60" i="8" s="1"/>
  <c r="P60" i="8"/>
  <c r="H61" i="7"/>
  <c r="G61" i="7"/>
  <c r="S62" i="10" l="1"/>
  <c r="R62" i="10"/>
  <c r="P62" i="10"/>
  <c r="L62" i="10"/>
  <c r="U62" i="10" s="1"/>
  <c r="N62" i="10"/>
  <c r="O62" i="10"/>
  <c r="C63" i="9"/>
  <c r="B63" i="9"/>
  <c r="D63" i="9"/>
  <c r="T60" i="8"/>
  <c r="P61" i="7"/>
  <c r="K61" i="7"/>
  <c r="M61" i="7"/>
  <c r="L61" i="7"/>
  <c r="O61" i="7"/>
  <c r="N61" i="7"/>
  <c r="T62" i="10" l="1"/>
  <c r="H63" i="9"/>
  <c r="G63" i="9"/>
  <c r="K63" i="9"/>
  <c r="L63" i="9"/>
  <c r="C61" i="8"/>
  <c r="E61" i="8"/>
  <c r="D61" i="8"/>
  <c r="B61" i="8"/>
  <c r="S61" i="7"/>
  <c r="U61" i="7" s="1"/>
  <c r="R61" i="7"/>
  <c r="T61" i="7" s="1"/>
  <c r="B63" i="10" l="1"/>
  <c r="D63" i="10"/>
  <c r="N63" i="9"/>
  <c r="P63" i="9"/>
  <c r="O63" i="9"/>
  <c r="M63" i="9"/>
  <c r="S63" i="9" s="1"/>
  <c r="H61" i="8"/>
  <c r="G61" i="8"/>
  <c r="K61" i="8" s="1"/>
  <c r="O61" i="8"/>
  <c r="E62" i="7"/>
  <c r="B62" i="7"/>
  <c r="F62" i="7"/>
  <c r="D62" i="7"/>
  <c r="C62" i="7"/>
  <c r="G63" i="10" l="1"/>
  <c r="H63" i="10"/>
  <c r="U63" i="9"/>
  <c r="R63" i="9"/>
  <c r="T63" i="9" s="1"/>
  <c r="S61" i="8"/>
  <c r="R61" i="8"/>
  <c r="L61" i="8"/>
  <c r="N61" i="8"/>
  <c r="M61" i="8"/>
  <c r="P61" i="8"/>
  <c r="G62" i="7"/>
  <c r="H62" i="7"/>
  <c r="K62" i="7"/>
  <c r="O62" i="7"/>
  <c r="K63" i="10" l="1"/>
  <c r="L63" i="10"/>
  <c r="P63" i="10"/>
  <c r="N63" i="10"/>
  <c r="O63" i="10"/>
  <c r="M63" i="10"/>
  <c r="C64" i="9"/>
  <c r="D64" i="9"/>
  <c r="B64" i="9"/>
  <c r="U61" i="8"/>
  <c r="T61" i="8"/>
  <c r="N62" i="7"/>
  <c r="P62" i="7"/>
  <c r="M62" i="7"/>
  <c r="L62" i="7"/>
  <c r="S62" i="7" s="1"/>
  <c r="U62" i="7" s="1"/>
  <c r="R63" i="10" l="1"/>
  <c r="S63" i="10"/>
  <c r="U63" i="10"/>
  <c r="T63" i="10"/>
  <c r="H64" i="9"/>
  <c r="G64" i="9"/>
  <c r="K64" i="9"/>
  <c r="M64" i="9"/>
  <c r="E62" i="8"/>
  <c r="B62" i="8"/>
  <c r="D62" i="8"/>
  <c r="C62" i="8"/>
  <c r="R62" i="7"/>
  <c r="T62" i="7" s="1"/>
  <c r="B64" i="10" l="1"/>
  <c r="D64" i="10"/>
  <c r="P64" i="9"/>
  <c r="N64" i="9"/>
  <c r="O64" i="9"/>
  <c r="L64" i="9"/>
  <c r="G62" i="8"/>
  <c r="L62" i="8" s="1"/>
  <c r="H62" i="8"/>
  <c r="N62" i="8"/>
  <c r="F63" i="7"/>
  <c r="E63" i="7"/>
  <c r="D63" i="7"/>
  <c r="C63" i="7"/>
  <c r="B63" i="7"/>
  <c r="H64" i="10" l="1"/>
  <c r="G64" i="10"/>
  <c r="K64" i="10"/>
  <c r="S64" i="9"/>
  <c r="U64" i="9" s="1"/>
  <c r="R64" i="9"/>
  <c r="T64" i="9" s="1"/>
  <c r="O62" i="8"/>
  <c r="K62" i="8"/>
  <c r="P62" i="8"/>
  <c r="M62" i="8"/>
  <c r="H63" i="7"/>
  <c r="G63" i="7"/>
  <c r="P63" i="7" s="1"/>
  <c r="K63" i="7"/>
  <c r="L63" i="7"/>
  <c r="M63" i="7"/>
  <c r="N63" i="7"/>
  <c r="O63" i="7"/>
  <c r="P64" i="10" l="1"/>
  <c r="N64" i="10"/>
  <c r="O64" i="10"/>
  <c r="L64" i="10"/>
  <c r="M64" i="10"/>
  <c r="S64" i="10" s="1"/>
  <c r="D65" i="9"/>
  <c r="C65" i="9"/>
  <c r="B65" i="9"/>
  <c r="R62" i="8"/>
  <c r="T62" i="8" s="1"/>
  <c r="S62" i="8"/>
  <c r="U62" i="8"/>
  <c r="S63" i="7"/>
  <c r="U63" i="7" s="1"/>
  <c r="R63" i="7"/>
  <c r="T63" i="7" s="1"/>
  <c r="T64" i="10" l="1"/>
  <c r="R64" i="10"/>
  <c r="U64" i="10"/>
  <c r="H65" i="9"/>
  <c r="G65" i="9"/>
  <c r="E63" i="8"/>
  <c r="D63" i="8"/>
  <c r="C63" i="8"/>
  <c r="B63" i="8"/>
  <c r="C64" i="7"/>
  <c r="B64" i="7"/>
  <c r="F64" i="7"/>
  <c r="E64" i="7"/>
  <c r="D64" i="7"/>
  <c r="D65" i="10" l="1"/>
  <c r="B65" i="10"/>
  <c r="N65" i="9"/>
  <c r="L65" i="9"/>
  <c r="P65" i="9"/>
  <c r="O65" i="9"/>
  <c r="K65" i="9"/>
  <c r="M65" i="9"/>
  <c r="H63" i="8"/>
  <c r="G63" i="8"/>
  <c r="K63" i="8"/>
  <c r="M63" i="8"/>
  <c r="N63" i="8"/>
  <c r="O63" i="8"/>
  <c r="H64" i="7"/>
  <c r="G64" i="7"/>
  <c r="P64" i="7" s="1"/>
  <c r="K64" i="7"/>
  <c r="L64" i="7"/>
  <c r="G65" i="10" l="1"/>
  <c r="H65" i="10"/>
  <c r="K65" i="10"/>
  <c r="S65" i="9"/>
  <c r="U65" i="9" s="1"/>
  <c r="R65" i="9"/>
  <c r="T65" i="9" s="1"/>
  <c r="S63" i="8"/>
  <c r="R63" i="8"/>
  <c r="L63" i="8"/>
  <c r="U63" i="8" s="1"/>
  <c r="P63" i="8"/>
  <c r="N64" i="7"/>
  <c r="O64" i="7"/>
  <c r="M64" i="7"/>
  <c r="S64" i="7" s="1"/>
  <c r="U64" i="7" s="1"/>
  <c r="O65" i="10" l="1"/>
  <c r="N65" i="10"/>
  <c r="P65" i="10"/>
  <c r="L65" i="10"/>
  <c r="M65" i="10"/>
  <c r="S65" i="10" s="1"/>
  <c r="B66" i="9"/>
  <c r="D66" i="9"/>
  <c r="C66" i="9"/>
  <c r="T63" i="8"/>
  <c r="R64" i="7"/>
  <c r="T64" i="7" s="1"/>
  <c r="R65" i="10" l="1"/>
  <c r="T65" i="10" s="1"/>
  <c r="U65" i="10"/>
  <c r="G66" i="9"/>
  <c r="K66" i="9"/>
  <c r="H66" i="9"/>
  <c r="E64" i="8"/>
  <c r="D64" i="8"/>
  <c r="C64" i="8"/>
  <c r="B64" i="8"/>
  <c r="F65" i="7"/>
  <c r="E65" i="7"/>
  <c r="D65" i="7"/>
  <c r="C65" i="7"/>
  <c r="B65" i="7"/>
  <c r="D66" i="10" l="1"/>
  <c r="B66" i="10"/>
  <c r="P66" i="9"/>
  <c r="N66" i="9"/>
  <c r="O66" i="9"/>
  <c r="L66" i="9"/>
  <c r="S66" i="9" s="1"/>
  <c r="M66" i="9"/>
  <c r="H64" i="8"/>
  <c r="G64" i="8"/>
  <c r="K64" i="8"/>
  <c r="O64" i="8"/>
  <c r="N64" i="8"/>
  <c r="H65" i="7"/>
  <c r="G65" i="7"/>
  <c r="K65" i="7"/>
  <c r="L65" i="7"/>
  <c r="M65" i="7"/>
  <c r="O65" i="7"/>
  <c r="H66" i="10" l="1"/>
  <c r="G66" i="10"/>
  <c r="K66" i="10"/>
  <c r="U66" i="9"/>
  <c r="R66" i="9"/>
  <c r="T66" i="9" s="1"/>
  <c r="S64" i="8"/>
  <c r="R64" i="8"/>
  <c r="L64" i="8"/>
  <c r="M64" i="8"/>
  <c r="P64" i="8"/>
  <c r="N65" i="7"/>
  <c r="S65" i="7" s="1"/>
  <c r="U65" i="7" s="1"/>
  <c r="P65" i="7"/>
  <c r="O66" i="10" l="1"/>
  <c r="N66" i="10"/>
  <c r="P66" i="10"/>
  <c r="L66" i="10"/>
  <c r="M66" i="10"/>
  <c r="S66" i="10" s="1"/>
  <c r="D67" i="9"/>
  <c r="C67" i="9"/>
  <c r="B67" i="9"/>
  <c r="U64" i="8"/>
  <c r="T64" i="8"/>
  <c r="R65" i="7"/>
  <c r="T65" i="7" s="1"/>
  <c r="U66" i="10" l="1"/>
  <c r="R66" i="10"/>
  <c r="T66" i="10" s="1"/>
  <c r="G67" i="9"/>
  <c r="H67" i="9"/>
  <c r="K67" i="9"/>
  <c r="D65" i="8"/>
  <c r="C65" i="8"/>
  <c r="B65" i="8"/>
  <c r="E65" i="8"/>
  <c r="F66" i="7"/>
  <c r="E66" i="7"/>
  <c r="D66" i="7"/>
  <c r="C66" i="7"/>
  <c r="B66" i="7"/>
  <c r="D67" i="10" l="1"/>
  <c r="B67" i="10"/>
  <c r="N67" i="9"/>
  <c r="L67" i="9"/>
  <c r="O67" i="9"/>
  <c r="M67" i="9"/>
  <c r="P67" i="9"/>
  <c r="G65" i="8"/>
  <c r="O65" i="8" s="1"/>
  <c r="H65" i="8"/>
  <c r="K65" i="8"/>
  <c r="H66" i="7"/>
  <c r="G66" i="7"/>
  <c r="P66" i="7" s="1"/>
  <c r="K66" i="7"/>
  <c r="L66" i="7"/>
  <c r="M66" i="7"/>
  <c r="N66" i="7"/>
  <c r="O66" i="7"/>
  <c r="H67" i="10" l="1"/>
  <c r="G67" i="10"/>
  <c r="K67" i="10"/>
  <c r="M67" i="10"/>
  <c r="R67" i="9"/>
  <c r="T67" i="9" s="1"/>
  <c r="S67" i="9"/>
  <c r="U67" i="9" s="1"/>
  <c r="S65" i="8"/>
  <c r="R65" i="8"/>
  <c r="L65" i="8"/>
  <c r="M65" i="8"/>
  <c r="P65" i="8"/>
  <c r="N65" i="8"/>
  <c r="S66" i="7"/>
  <c r="U66" i="7" s="1"/>
  <c r="R66" i="7"/>
  <c r="T66" i="7" s="1"/>
  <c r="R67" i="10" l="1"/>
  <c r="S67" i="10"/>
  <c r="O67" i="10"/>
  <c r="P67" i="10"/>
  <c r="N67" i="10"/>
  <c r="L67" i="10"/>
  <c r="U67" i="10" s="1"/>
  <c r="C68" i="9"/>
  <c r="B68" i="9"/>
  <c r="D68" i="9"/>
  <c r="T65" i="8"/>
  <c r="D66" i="8" s="1"/>
  <c r="U65" i="8"/>
  <c r="C66" i="8" s="1"/>
  <c r="D67" i="7"/>
  <c r="C67" i="7"/>
  <c r="B67" i="7"/>
  <c r="F67" i="7"/>
  <c r="E67" i="7"/>
  <c r="T67" i="10" l="1"/>
  <c r="H68" i="9"/>
  <c r="K68" i="9"/>
  <c r="G68" i="9"/>
  <c r="L68" i="9"/>
  <c r="E66" i="8"/>
  <c r="B66" i="8"/>
  <c r="G67" i="7"/>
  <c r="H67" i="7"/>
  <c r="K67" i="7"/>
  <c r="L67" i="7"/>
  <c r="M67" i="7"/>
  <c r="B68" i="10" l="1"/>
  <c r="D68" i="10"/>
  <c r="P68" i="9"/>
  <c r="O68" i="9"/>
  <c r="N68" i="9"/>
  <c r="M68" i="9"/>
  <c r="S68" i="9" s="1"/>
  <c r="H66" i="8"/>
  <c r="G66" i="8"/>
  <c r="O66" i="8"/>
  <c r="N66" i="8"/>
  <c r="N67" i="7"/>
  <c r="R67" i="7" s="1"/>
  <c r="T67" i="7" s="1"/>
  <c r="P67" i="7"/>
  <c r="O67" i="7"/>
  <c r="G68" i="10" l="1"/>
  <c r="M68" i="10" s="1"/>
  <c r="H68" i="10"/>
  <c r="K68" i="10"/>
  <c r="R68" i="9"/>
  <c r="T68" i="9" s="1"/>
  <c r="U68" i="9"/>
  <c r="K66" i="8"/>
  <c r="L66" i="8"/>
  <c r="P66" i="8"/>
  <c r="M66" i="8"/>
  <c r="D68" i="7"/>
  <c r="S67" i="7"/>
  <c r="U67" i="7" s="1"/>
  <c r="F68" i="7" s="1"/>
  <c r="S68" i="10" l="1"/>
  <c r="R68" i="10"/>
  <c r="O68" i="10"/>
  <c r="P68" i="10"/>
  <c r="L68" i="10"/>
  <c r="T68" i="10" s="1"/>
  <c r="N68" i="10"/>
  <c r="C69" i="9"/>
  <c r="B69" i="9"/>
  <c r="D69" i="9"/>
  <c r="R66" i="8"/>
  <c r="T66" i="8" s="1"/>
  <c r="S66" i="8"/>
  <c r="U66" i="8" s="1"/>
  <c r="C68" i="7"/>
  <c r="B68" i="7"/>
  <c r="E68" i="7"/>
  <c r="U68" i="10" l="1"/>
  <c r="B69" i="10" s="1"/>
  <c r="H69" i="9"/>
  <c r="K69" i="9"/>
  <c r="G69" i="9"/>
  <c r="L69" i="9"/>
  <c r="B67" i="8"/>
  <c r="E67" i="8"/>
  <c r="D67" i="8"/>
  <c r="C67" i="8"/>
  <c r="H68" i="7"/>
  <c r="G68" i="7"/>
  <c r="K68" i="7"/>
  <c r="L68" i="7"/>
  <c r="D69" i="10" l="1"/>
  <c r="N69" i="9"/>
  <c r="O69" i="9"/>
  <c r="P69" i="9"/>
  <c r="M69" i="9"/>
  <c r="H67" i="8"/>
  <c r="G67" i="8"/>
  <c r="K67" i="8" s="1"/>
  <c r="N68" i="7"/>
  <c r="P68" i="7"/>
  <c r="O68" i="7"/>
  <c r="M68" i="7"/>
  <c r="S68" i="7" s="1"/>
  <c r="U68" i="7" s="1"/>
  <c r="M69" i="10" l="1"/>
  <c r="G69" i="10"/>
  <c r="H69" i="10"/>
  <c r="T69" i="9"/>
  <c r="R69" i="9"/>
  <c r="S69" i="9"/>
  <c r="U69" i="9" s="1"/>
  <c r="S67" i="8"/>
  <c r="R67" i="8"/>
  <c r="M67" i="8"/>
  <c r="L67" i="8"/>
  <c r="P67" i="8"/>
  <c r="O67" i="8"/>
  <c r="N67" i="8"/>
  <c r="R68" i="7"/>
  <c r="T68" i="7" s="1"/>
  <c r="O69" i="10" l="1"/>
  <c r="N69" i="10"/>
  <c r="P69" i="10"/>
  <c r="L69" i="10"/>
  <c r="K69" i="10"/>
  <c r="D70" i="9"/>
  <c r="C70" i="9"/>
  <c r="B70" i="9"/>
  <c r="U67" i="8"/>
  <c r="T67" i="8"/>
  <c r="B69" i="7"/>
  <c r="F69" i="7"/>
  <c r="E69" i="7"/>
  <c r="D69" i="7"/>
  <c r="C69" i="7"/>
  <c r="S69" i="10" l="1"/>
  <c r="U69" i="10" s="1"/>
  <c r="R69" i="10"/>
  <c r="T69" i="10"/>
  <c r="H70" i="9"/>
  <c r="G70" i="9"/>
  <c r="D68" i="8"/>
  <c r="C68" i="8"/>
  <c r="B68" i="8"/>
  <c r="E68" i="8"/>
  <c r="H69" i="7"/>
  <c r="G69" i="7"/>
  <c r="K69" i="7"/>
  <c r="B70" i="10" l="1"/>
  <c r="D70" i="10"/>
  <c r="L70" i="9"/>
  <c r="O70" i="9"/>
  <c r="P70" i="9"/>
  <c r="N70" i="9"/>
  <c r="K70" i="9"/>
  <c r="M70" i="9"/>
  <c r="H68" i="8"/>
  <c r="G68" i="8"/>
  <c r="K68" i="8" s="1"/>
  <c r="O68" i="8"/>
  <c r="N69" i="7"/>
  <c r="P69" i="7"/>
  <c r="O69" i="7"/>
  <c r="M69" i="7"/>
  <c r="L69" i="7"/>
  <c r="S69" i="7" s="1"/>
  <c r="U69" i="7" s="1"/>
  <c r="H70" i="10" l="1"/>
  <c r="G70" i="10"/>
  <c r="K70" i="10"/>
  <c r="S70" i="9"/>
  <c r="U70" i="9" s="1"/>
  <c r="R70" i="9"/>
  <c r="T70" i="9" s="1"/>
  <c r="S68" i="8"/>
  <c r="R68" i="8"/>
  <c r="L68" i="8"/>
  <c r="M68" i="8"/>
  <c r="P68" i="8"/>
  <c r="N68" i="8"/>
  <c r="R69" i="7"/>
  <c r="T69" i="7" s="1"/>
  <c r="P70" i="10" l="1"/>
  <c r="L70" i="10"/>
  <c r="N70" i="10"/>
  <c r="O70" i="10"/>
  <c r="M70" i="10"/>
  <c r="S70" i="10" s="1"/>
  <c r="B71" i="9"/>
  <c r="C71" i="9"/>
  <c r="D71" i="9"/>
  <c r="U68" i="8"/>
  <c r="T68" i="8"/>
  <c r="E70" i="7"/>
  <c r="D70" i="7"/>
  <c r="C70" i="7"/>
  <c r="B70" i="7"/>
  <c r="F70" i="7"/>
  <c r="U70" i="10" l="1"/>
  <c r="R70" i="10"/>
  <c r="T70" i="10" s="1"/>
  <c r="G71" i="9"/>
  <c r="H71" i="9"/>
  <c r="K71" i="9"/>
  <c r="E69" i="8"/>
  <c r="C69" i="8"/>
  <c r="D69" i="8"/>
  <c r="B69" i="8"/>
  <c r="G70" i="7"/>
  <c r="P70" i="7" s="1"/>
  <c r="H70" i="7"/>
  <c r="K70" i="7"/>
  <c r="L70" i="7"/>
  <c r="M70" i="7"/>
  <c r="N70" i="7"/>
  <c r="D71" i="10" l="1"/>
  <c r="B71" i="10"/>
  <c r="L71" i="9"/>
  <c r="S71" i="9" s="1"/>
  <c r="U71" i="9" s="1"/>
  <c r="O71" i="9"/>
  <c r="P71" i="9"/>
  <c r="N71" i="9"/>
  <c r="M71" i="9"/>
  <c r="H69" i="8"/>
  <c r="G69" i="8"/>
  <c r="K69" i="8" s="1"/>
  <c r="O70" i="7"/>
  <c r="R70" i="7" s="1"/>
  <c r="T70" i="7" s="1"/>
  <c r="H71" i="10" l="1"/>
  <c r="G71" i="10"/>
  <c r="K71" i="10"/>
  <c r="M71" i="10"/>
  <c r="R71" i="9"/>
  <c r="T71" i="9" s="1"/>
  <c r="S69" i="8"/>
  <c r="R69" i="8"/>
  <c r="N69" i="8"/>
  <c r="O69" i="8"/>
  <c r="L69" i="8"/>
  <c r="M69" i="8"/>
  <c r="P69" i="8"/>
  <c r="D71" i="7"/>
  <c r="S70" i="7"/>
  <c r="U70" i="7" s="1"/>
  <c r="F71" i="7" s="1"/>
  <c r="S71" i="10" l="1"/>
  <c r="R71" i="10"/>
  <c r="O71" i="10"/>
  <c r="N71" i="10"/>
  <c r="P71" i="10"/>
  <c r="L71" i="10"/>
  <c r="U71" i="10" s="1"/>
  <c r="D72" i="9"/>
  <c r="C72" i="9"/>
  <c r="B72" i="9"/>
  <c r="U69" i="8"/>
  <c r="T69" i="8"/>
  <c r="B71" i="7"/>
  <c r="C71" i="7"/>
  <c r="E71" i="7"/>
  <c r="T71" i="10" l="1"/>
  <c r="H72" i="9"/>
  <c r="K72" i="9"/>
  <c r="G72" i="9"/>
  <c r="L72" i="9"/>
  <c r="M72" i="9"/>
  <c r="E70" i="8"/>
  <c r="D70" i="8"/>
  <c r="C70" i="8"/>
  <c r="B70" i="8"/>
  <c r="H71" i="7"/>
  <c r="G71" i="7"/>
  <c r="K71" i="7"/>
  <c r="D72" i="10" l="1"/>
  <c r="B72" i="10"/>
  <c r="P72" i="9"/>
  <c r="N72" i="9"/>
  <c r="O72" i="9"/>
  <c r="R72" i="9"/>
  <c r="T72" i="9" s="1"/>
  <c r="S72" i="9"/>
  <c r="U72" i="9" s="1"/>
  <c r="G70" i="8"/>
  <c r="K70" i="8" s="1"/>
  <c r="H70" i="8"/>
  <c r="N70" i="8"/>
  <c r="P71" i="7"/>
  <c r="O71" i="7"/>
  <c r="M71" i="7"/>
  <c r="L71" i="7"/>
  <c r="S71" i="7" s="1"/>
  <c r="U71" i="7" s="1"/>
  <c r="N71" i="7"/>
  <c r="H72" i="10" l="1"/>
  <c r="G72" i="10"/>
  <c r="K72" i="10"/>
  <c r="M72" i="10"/>
  <c r="D73" i="9"/>
  <c r="C73" i="9"/>
  <c r="B73" i="9"/>
  <c r="S70" i="8"/>
  <c r="R70" i="8"/>
  <c r="O70" i="8"/>
  <c r="L70" i="8"/>
  <c r="M70" i="8"/>
  <c r="P70" i="8"/>
  <c r="R71" i="7"/>
  <c r="T71" i="7" s="1"/>
  <c r="S72" i="10" l="1"/>
  <c r="R72" i="10"/>
  <c r="L72" i="10"/>
  <c r="U72" i="10" s="1"/>
  <c r="P72" i="10"/>
  <c r="N72" i="10"/>
  <c r="O72" i="10"/>
  <c r="G73" i="9"/>
  <c r="H73" i="9"/>
  <c r="M73" i="9"/>
  <c r="T70" i="8"/>
  <c r="D71" i="8" s="1"/>
  <c r="U70" i="8"/>
  <c r="C72" i="7"/>
  <c r="B72" i="7"/>
  <c r="F72" i="7"/>
  <c r="E72" i="7"/>
  <c r="D72" i="7"/>
  <c r="T72" i="10" l="1"/>
  <c r="D73" i="10" s="1"/>
  <c r="K73" i="9"/>
  <c r="O73" i="9"/>
  <c r="P73" i="9"/>
  <c r="N73" i="9"/>
  <c r="L73" i="9"/>
  <c r="B71" i="8"/>
  <c r="C71" i="8"/>
  <c r="E71" i="8"/>
  <c r="G72" i="7"/>
  <c r="P72" i="7" s="1"/>
  <c r="H72" i="7"/>
  <c r="K72" i="7"/>
  <c r="B73" i="10" l="1"/>
  <c r="G73" i="10"/>
  <c r="H73" i="10"/>
  <c r="K73" i="10"/>
  <c r="M73" i="10"/>
  <c r="S73" i="9"/>
  <c r="U73" i="9" s="1"/>
  <c r="R73" i="9"/>
  <c r="T73" i="9" s="1"/>
  <c r="G71" i="8"/>
  <c r="H71" i="8"/>
  <c r="K71" i="8"/>
  <c r="L72" i="7"/>
  <c r="S72" i="7" s="1"/>
  <c r="U72" i="7" s="1"/>
  <c r="O72" i="7"/>
  <c r="N72" i="7"/>
  <c r="M72" i="7"/>
  <c r="S73" i="10" l="1"/>
  <c r="R73" i="10"/>
  <c r="L73" i="10"/>
  <c r="T73" i="10" s="1"/>
  <c r="O73" i="10"/>
  <c r="P73" i="10"/>
  <c r="N73" i="10"/>
  <c r="B74" i="9"/>
  <c r="D74" i="9"/>
  <c r="C74" i="9"/>
  <c r="S71" i="8"/>
  <c r="R71" i="8"/>
  <c r="L71" i="8"/>
  <c r="P71" i="8"/>
  <c r="O71" i="8"/>
  <c r="M71" i="8"/>
  <c r="N71" i="8"/>
  <c r="R72" i="7"/>
  <c r="T72" i="7" s="1"/>
  <c r="U73" i="10" l="1"/>
  <c r="D74" i="10" s="1"/>
  <c r="G74" i="9"/>
  <c r="H74" i="9"/>
  <c r="K74" i="9"/>
  <c r="U71" i="8"/>
  <c r="T71" i="8"/>
  <c r="F73" i="7"/>
  <c r="E73" i="7"/>
  <c r="D73" i="7"/>
  <c r="C73" i="7"/>
  <c r="B73" i="7"/>
  <c r="B74" i="10" l="1"/>
  <c r="N74" i="9"/>
  <c r="P74" i="9"/>
  <c r="L74" i="9"/>
  <c r="O74" i="9"/>
  <c r="M74" i="9"/>
  <c r="S74" i="9" s="1"/>
  <c r="E72" i="8"/>
  <c r="D72" i="8"/>
  <c r="C72" i="8"/>
  <c r="B72" i="8"/>
  <c r="H73" i="7"/>
  <c r="G73" i="7"/>
  <c r="P73" i="7" s="1"/>
  <c r="K73" i="7"/>
  <c r="L73" i="7"/>
  <c r="M73" i="7"/>
  <c r="N73" i="7"/>
  <c r="O73" i="7"/>
  <c r="H74" i="10" l="1"/>
  <c r="G74" i="10"/>
  <c r="K74" i="10"/>
  <c r="U74" i="9"/>
  <c r="R74" i="9"/>
  <c r="T74" i="9" s="1"/>
  <c r="H72" i="8"/>
  <c r="G72" i="8"/>
  <c r="K72" i="8"/>
  <c r="N72" i="8"/>
  <c r="S73" i="7"/>
  <c r="U73" i="7" s="1"/>
  <c r="R73" i="7"/>
  <c r="T73" i="7" s="1"/>
  <c r="O74" i="10" l="1"/>
  <c r="N74" i="10"/>
  <c r="L74" i="10"/>
  <c r="P74" i="10"/>
  <c r="M74" i="10"/>
  <c r="S74" i="10" s="1"/>
  <c r="B75" i="9"/>
  <c r="C75" i="9"/>
  <c r="D75" i="9"/>
  <c r="S72" i="8"/>
  <c r="R72" i="8"/>
  <c r="L72" i="8"/>
  <c r="M72" i="8"/>
  <c r="P72" i="8"/>
  <c r="O72" i="8"/>
  <c r="F74" i="7"/>
  <c r="E74" i="7"/>
  <c r="D74" i="7"/>
  <c r="C74" i="7"/>
  <c r="B74" i="7"/>
  <c r="U74" i="10" l="1"/>
  <c r="R74" i="10"/>
  <c r="T74" i="10"/>
  <c r="G75" i="9"/>
  <c r="H75" i="9"/>
  <c r="L75" i="9"/>
  <c r="U72" i="8"/>
  <c r="T72" i="8"/>
  <c r="M74" i="7"/>
  <c r="H74" i="7"/>
  <c r="G74" i="7"/>
  <c r="K74" i="7"/>
  <c r="O74" i="7"/>
  <c r="D75" i="10" l="1"/>
  <c r="B75" i="10"/>
  <c r="N75" i="9"/>
  <c r="P75" i="9"/>
  <c r="O75" i="9"/>
  <c r="K75" i="9"/>
  <c r="M75" i="9"/>
  <c r="D73" i="8"/>
  <c r="C73" i="8"/>
  <c r="B73" i="8"/>
  <c r="E73" i="8"/>
  <c r="N74" i="7"/>
  <c r="P74" i="7"/>
  <c r="L74" i="7"/>
  <c r="R74" i="7" s="1"/>
  <c r="T74" i="7" s="1"/>
  <c r="G75" i="10" l="1"/>
  <c r="H75" i="10"/>
  <c r="K75" i="10"/>
  <c r="S75" i="9"/>
  <c r="U75" i="9" s="1"/>
  <c r="R75" i="9"/>
  <c r="T75" i="9" s="1"/>
  <c r="H73" i="8"/>
  <c r="G73" i="8"/>
  <c r="K73" i="8"/>
  <c r="D75" i="7"/>
  <c r="S74" i="7"/>
  <c r="U74" i="7" s="1"/>
  <c r="C75" i="7" s="1"/>
  <c r="M75" i="10" l="1"/>
  <c r="R75" i="10" s="1"/>
  <c r="N75" i="10"/>
  <c r="O75" i="10"/>
  <c r="P75" i="10"/>
  <c r="L75" i="10"/>
  <c r="D76" i="9"/>
  <c r="B76" i="9"/>
  <c r="C76" i="9"/>
  <c r="S73" i="8"/>
  <c r="R73" i="8"/>
  <c r="M73" i="8"/>
  <c r="L73" i="8"/>
  <c r="P73" i="8"/>
  <c r="O73" i="8"/>
  <c r="N73" i="8"/>
  <c r="E75" i="7"/>
  <c r="B75" i="7"/>
  <c r="F75" i="7"/>
  <c r="T75" i="10" l="1"/>
  <c r="S75" i="10"/>
  <c r="U75" i="10"/>
  <c r="B76" i="10" s="1"/>
  <c r="H76" i="9"/>
  <c r="G76" i="9"/>
  <c r="K76" i="9"/>
  <c r="U73" i="8"/>
  <c r="T73" i="8"/>
  <c r="G75" i="7"/>
  <c r="O75" i="7" s="1"/>
  <c r="H75" i="7"/>
  <c r="D76" i="10" l="1"/>
  <c r="O76" i="9"/>
  <c r="P76" i="9"/>
  <c r="N76" i="9"/>
  <c r="L76" i="9"/>
  <c r="M76" i="9"/>
  <c r="C74" i="8"/>
  <c r="B74" i="8"/>
  <c r="E74" i="8"/>
  <c r="D74" i="8"/>
  <c r="K75" i="7"/>
  <c r="N75" i="7"/>
  <c r="P75" i="7"/>
  <c r="L75" i="7"/>
  <c r="M75" i="7"/>
  <c r="H76" i="10" l="1"/>
  <c r="G76" i="10"/>
  <c r="T76" i="9"/>
  <c r="S76" i="9"/>
  <c r="U76" i="9" s="1"/>
  <c r="B77" i="9" s="1"/>
  <c r="R76" i="9"/>
  <c r="H74" i="8"/>
  <c r="G74" i="8"/>
  <c r="K74" i="8"/>
  <c r="N74" i="8"/>
  <c r="S75" i="7"/>
  <c r="U75" i="7" s="1"/>
  <c r="R75" i="7"/>
  <c r="T75" i="7" s="1"/>
  <c r="P76" i="10" l="1"/>
  <c r="O76" i="10"/>
  <c r="N76" i="10"/>
  <c r="L76" i="10"/>
  <c r="K76" i="10"/>
  <c r="M76" i="10"/>
  <c r="D77" i="9"/>
  <c r="C77" i="9"/>
  <c r="H77" i="9"/>
  <c r="R74" i="8"/>
  <c r="S74" i="8"/>
  <c r="M74" i="8"/>
  <c r="L74" i="8"/>
  <c r="P74" i="8"/>
  <c r="O74" i="8"/>
  <c r="F76" i="7"/>
  <c r="E76" i="7"/>
  <c r="D76" i="7"/>
  <c r="C76" i="7"/>
  <c r="B76" i="7"/>
  <c r="S76" i="10" l="1"/>
  <c r="R76" i="10"/>
  <c r="U76" i="10"/>
  <c r="T76" i="10"/>
  <c r="G77" i="9"/>
  <c r="L77" i="9"/>
  <c r="M77" i="9"/>
  <c r="U74" i="8"/>
  <c r="T74" i="8"/>
  <c r="O76" i="7"/>
  <c r="L76" i="7"/>
  <c r="N76" i="7"/>
  <c r="H76" i="7"/>
  <c r="G76" i="7"/>
  <c r="B77" i="10" l="1"/>
  <c r="D77" i="10"/>
  <c r="O77" i="9"/>
  <c r="N77" i="9"/>
  <c r="P77" i="9"/>
  <c r="K77" i="9"/>
  <c r="B75" i="8"/>
  <c r="E75" i="8"/>
  <c r="C75" i="8"/>
  <c r="D75" i="8"/>
  <c r="K76" i="7"/>
  <c r="P76" i="7"/>
  <c r="M76" i="7"/>
  <c r="M77" i="10" l="1"/>
  <c r="H77" i="10"/>
  <c r="G77" i="10"/>
  <c r="K77" i="10"/>
  <c r="S77" i="9"/>
  <c r="U77" i="9" s="1"/>
  <c r="R77" i="9"/>
  <c r="T77" i="9" s="1"/>
  <c r="H75" i="8"/>
  <c r="G75" i="8"/>
  <c r="O75" i="8" s="1"/>
  <c r="K75" i="8"/>
  <c r="S76" i="7"/>
  <c r="U76" i="7" s="1"/>
  <c r="R76" i="7"/>
  <c r="T76" i="7" s="1"/>
  <c r="S77" i="10" l="1"/>
  <c r="R77" i="10"/>
  <c r="O77" i="10"/>
  <c r="P77" i="10"/>
  <c r="L77" i="10"/>
  <c r="T77" i="10" s="1"/>
  <c r="N77" i="10"/>
  <c r="U77" i="10"/>
  <c r="D78" i="9"/>
  <c r="B78" i="9"/>
  <c r="C78" i="9"/>
  <c r="S75" i="8"/>
  <c r="R75" i="8"/>
  <c r="L75" i="8"/>
  <c r="M75" i="8"/>
  <c r="P75" i="8"/>
  <c r="N75" i="8"/>
  <c r="B77" i="7"/>
  <c r="F77" i="7"/>
  <c r="E77" i="7"/>
  <c r="D77" i="7"/>
  <c r="C77" i="7"/>
  <c r="B78" i="10" l="1"/>
  <c r="D78" i="10"/>
  <c r="H78" i="9"/>
  <c r="G78" i="9"/>
  <c r="M78" i="9" s="1"/>
  <c r="K78" i="9"/>
  <c r="U75" i="8"/>
  <c r="T75" i="8"/>
  <c r="L77" i="7"/>
  <c r="M77" i="7"/>
  <c r="O77" i="7"/>
  <c r="G77" i="7"/>
  <c r="P77" i="7" s="1"/>
  <c r="H77" i="7"/>
  <c r="K77" i="7"/>
  <c r="M78" i="10" l="1"/>
  <c r="G78" i="10"/>
  <c r="H78" i="10"/>
  <c r="K78" i="10"/>
  <c r="P78" i="9"/>
  <c r="O78" i="9"/>
  <c r="N78" i="9"/>
  <c r="L78" i="9"/>
  <c r="S78" i="9" s="1"/>
  <c r="U78" i="9" s="1"/>
  <c r="E76" i="8"/>
  <c r="D76" i="8"/>
  <c r="C76" i="8"/>
  <c r="B76" i="8"/>
  <c r="N77" i="7"/>
  <c r="R77" i="7" s="1"/>
  <c r="T77" i="7" s="1"/>
  <c r="S78" i="10" l="1"/>
  <c r="R78" i="10"/>
  <c r="O78" i="10"/>
  <c r="N78" i="10"/>
  <c r="L78" i="10"/>
  <c r="U78" i="10" s="1"/>
  <c r="P78" i="10"/>
  <c r="R78" i="9"/>
  <c r="T78" i="9" s="1"/>
  <c r="H76" i="8"/>
  <c r="G76" i="8"/>
  <c r="N76" i="8"/>
  <c r="O76" i="8"/>
  <c r="D78" i="7"/>
  <c r="S77" i="7"/>
  <c r="U77" i="7" s="1"/>
  <c r="C78" i="7" s="1"/>
  <c r="T78" i="10" l="1"/>
  <c r="C79" i="9"/>
  <c r="B79" i="9"/>
  <c r="D79" i="9"/>
  <c r="L76" i="8"/>
  <c r="M76" i="8"/>
  <c r="K76" i="8"/>
  <c r="P76" i="8"/>
  <c r="B78" i="7"/>
  <c r="E78" i="7"/>
  <c r="F78" i="7"/>
  <c r="D79" i="10" l="1"/>
  <c r="B79" i="10"/>
  <c r="G79" i="9"/>
  <c r="K79" i="9"/>
  <c r="H79" i="9"/>
  <c r="L79" i="9"/>
  <c r="S76" i="8"/>
  <c r="U76" i="8" s="1"/>
  <c r="R76" i="8"/>
  <c r="T76" i="8"/>
  <c r="O78" i="7"/>
  <c r="G78" i="7"/>
  <c r="H78" i="7"/>
  <c r="K78" i="7"/>
  <c r="H79" i="10" l="1"/>
  <c r="G79" i="10"/>
  <c r="K79" i="10"/>
  <c r="M79" i="10"/>
  <c r="P79" i="9"/>
  <c r="O79" i="9"/>
  <c r="N79" i="9"/>
  <c r="M79" i="9"/>
  <c r="S79" i="9" s="1"/>
  <c r="U79" i="9" s="1"/>
  <c r="E77" i="8"/>
  <c r="D77" i="8"/>
  <c r="C77" i="8"/>
  <c r="B77" i="8"/>
  <c r="N78" i="7"/>
  <c r="P78" i="7"/>
  <c r="M78" i="7"/>
  <c r="L78" i="7"/>
  <c r="S78" i="7" s="1"/>
  <c r="U78" i="7" s="1"/>
  <c r="R79" i="10" l="1"/>
  <c r="S79" i="10"/>
  <c r="L79" i="10"/>
  <c r="U79" i="10" s="1"/>
  <c r="N79" i="10"/>
  <c r="O79" i="10"/>
  <c r="P79" i="10"/>
  <c r="R79" i="9"/>
  <c r="T79" i="9" s="1"/>
  <c r="H77" i="8"/>
  <c r="G77" i="8"/>
  <c r="N77" i="8"/>
  <c r="O77" i="8"/>
  <c r="R78" i="7"/>
  <c r="T78" i="7" s="1"/>
  <c r="T79" i="10" l="1"/>
  <c r="D80" i="9"/>
  <c r="B80" i="9"/>
  <c r="C80" i="9"/>
  <c r="L77" i="8"/>
  <c r="K77" i="8"/>
  <c r="M77" i="8"/>
  <c r="P77" i="8"/>
  <c r="F79" i="7"/>
  <c r="E79" i="7"/>
  <c r="D79" i="7"/>
  <c r="C79" i="7"/>
  <c r="B79" i="7"/>
  <c r="B80" i="10" l="1"/>
  <c r="D80" i="10"/>
  <c r="H80" i="9"/>
  <c r="G80" i="9"/>
  <c r="K80" i="9"/>
  <c r="M80" i="9"/>
  <c r="S77" i="8"/>
  <c r="R77" i="8"/>
  <c r="U77" i="8"/>
  <c r="T77" i="8"/>
  <c r="H79" i="7"/>
  <c r="G79" i="7"/>
  <c r="P79" i="7" s="1"/>
  <c r="K79" i="7"/>
  <c r="L79" i="7"/>
  <c r="M79" i="7"/>
  <c r="N79" i="7"/>
  <c r="O79" i="7"/>
  <c r="H80" i="10" l="1"/>
  <c r="G80" i="10"/>
  <c r="K80" i="10"/>
  <c r="P80" i="9"/>
  <c r="O80" i="9"/>
  <c r="N80" i="9"/>
  <c r="L80" i="9"/>
  <c r="R80" i="9" s="1"/>
  <c r="T80" i="9" s="1"/>
  <c r="E78" i="8"/>
  <c r="D78" i="8"/>
  <c r="C78" i="8"/>
  <c r="B78" i="8"/>
  <c r="S79" i="7"/>
  <c r="U79" i="7" s="1"/>
  <c r="R79" i="7"/>
  <c r="T79" i="7" s="1"/>
  <c r="L80" i="10" l="1"/>
  <c r="O80" i="10"/>
  <c r="P80" i="10"/>
  <c r="N80" i="10"/>
  <c r="M80" i="10"/>
  <c r="S80" i="10" s="1"/>
  <c r="D81" i="9"/>
  <c r="S80" i="9"/>
  <c r="U80" i="9" s="1"/>
  <c r="C81" i="9" s="1"/>
  <c r="G78" i="8"/>
  <c r="H78" i="8"/>
  <c r="K78" i="8"/>
  <c r="L78" i="8"/>
  <c r="N78" i="8"/>
  <c r="O78" i="8"/>
  <c r="C80" i="7"/>
  <c r="B80" i="7"/>
  <c r="F80" i="7"/>
  <c r="E80" i="7"/>
  <c r="D80" i="7"/>
  <c r="U80" i="10" l="1"/>
  <c r="R80" i="10"/>
  <c r="T80" i="10"/>
  <c r="B81" i="9"/>
  <c r="S78" i="8"/>
  <c r="R78" i="8"/>
  <c r="M78" i="8"/>
  <c r="T78" i="8" s="1"/>
  <c r="P78" i="8"/>
  <c r="H80" i="7"/>
  <c r="G80" i="7"/>
  <c r="P80" i="7" s="1"/>
  <c r="K80" i="7"/>
  <c r="L80" i="7"/>
  <c r="D81" i="10" l="1"/>
  <c r="B81" i="10"/>
  <c r="H81" i="9"/>
  <c r="K81" i="9"/>
  <c r="G81" i="9"/>
  <c r="D79" i="8"/>
  <c r="U78" i="8"/>
  <c r="N80" i="7"/>
  <c r="O80" i="7"/>
  <c r="M80" i="7"/>
  <c r="S80" i="7" s="1"/>
  <c r="U80" i="7" s="1"/>
  <c r="H81" i="10" l="1"/>
  <c r="G81" i="10"/>
  <c r="K81" i="10"/>
  <c r="M81" i="10"/>
  <c r="P81" i="9"/>
  <c r="N81" i="9"/>
  <c r="O81" i="9"/>
  <c r="L81" i="9"/>
  <c r="S81" i="9" s="1"/>
  <c r="U81" i="9" s="1"/>
  <c r="M81" i="9"/>
  <c r="B79" i="8"/>
  <c r="C79" i="8"/>
  <c r="E79" i="8"/>
  <c r="R80" i="7"/>
  <c r="T80" i="7" s="1"/>
  <c r="S81" i="10" l="1"/>
  <c r="R81" i="10"/>
  <c r="P81" i="10"/>
  <c r="L81" i="10"/>
  <c r="T81" i="10" s="1"/>
  <c r="O81" i="10"/>
  <c r="N81" i="10"/>
  <c r="R81" i="9"/>
  <c r="T81" i="9"/>
  <c r="H79" i="8"/>
  <c r="G79" i="8"/>
  <c r="L79" i="8" s="1"/>
  <c r="F81" i="7"/>
  <c r="E81" i="7"/>
  <c r="D81" i="7"/>
  <c r="C81" i="7"/>
  <c r="B81" i="7"/>
  <c r="U81" i="10" l="1"/>
  <c r="D82" i="10" s="1"/>
  <c r="D82" i="9"/>
  <c r="B82" i="9"/>
  <c r="C82" i="9"/>
  <c r="K79" i="8"/>
  <c r="M79" i="8"/>
  <c r="P79" i="8"/>
  <c r="O79" i="8"/>
  <c r="N79" i="8"/>
  <c r="G81" i="7"/>
  <c r="H81" i="7"/>
  <c r="K81" i="7"/>
  <c r="L81" i="7"/>
  <c r="M81" i="7"/>
  <c r="O81" i="7"/>
  <c r="B82" i="10" l="1"/>
  <c r="L82" i="9"/>
  <c r="G82" i="9"/>
  <c r="K82" i="9"/>
  <c r="H82" i="9"/>
  <c r="M82" i="9"/>
  <c r="S79" i="8"/>
  <c r="R79" i="8"/>
  <c r="U79" i="8"/>
  <c r="T79" i="8"/>
  <c r="N81" i="7"/>
  <c r="S81" i="7" s="1"/>
  <c r="U81" i="7" s="1"/>
  <c r="P81" i="7"/>
  <c r="H82" i="10" l="1"/>
  <c r="G82" i="10"/>
  <c r="K82" i="10"/>
  <c r="S82" i="9"/>
  <c r="R82" i="9"/>
  <c r="T82" i="9" s="1"/>
  <c r="O82" i="9"/>
  <c r="N82" i="9"/>
  <c r="P82" i="9"/>
  <c r="U82" i="9"/>
  <c r="E80" i="8"/>
  <c r="D80" i="8"/>
  <c r="C80" i="8"/>
  <c r="B80" i="8"/>
  <c r="R81" i="7"/>
  <c r="T81" i="7" s="1"/>
  <c r="N82" i="10" l="1"/>
  <c r="L82" i="10"/>
  <c r="P82" i="10"/>
  <c r="O82" i="10"/>
  <c r="M82" i="10"/>
  <c r="C83" i="9"/>
  <c r="D83" i="9"/>
  <c r="B83" i="9"/>
  <c r="H80" i="8"/>
  <c r="G80" i="8"/>
  <c r="O80" i="8" s="1"/>
  <c r="N80" i="8"/>
  <c r="F82" i="7"/>
  <c r="E82" i="7"/>
  <c r="D82" i="7"/>
  <c r="C82" i="7"/>
  <c r="B82" i="7"/>
  <c r="R82" i="10" l="1"/>
  <c r="T82" i="10" s="1"/>
  <c r="S82" i="10"/>
  <c r="U82" i="10" s="1"/>
  <c r="G83" i="9"/>
  <c r="H83" i="9"/>
  <c r="K83" i="9"/>
  <c r="M83" i="9"/>
  <c r="L83" i="9"/>
  <c r="K80" i="8"/>
  <c r="L80" i="8"/>
  <c r="M80" i="8"/>
  <c r="P80" i="8"/>
  <c r="H82" i="7"/>
  <c r="G82" i="7"/>
  <c r="P82" i="7" s="1"/>
  <c r="K82" i="7"/>
  <c r="L82" i="7"/>
  <c r="N82" i="7"/>
  <c r="O82" i="7"/>
  <c r="D83" i="10" l="1"/>
  <c r="B83" i="10"/>
  <c r="H83" i="10" s="1"/>
  <c r="G83" i="10"/>
  <c r="S83" i="9"/>
  <c r="U83" i="9" s="1"/>
  <c r="R83" i="9"/>
  <c r="T83" i="9" s="1"/>
  <c r="N83" i="9"/>
  <c r="P83" i="9"/>
  <c r="O83" i="9"/>
  <c r="S80" i="8"/>
  <c r="R80" i="8"/>
  <c r="U80" i="8"/>
  <c r="T80" i="8"/>
  <c r="M82" i="7"/>
  <c r="R82" i="7" s="1"/>
  <c r="T82" i="7" s="1"/>
  <c r="K83" i="10" l="1"/>
  <c r="P83" i="10"/>
  <c r="N83" i="10"/>
  <c r="L83" i="10"/>
  <c r="O83" i="10"/>
  <c r="M83" i="10"/>
  <c r="B84" i="9"/>
  <c r="C84" i="9"/>
  <c r="D84" i="9"/>
  <c r="D81" i="8"/>
  <c r="C81" i="8"/>
  <c r="B81" i="8"/>
  <c r="E81" i="8"/>
  <c r="D83" i="7"/>
  <c r="S82" i="7"/>
  <c r="U82" i="7" s="1"/>
  <c r="C83" i="7" s="1"/>
  <c r="R83" i="10" l="1"/>
  <c r="S83" i="10"/>
  <c r="U83" i="10" s="1"/>
  <c r="T83" i="10"/>
  <c r="G84" i="9"/>
  <c r="H84" i="9"/>
  <c r="H81" i="8"/>
  <c r="G81" i="8"/>
  <c r="O81" i="8" s="1"/>
  <c r="K81" i="8"/>
  <c r="E83" i="7"/>
  <c r="B83" i="7"/>
  <c r="F83" i="7"/>
  <c r="D84" i="10" l="1"/>
  <c r="B84" i="10"/>
  <c r="N84" i="9"/>
  <c r="O84" i="9"/>
  <c r="P84" i="9"/>
  <c r="K84" i="9"/>
  <c r="L84" i="9"/>
  <c r="M84" i="9"/>
  <c r="S81" i="8"/>
  <c r="R81" i="8"/>
  <c r="L81" i="8"/>
  <c r="M81" i="8"/>
  <c r="P81" i="8"/>
  <c r="N81" i="8"/>
  <c r="G83" i="7"/>
  <c r="H83" i="7"/>
  <c r="K83" i="7"/>
  <c r="H84" i="10" l="1"/>
  <c r="G84" i="10"/>
  <c r="K84" i="10"/>
  <c r="M84" i="10"/>
  <c r="R84" i="9"/>
  <c r="T84" i="9" s="1"/>
  <c r="S84" i="9"/>
  <c r="U84" i="9" s="1"/>
  <c r="U81" i="8"/>
  <c r="T81" i="8"/>
  <c r="N83" i="7"/>
  <c r="P83" i="7"/>
  <c r="L83" i="7"/>
  <c r="S83" i="7" s="1"/>
  <c r="U83" i="7" s="1"/>
  <c r="M83" i="7"/>
  <c r="O83" i="7"/>
  <c r="S84" i="10" l="1"/>
  <c r="R84" i="10"/>
  <c r="O84" i="10"/>
  <c r="P84" i="10"/>
  <c r="N84" i="10"/>
  <c r="L84" i="10"/>
  <c r="U84" i="10" s="1"/>
  <c r="D85" i="9"/>
  <c r="C85" i="9"/>
  <c r="B85" i="9"/>
  <c r="C82" i="8"/>
  <c r="B82" i="8"/>
  <c r="E82" i="8"/>
  <c r="D82" i="8"/>
  <c r="R83" i="7"/>
  <c r="T83" i="7" s="1"/>
  <c r="T84" i="10" l="1"/>
  <c r="G85" i="9"/>
  <c r="H85" i="9"/>
  <c r="L85" i="9"/>
  <c r="H82" i="8"/>
  <c r="G82" i="8"/>
  <c r="K82" i="8"/>
  <c r="N82" i="8"/>
  <c r="F84" i="7"/>
  <c r="E84" i="7"/>
  <c r="D84" i="7"/>
  <c r="C84" i="7"/>
  <c r="B84" i="7"/>
  <c r="B85" i="10" l="1"/>
  <c r="D85" i="10"/>
  <c r="K85" i="9"/>
  <c r="N85" i="9"/>
  <c r="P85" i="9"/>
  <c r="M85" i="9"/>
  <c r="O85" i="9"/>
  <c r="R82" i="8"/>
  <c r="S82" i="8"/>
  <c r="L82" i="8"/>
  <c r="P82" i="8"/>
  <c r="M82" i="8"/>
  <c r="O82" i="8"/>
  <c r="H84" i="7"/>
  <c r="G84" i="7"/>
  <c r="P84" i="7" s="1"/>
  <c r="K84" i="7"/>
  <c r="M84" i="7"/>
  <c r="N84" i="7"/>
  <c r="O84" i="7"/>
  <c r="H85" i="10" l="1"/>
  <c r="G85" i="10"/>
  <c r="K85" i="10"/>
  <c r="S85" i="9"/>
  <c r="U85" i="9" s="1"/>
  <c r="R85" i="9"/>
  <c r="T85" i="9" s="1"/>
  <c r="U82" i="8"/>
  <c r="T82" i="8"/>
  <c r="L84" i="7"/>
  <c r="S84" i="7" s="1"/>
  <c r="U84" i="7" s="1"/>
  <c r="O85" i="10" l="1"/>
  <c r="L85" i="10"/>
  <c r="P85" i="10"/>
  <c r="N85" i="10"/>
  <c r="M85" i="10"/>
  <c r="D86" i="9"/>
  <c r="C86" i="9"/>
  <c r="B86" i="9"/>
  <c r="D83" i="8"/>
  <c r="B83" i="8"/>
  <c r="E83" i="8"/>
  <c r="C83" i="8"/>
  <c r="R84" i="7"/>
  <c r="T84" i="7" s="1"/>
  <c r="R85" i="10" l="1"/>
  <c r="T85" i="10" s="1"/>
  <c r="S85" i="10"/>
  <c r="U85" i="10" s="1"/>
  <c r="H86" i="9"/>
  <c r="K86" i="9"/>
  <c r="G86" i="9"/>
  <c r="L86" i="9"/>
  <c r="M86" i="9"/>
  <c r="H83" i="8"/>
  <c r="G83" i="8"/>
  <c r="B85" i="7"/>
  <c r="F85" i="7"/>
  <c r="E85" i="7"/>
  <c r="D85" i="7"/>
  <c r="C85" i="7"/>
  <c r="D86" i="10" l="1"/>
  <c r="B86" i="10"/>
  <c r="H86" i="10"/>
  <c r="G86" i="10"/>
  <c r="K86" i="10"/>
  <c r="M86" i="10"/>
  <c r="O86" i="9"/>
  <c r="P86" i="9"/>
  <c r="N86" i="9"/>
  <c r="S86" i="9"/>
  <c r="U86" i="9" s="1"/>
  <c r="R86" i="9"/>
  <c r="T86" i="9" s="1"/>
  <c r="L83" i="8"/>
  <c r="M83" i="8"/>
  <c r="K83" i="8"/>
  <c r="P83" i="8"/>
  <c r="N83" i="8"/>
  <c r="O83" i="8"/>
  <c r="N85" i="7"/>
  <c r="G85" i="7"/>
  <c r="P85" i="7" s="1"/>
  <c r="H85" i="7"/>
  <c r="K85" i="7"/>
  <c r="S86" i="10" l="1"/>
  <c r="R86" i="10"/>
  <c r="L86" i="10"/>
  <c r="T86" i="10" s="1"/>
  <c r="O86" i="10"/>
  <c r="P86" i="10"/>
  <c r="N86" i="10"/>
  <c r="B87" i="9"/>
  <c r="D87" i="9"/>
  <c r="C87" i="9"/>
  <c r="S83" i="8"/>
  <c r="U83" i="8" s="1"/>
  <c r="R83" i="8"/>
  <c r="T83" i="8"/>
  <c r="O85" i="7"/>
  <c r="M85" i="7"/>
  <c r="L85" i="7"/>
  <c r="S85" i="7" s="1"/>
  <c r="U85" i="7" s="1"/>
  <c r="U86" i="10" l="1"/>
  <c r="D87" i="10" s="1"/>
  <c r="L87" i="9"/>
  <c r="H87" i="9"/>
  <c r="G87" i="9"/>
  <c r="K87" i="9"/>
  <c r="D84" i="8"/>
  <c r="C84" i="8"/>
  <c r="B84" i="8"/>
  <c r="E84" i="8"/>
  <c r="R85" i="7"/>
  <c r="T85" i="7" s="1"/>
  <c r="B87" i="10" l="1"/>
  <c r="O87" i="9"/>
  <c r="P87" i="9"/>
  <c r="M87" i="9"/>
  <c r="N87" i="9"/>
  <c r="H84" i="8"/>
  <c r="G84" i="8"/>
  <c r="K84" i="8"/>
  <c r="O84" i="8"/>
  <c r="E86" i="7"/>
  <c r="D86" i="7"/>
  <c r="C86" i="7"/>
  <c r="B86" i="7"/>
  <c r="F86" i="7"/>
  <c r="H87" i="10" l="1"/>
  <c r="G87" i="10"/>
  <c r="K87" i="10"/>
  <c r="R87" i="9"/>
  <c r="T87" i="9" s="1"/>
  <c r="S87" i="9"/>
  <c r="U87" i="9" s="1"/>
  <c r="S84" i="8"/>
  <c r="R84" i="8"/>
  <c r="L84" i="8"/>
  <c r="M84" i="8"/>
  <c r="P84" i="8"/>
  <c r="N84" i="8"/>
  <c r="O86" i="7"/>
  <c r="G86" i="7"/>
  <c r="P86" i="7" s="1"/>
  <c r="H86" i="7"/>
  <c r="K86" i="7"/>
  <c r="L86" i="7"/>
  <c r="M86" i="7"/>
  <c r="N86" i="7"/>
  <c r="L87" i="10" l="1"/>
  <c r="N87" i="10"/>
  <c r="P87" i="10"/>
  <c r="O87" i="10"/>
  <c r="M87" i="10"/>
  <c r="S87" i="10" s="1"/>
  <c r="D88" i="9"/>
  <c r="B88" i="9"/>
  <c r="C88" i="9"/>
  <c r="U84" i="8"/>
  <c r="T84" i="8"/>
  <c r="S86" i="7"/>
  <c r="U86" i="7" s="1"/>
  <c r="R86" i="7"/>
  <c r="T86" i="7" s="1"/>
  <c r="U87" i="10" l="1"/>
  <c r="R87" i="10"/>
  <c r="T87" i="10" s="1"/>
  <c r="L88" i="9"/>
  <c r="G88" i="9"/>
  <c r="H88" i="9"/>
  <c r="C85" i="8"/>
  <c r="B85" i="8"/>
  <c r="E85" i="8"/>
  <c r="D85" i="8"/>
  <c r="F87" i="7"/>
  <c r="E87" i="7"/>
  <c r="D87" i="7"/>
  <c r="C87" i="7"/>
  <c r="B87" i="7"/>
  <c r="B88" i="10" l="1"/>
  <c r="D88" i="10"/>
  <c r="K88" i="9"/>
  <c r="N88" i="9"/>
  <c r="O88" i="9"/>
  <c r="P88" i="9"/>
  <c r="M88" i="9"/>
  <c r="H85" i="8"/>
  <c r="G85" i="8"/>
  <c r="K85" i="8" s="1"/>
  <c r="H87" i="7"/>
  <c r="G87" i="7"/>
  <c r="P87" i="7" s="1"/>
  <c r="K87" i="7"/>
  <c r="L87" i="7"/>
  <c r="M87" i="7"/>
  <c r="N87" i="7"/>
  <c r="O87" i="7"/>
  <c r="H88" i="10" l="1"/>
  <c r="G88" i="10"/>
  <c r="K88" i="10"/>
  <c r="R88" i="9"/>
  <c r="T88" i="9" s="1"/>
  <c r="S88" i="9"/>
  <c r="U88" i="9" s="1"/>
  <c r="S85" i="8"/>
  <c r="R85" i="8"/>
  <c r="O85" i="8"/>
  <c r="M85" i="8"/>
  <c r="L85" i="8"/>
  <c r="P85" i="8"/>
  <c r="N85" i="8"/>
  <c r="S87" i="7"/>
  <c r="U87" i="7" s="1"/>
  <c r="R87" i="7"/>
  <c r="T87" i="7" s="1"/>
  <c r="M88" i="10" l="1"/>
  <c r="S88" i="10" s="1"/>
  <c r="O88" i="10"/>
  <c r="L88" i="10"/>
  <c r="N88" i="10"/>
  <c r="P88" i="10"/>
  <c r="B89" i="9"/>
  <c r="C89" i="9"/>
  <c r="D89" i="9"/>
  <c r="U85" i="8"/>
  <c r="T85" i="8"/>
  <c r="C88" i="7"/>
  <c r="B88" i="7"/>
  <c r="F88" i="7"/>
  <c r="E88" i="7"/>
  <c r="D88" i="7"/>
  <c r="U88" i="10" l="1"/>
  <c r="R88" i="10"/>
  <c r="T88" i="10" s="1"/>
  <c r="M89" i="9"/>
  <c r="H89" i="9"/>
  <c r="G89" i="9"/>
  <c r="K89" i="9"/>
  <c r="B86" i="8"/>
  <c r="E86" i="8"/>
  <c r="D86" i="8"/>
  <c r="C86" i="8"/>
  <c r="G88" i="7"/>
  <c r="H88" i="7"/>
  <c r="L88" i="7"/>
  <c r="B89" i="10" l="1"/>
  <c r="D89" i="10"/>
  <c r="N89" i="9"/>
  <c r="P89" i="9"/>
  <c r="O89" i="9"/>
  <c r="L89" i="9"/>
  <c r="S89" i="9" s="1"/>
  <c r="H86" i="8"/>
  <c r="G86" i="8"/>
  <c r="K86" i="8"/>
  <c r="K88" i="7"/>
  <c r="P88" i="7"/>
  <c r="M88" i="7"/>
  <c r="O88" i="7"/>
  <c r="N88" i="7"/>
  <c r="H89" i="10" l="1"/>
  <c r="G89" i="10"/>
  <c r="K89" i="10"/>
  <c r="R89" i="9"/>
  <c r="T89" i="9" s="1"/>
  <c r="U89" i="9"/>
  <c r="S86" i="8"/>
  <c r="R86" i="8"/>
  <c r="M86" i="8"/>
  <c r="L86" i="8"/>
  <c r="P86" i="8"/>
  <c r="O86" i="8"/>
  <c r="N86" i="8"/>
  <c r="S88" i="7"/>
  <c r="U88" i="7" s="1"/>
  <c r="R88" i="7"/>
  <c r="T88" i="7" s="1"/>
  <c r="L89" i="10" l="1"/>
  <c r="P89" i="10"/>
  <c r="N89" i="10"/>
  <c r="O89" i="10"/>
  <c r="M89" i="10"/>
  <c r="S89" i="10" s="1"/>
  <c r="B90" i="9"/>
  <c r="C90" i="9"/>
  <c r="D90" i="9"/>
  <c r="U86" i="8"/>
  <c r="T86" i="8"/>
  <c r="F89" i="7"/>
  <c r="E89" i="7"/>
  <c r="D89" i="7"/>
  <c r="C89" i="7"/>
  <c r="B89" i="7"/>
  <c r="R89" i="10" l="1"/>
  <c r="T89" i="10" s="1"/>
  <c r="U89" i="10"/>
  <c r="H90" i="9"/>
  <c r="G90" i="9"/>
  <c r="E87" i="8"/>
  <c r="D87" i="8"/>
  <c r="C87" i="8"/>
  <c r="B87" i="8"/>
  <c r="G89" i="7"/>
  <c r="P89" i="7" s="1"/>
  <c r="H89" i="7"/>
  <c r="K89" i="7"/>
  <c r="L89" i="7"/>
  <c r="M89" i="7"/>
  <c r="N89" i="7"/>
  <c r="O89" i="7"/>
  <c r="B90" i="10" l="1"/>
  <c r="D90" i="10"/>
  <c r="N90" i="9"/>
  <c r="M90" i="9"/>
  <c r="O90" i="9"/>
  <c r="P90" i="9"/>
  <c r="K90" i="9"/>
  <c r="L90" i="9"/>
  <c r="H87" i="8"/>
  <c r="G87" i="8"/>
  <c r="K87" i="8" s="1"/>
  <c r="S89" i="7"/>
  <c r="U89" i="7" s="1"/>
  <c r="R89" i="7"/>
  <c r="T89" i="7" s="1"/>
  <c r="G90" i="10" l="1"/>
  <c r="H90" i="10"/>
  <c r="S90" i="9"/>
  <c r="U90" i="9" s="1"/>
  <c r="R90" i="9"/>
  <c r="T90" i="9" s="1"/>
  <c r="S87" i="8"/>
  <c r="R87" i="8"/>
  <c r="O87" i="8"/>
  <c r="N87" i="8"/>
  <c r="M87" i="8"/>
  <c r="L87" i="8"/>
  <c r="P87" i="8"/>
  <c r="F90" i="7"/>
  <c r="E90" i="7"/>
  <c r="D90" i="7"/>
  <c r="C90" i="7"/>
  <c r="B90" i="7"/>
  <c r="L90" i="10" l="1"/>
  <c r="O90" i="10"/>
  <c r="N90" i="10"/>
  <c r="P90" i="10"/>
  <c r="K90" i="10"/>
  <c r="M90" i="10"/>
  <c r="D91" i="9"/>
  <c r="C91" i="9"/>
  <c r="B91" i="9"/>
  <c r="T87" i="8"/>
  <c r="D88" i="8" s="1"/>
  <c r="U87" i="8"/>
  <c r="L90" i="7"/>
  <c r="H90" i="7"/>
  <c r="G90" i="7"/>
  <c r="P90" i="7" s="1"/>
  <c r="K90" i="7"/>
  <c r="M90" i="7"/>
  <c r="N90" i="7"/>
  <c r="O90" i="7"/>
  <c r="S90" i="10" l="1"/>
  <c r="R90" i="10"/>
  <c r="U90" i="10"/>
  <c r="T90" i="10"/>
  <c r="G91" i="9"/>
  <c r="H91" i="9"/>
  <c r="K91" i="9"/>
  <c r="L91" i="9"/>
  <c r="M91" i="9"/>
  <c r="C88" i="8"/>
  <c r="E88" i="8"/>
  <c r="B88" i="8"/>
  <c r="S90" i="7"/>
  <c r="U90" i="7" s="1"/>
  <c r="R90" i="7"/>
  <c r="T90" i="7" s="1"/>
  <c r="D91" i="10" l="1"/>
  <c r="B91" i="10"/>
  <c r="S91" i="9"/>
  <c r="R91" i="9"/>
  <c r="T91" i="9" s="1"/>
  <c r="O91" i="9"/>
  <c r="N91" i="9"/>
  <c r="U91" i="9" s="1"/>
  <c r="C92" i="9" s="1"/>
  <c r="P91" i="9"/>
  <c r="D92" i="9"/>
  <c r="H88" i="8"/>
  <c r="G88" i="8"/>
  <c r="N88" i="8" s="1"/>
  <c r="D91" i="7"/>
  <c r="C91" i="7"/>
  <c r="B91" i="7"/>
  <c r="F91" i="7"/>
  <c r="E91" i="7"/>
  <c r="G91" i="10" l="1"/>
  <c r="H91" i="10"/>
  <c r="K91" i="10"/>
  <c r="M91" i="10"/>
  <c r="B92" i="9"/>
  <c r="L92" i="9"/>
  <c r="H92" i="9"/>
  <c r="G92" i="9"/>
  <c r="K92" i="9"/>
  <c r="M92" i="9"/>
  <c r="K88" i="8"/>
  <c r="L88" i="8"/>
  <c r="M88" i="8"/>
  <c r="P88" i="8"/>
  <c r="O88" i="8"/>
  <c r="O91" i="7"/>
  <c r="G91" i="7"/>
  <c r="H91" i="7"/>
  <c r="K91" i="7"/>
  <c r="L91" i="7"/>
  <c r="M91" i="7"/>
  <c r="R91" i="10" l="1"/>
  <c r="S91" i="10"/>
  <c r="O91" i="10"/>
  <c r="P91" i="10"/>
  <c r="L91" i="10"/>
  <c r="T91" i="10" s="1"/>
  <c r="N91" i="10"/>
  <c r="R92" i="9"/>
  <c r="S92" i="9"/>
  <c r="N92" i="9"/>
  <c r="T92" i="9" s="1"/>
  <c r="O92" i="9"/>
  <c r="P92" i="9"/>
  <c r="S88" i="8"/>
  <c r="R88" i="8"/>
  <c r="U88" i="8"/>
  <c r="T88" i="8"/>
  <c r="N91" i="7"/>
  <c r="S91" i="7" s="1"/>
  <c r="U91" i="7" s="1"/>
  <c r="P91" i="7"/>
  <c r="U91" i="10" l="1"/>
  <c r="D92" i="10" s="1"/>
  <c r="D93" i="9"/>
  <c r="U92" i="9"/>
  <c r="C93" i="9" s="1"/>
  <c r="B89" i="8"/>
  <c r="E89" i="8"/>
  <c r="C89" i="8"/>
  <c r="D89" i="8"/>
  <c r="R91" i="7"/>
  <c r="T91" i="7" s="1"/>
  <c r="B92" i="10" l="1"/>
  <c r="B93" i="9"/>
  <c r="O89" i="8"/>
  <c r="G89" i="8"/>
  <c r="N89" i="8" s="1"/>
  <c r="H89" i="8"/>
  <c r="K89" i="8"/>
  <c r="F92" i="7"/>
  <c r="E92" i="7"/>
  <c r="D92" i="7"/>
  <c r="C92" i="7"/>
  <c r="B92" i="7"/>
  <c r="H92" i="10" l="1"/>
  <c r="G92" i="10"/>
  <c r="K92" i="10"/>
  <c r="H93" i="9"/>
  <c r="G93" i="9"/>
  <c r="K93" i="9"/>
  <c r="S89" i="8"/>
  <c r="R89" i="8"/>
  <c r="M89" i="8"/>
  <c r="L89" i="8"/>
  <c r="T89" i="8" s="1"/>
  <c r="P89" i="8"/>
  <c r="H92" i="7"/>
  <c r="G92" i="7"/>
  <c r="P92" i="7" s="1"/>
  <c r="K92" i="7"/>
  <c r="M92" i="7"/>
  <c r="N92" i="7"/>
  <c r="O92" i="7"/>
  <c r="L92" i="10" l="1"/>
  <c r="O92" i="10"/>
  <c r="P92" i="10"/>
  <c r="N92" i="10"/>
  <c r="M92" i="10"/>
  <c r="S92" i="10" s="1"/>
  <c r="N93" i="9"/>
  <c r="P93" i="9"/>
  <c r="O93" i="9"/>
  <c r="M93" i="9"/>
  <c r="L93" i="9"/>
  <c r="D90" i="8"/>
  <c r="U89" i="8"/>
  <c r="L92" i="7"/>
  <c r="R92" i="7" s="1"/>
  <c r="T92" i="7" s="1"/>
  <c r="U92" i="10" l="1"/>
  <c r="R92" i="10"/>
  <c r="T92" i="10"/>
  <c r="R93" i="9"/>
  <c r="T93" i="9" s="1"/>
  <c r="S93" i="9"/>
  <c r="U93" i="9" s="1"/>
  <c r="C90" i="8"/>
  <c r="E90" i="8"/>
  <c r="B90" i="8"/>
  <c r="D93" i="7"/>
  <c r="S92" i="7"/>
  <c r="U92" i="7" s="1"/>
  <c r="B93" i="7" s="1"/>
  <c r="D93" i="10" l="1"/>
  <c r="B93" i="10"/>
  <c r="C94" i="9"/>
  <c r="B94" i="9"/>
  <c r="D94" i="9"/>
  <c r="M94" i="9"/>
  <c r="L94" i="9"/>
  <c r="H94" i="9"/>
  <c r="G94" i="9"/>
  <c r="H90" i="8"/>
  <c r="G90" i="8"/>
  <c r="K90" i="8"/>
  <c r="N90" i="8"/>
  <c r="C93" i="7"/>
  <c r="E93" i="7"/>
  <c r="F93" i="7"/>
  <c r="H93" i="10" l="1"/>
  <c r="G93" i="10"/>
  <c r="K93" i="10"/>
  <c r="M93" i="10"/>
  <c r="K94" i="9"/>
  <c r="N94" i="9"/>
  <c r="O94" i="9"/>
  <c r="P94" i="9"/>
  <c r="R90" i="8"/>
  <c r="S90" i="8"/>
  <c r="L90" i="8"/>
  <c r="P90" i="8"/>
  <c r="O90" i="8"/>
  <c r="M90" i="8"/>
  <c r="L93" i="7"/>
  <c r="G93" i="7"/>
  <c r="H93" i="7"/>
  <c r="S93" i="10" l="1"/>
  <c r="R93" i="10"/>
  <c r="L93" i="10"/>
  <c r="U93" i="10" s="1"/>
  <c r="O93" i="10"/>
  <c r="N93" i="10"/>
  <c r="P93" i="10"/>
  <c r="S94" i="9"/>
  <c r="R94" i="9"/>
  <c r="U94" i="9"/>
  <c r="T94" i="9"/>
  <c r="U90" i="8"/>
  <c r="T90" i="8"/>
  <c r="N93" i="7"/>
  <c r="P93" i="7"/>
  <c r="K93" i="7"/>
  <c r="M93" i="7"/>
  <c r="O93" i="7"/>
  <c r="T93" i="10" l="1"/>
  <c r="D95" i="9"/>
  <c r="B95" i="9"/>
  <c r="C95" i="9"/>
  <c r="E91" i="8"/>
  <c r="D91" i="8"/>
  <c r="C91" i="8"/>
  <c r="B91" i="8"/>
  <c r="S93" i="7"/>
  <c r="U93" i="7" s="1"/>
  <c r="R93" i="7"/>
  <c r="T93" i="7" s="1"/>
  <c r="B94" i="10" l="1"/>
  <c r="D94" i="10"/>
  <c r="H95" i="9"/>
  <c r="G95" i="9"/>
  <c r="M95" i="9" s="1"/>
  <c r="K95" i="9"/>
  <c r="H91" i="8"/>
  <c r="G91" i="8"/>
  <c r="P91" i="8" s="1"/>
  <c r="K91" i="8"/>
  <c r="O91" i="8"/>
  <c r="L91" i="8"/>
  <c r="M91" i="8"/>
  <c r="N91" i="8"/>
  <c r="E94" i="7"/>
  <c r="D94" i="7"/>
  <c r="C94" i="7"/>
  <c r="B94" i="7"/>
  <c r="F94" i="7"/>
  <c r="H94" i="10" l="1"/>
  <c r="G94" i="10"/>
  <c r="K94" i="10"/>
  <c r="L95" i="9"/>
  <c r="S95" i="9" s="1"/>
  <c r="N95" i="9"/>
  <c r="P95" i="9"/>
  <c r="O95" i="9"/>
  <c r="S91" i="8"/>
  <c r="U91" i="8" s="1"/>
  <c r="R91" i="8"/>
  <c r="T91" i="8"/>
  <c r="G94" i="7"/>
  <c r="P94" i="7" s="1"/>
  <c r="H94" i="7"/>
  <c r="K94" i="7"/>
  <c r="O94" i="7"/>
  <c r="L94" i="7"/>
  <c r="M94" i="7"/>
  <c r="N94" i="7"/>
  <c r="O94" i="10" l="1"/>
  <c r="P94" i="10"/>
  <c r="L94" i="10"/>
  <c r="N94" i="10"/>
  <c r="M94" i="10"/>
  <c r="R95" i="9"/>
  <c r="U95" i="9"/>
  <c r="T95" i="9"/>
  <c r="D92" i="8"/>
  <c r="C92" i="8"/>
  <c r="B92" i="8"/>
  <c r="E92" i="8"/>
  <c r="S94" i="7"/>
  <c r="U94" i="7" s="1"/>
  <c r="R94" i="7"/>
  <c r="T94" i="7" s="1"/>
  <c r="R94" i="10" l="1"/>
  <c r="T94" i="10" s="1"/>
  <c r="S94" i="10"/>
  <c r="U94" i="10"/>
  <c r="D96" i="9"/>
  <c r="C96" i="9"/>
  <c r="B96" i="9"/>
  <c r="G92" i="8"/>
  <c r="N92" i="8" s="1"/>
  <c r="H92" i="8"/>
  <c r="F95" i="7"/>
  <c r="E95" i="7"/>
  <c r="D95" i="7"/>
  <c r="C95" i="7"/>
  <c r="B95" i="7"/>
  <c r="B95" i="10" l="1"/>
  <c r="D95" i="10"/>
  <c r="G95" i="10" s="1"/>
  <c r="H96" i="9"/>
  <c r="G96" i="9"/>
  <c r="K96" i="9"/>
  <c r="L96" i="9"/>
  <c r="M96" i="9"/>
  <c r="K92" i="8"/>
  <c r="O92" i="8"/>
  <c r="M92" i="8"/>
  <c r="L92" i="8"/>
  <c r="P92" i="8"/>
  <c r="H95" i="7"/>
  <c r="G95" i="7"/>
  <c r="P95" i="7" s="1"/>
  <c r="K95" i="7"/>
  <c r="L95" i="7"/>
  <c r="M95" i="7"/>
  <c r="N95" i="7"/>
  <c r="O95" i="7"/>
  <c r="M95" i="10" l="1"/>
  <c r="P95" i="10"/>
  <c r="O95" i="10"/>
  <c r="L95" i="10"/>
  <c r="N95" i="10"/>
  <c r="K95" i="10"/>
  <c r="H95" i="10"/>
  <c r="R96" i="9"/>
  <c r="S96" i="9"/>
  <c r="N96" i="9"/>
  <c r="T96" i="9" s="1"/>
  <c r="P96" i="9"/>
  <c r="O96" i="9"/>
  <c r="S92" i="8"/>
  <c r="U92" i="8" s="1"/>
  <c r="R92" i="8"/>
  <c r="T92" i="8" s="1"/>
  <c r="D93" i="8" s="1"/>
  <c r="R95" i="7"/>
  <c r="T95" i="7" s="1"/>
  <c r="S95" i="7"/>
  <c r="U95" i="7" s="1"/>
  <c r="R95" i="10" l="1"/>
  <c r="S95" i="10"/>
  <c r="U95" i="10"/>
  <c r="T95" i="10"/>
  <c r="D97" i="9"/>
  <c r="U96" i="9"/>
  <c r="B97" i="9" s="1"/>
  <c r="E93" i="8"/>
  <c r="B93" i="8"/>
  <c r="C93" i="8"/>
  <c r="C96" i="7"/>
  <c r="B96" i="7"/>
  <c r="F96" i="7"/>
  <c r="E96" i="7"/>
  <c r="D96" i="7"/>
  <c r="D96" i="10" l="1"/>
  <c r="B96" i="10"/>
  <c r="C97" i="9"/>
  <c r="H93" i="8"/>
  <c r="G93" i="8"/>
  <c r="N93" i="8"/>
  <c r="M96" i="7"/>
  <c r="H96" i="7"/>
  <c r="G96" i="7"/>
  <c r="P96" i="7" s="1"/>
  <c r="K96" i="7"/>
  <c r="L96" i="7"/>
  <c r="H96" i="10" l="1"/>
  <c r="G96" i="10"/>
  <c r="K96" i="10"/>
  <c r="M96" i="10"/>
  <c r="L97" i="9"/>
  <c r="G97" i="9"/>
  <c r="N97" i="9"/>
  <c r="P97" i="9"/>
  <c r="O97" i="9"/>
  <c r="H97" i="9"/>
  <c r="K93" i="8"/>
  <c r="L93" i="8"/>
  <c r="M93" i="8"/>
  <c r="P93" i="8"/>
  <c r="O93" i="8"/>
  <c r="N96" i="7"/>
  <c r="S96" i="7" s="1"/>
  <c r="U96" i="7" s="1"/>
  <c r="O96" i="7"/>
  <c r="S96" i="10" l="1"/>
  <c r="R96" i="10"/>
  <c r="L96" i="10"/>
  <c r="T96" i="10" s="1"/>
  <c r="P96" i="10"/>
  <c r="O96" i="10"/>
  <c r="N96" i="10"/>
  <c r="K97" i="9"/>
  <c r="M97" i="9"/>
  <c r="S93" i="8"/>
  <c r="U93" i="8" s="1"/>
  <c r="R93" i="8"/>
  <c r="T93" i="8"/>
  <c r="R96" i="7"/>
  <c r="T96" i="7" s="1"/>
  <c r="U96" i="10" l="1"/>
  <c r="D97" i="10" s="1"/>
  <c r="S97" i="9"/>
  <c r="U97" i="9" s="1"/>
  <c r="R97" i="9"/>
  <c r="T97" i="9" s="1"/>
  <c r="D98" i="9" s="1"/>
  <c r="E94" i="8"/>
  <c r="C94" i="8"/>
  <c r="B94" i="8"/>
  <c r="D94" i="8"/>
  <c r="F97" i="7"/>
  <c r="E97" i="7"/>
  <c r="D97" i="7"/>
  <c r="C97" i="7"/>
  <c r="B97" i="7"/>
  <c r="B97" i="10" l="1"/>
  <c r="B98" i="9"/>
  <c r="C98" i="9"/>
  <c r="H98" i="9"/>
  <c r="G98" i="9"/>
  <c r="K98" i="9"/>
  <c r="L98" i="9"/>
  <c r="M98" i="9"/>
  <c r="H94" i="8"/>
  <c r="G94" i="8"/>
  <c r="N94" i="8"/>
  <c r="M97" i="7"/>
  <c r="G97" i="7"/>
  <c r="H97" i="7"/>
  <c r="K97" i="7"/>
  <c r="O97" i="7"/>
  <c r="G97" i="10" l="1"/>
  <c r="H97" i="10"/>
  <c r="K97" i="10"/>
  <c r="S98" i="9"/>
  <c r="R98" i="9"/>
  <c r="O98" i="9"/>
  <c r="N98" i="9"/>
  <c r="T98" i="9" s="1"/>
  <c r="P98" i="9"/>
  <c r="K94" i="8"/>
  <c r="M94" i="8"/>
  <c r="L94" i="8"/>
  <c r="P94" i="8"/>
  <c r="O94" i="8"/>
  <c r="N97" i="7"/>
  <c r="P97" i="7"/>
  <c r="L97" i="7"/>
  <c r="S97" i="7" s="1"/>
  <c r="U97" i="7" s="1"/>
  <c r="P97" i="10" l="1"/>
  <c r="O97" i="10"/>
  <c r="N97" i="10"/>
  <c r="L97" i="10"/>
  <c r="M97" i="10"/>
  <c r="S97" i="10" s="1"/>
  <c r="D99" i="9"/>
  <c r="U98" i="9"/>
  <c r="C99" i="9" s="1"/>
  <c r="S94" i="8"/>
  <c r="R94" i="8"/>
  <c r="U94" i="8"/>
  <c r="T94" i="8"/>
  <c r="R97" i="7"/>
  <c r="T97" i="7" s="1"/>
  <c r="U97" i="10" l="1"/>
  <c r="R97" i="10"/>
  <c r="T97" i="10" s="1"/>
  <c r="B98" i="10" s="1"/>
  <c r="B99" i="9"/>
  <c r="D95" i="8"/>
  <c r="B95" i="8"/>
  <c r="E95" i="8"/>
  <c r="C95" i="8"/>
  <c r="F98" i="7"/>
  <c r="E98" i="7"/>
  <c r="D98" i="7"/>
  <c r="C98" i="7"/>
  <c r="B98" i="7"/>
  <c r="D98" i="10" l="1"/>
  <c r="G98" i="10"/>
  <c r="H98" i="10"/>
  <c r="H99" i="9"/>
  <c r="G99" i="9"/>
  <c r="H95" i="8"/>
  <c r="G95" i="8"/>
  <c r="K95" i="8" s="1"/>
  <c r="H98" i="7"/>
  <c r="G98" i="7"/>
  <c r="P98" i="7" s="1"/>
  <c r="K98" i="7"/>
  <c r="L98" i="7"/>
  <c r="M98" i="7"/>
  <c r="N98" i="7"/>
  <c r="O98" i="7"/>
  <c r="O98" i="10" l="1"/>
  <c r="L98" i="10"/>
  <c r="N98" i="10"/>
  <c r="P98" i="10"/>
  <c r="M98" i="10"/>
  <c r="K98" i="10"/>
  <c r="K99" i="9"/>
  <c r="P99" i="9"/>
  <c r="N99" i="9"/>
  <c r="O99" i="9"/>
  <c r="L99" i="9"/>
  <c r="M99" i="9"/>
  <c r="S95" i="8"/>
  <c r="R95" i="8"/>
  <c r="M95" i="8"/>
  <c r="L95" i="8"/>
  <c r="P95" i="8"/>
  <c r="N95" i="8"/>
  <c r="O95" i="8"/>
  <c r="R98" i="7"/>
  <c r="T98" i="7" s="1"/>
  <c r="S98" i="7"/>
  <c r="U98" i="7" s="1"/>
  <c r="S98" i="10" l="1"/>
  <c r="R98" i="10"/>
  <c r="U98" i="10"/>
  <c r="T98" i="10"/>
  <c r="S99" i="9"/>
  <c r="R99" i="9"/>
  <c r="T99" i="9" s="1"/>
  <c r="U99" i="9"/>
  <c r="U95" i="8"/>
  <c r="T95" i="8"/>
  <c r="D99" i="7"/>
  <c r="C99" i="7"/>
  <c r="B99" i="7"/>
  <c r="F99" i="7"/>
  <c r="E99" i="7"/>
  <c r="D99" i="10" l="1"/>
  <c r="B99" i="10"/>
  <c r="D100" i="9"/>
  <c r="C100" i="9"/>
  <c r="B100" i="9"/>
  <c r="C96" i="8"/>
  <c r="E96" i="8"/>
  <c r="D96" i="8"/>
  <c r="B96" i="8"/>
  <c r="N99" i="7"/>
  <c r="O99" i="7"/>
  <c r="G99" i="7"/>
  <c r="P99" i="7" s="1"/>
  <c r="H99" i="7"/>
  <c r="K99" i="7"/>
  <c r="L99" i="7"/>
  <c r="M99" i="7"/>
  <c r="G99" i="10" l="1"/>
  <c r="H99" i="10"/>
  <c r="K99" i="10"/>
  <c r="G100" i="9"/>
  <c r="H100" i="9"/>
  <c r="K100" i="9"/>
  <c r="L100" i="9"/>
  <c r="M100" i="9"/>
  <c r="H96" i="8"/>
  <c r="G96" i="8"/>
  <c r="K96" i="8"/>
  <c r="N96" i="8"/>
  <c r="O96" i="8"/>
  <c r="S99" i="7"/>
  <c r="U99" i="7" s="1"/>
  <c r="R99" i="7"/>
  <c r="T99" i="7" s="1"/>
  <c r="M99" i="10" l="1"/>
  <c r="R99" i="10" s="1"/>
  <c r="P99" i="10"/>
  <c r="N99" i="10"/>
  <c r="L99" i="10"/>
  <c r="O99" i="10"/>
  <c r="R100" i="9"/>
  <c r="S100" i="9"/>
  <c r="N100" i="9"/>
  <c r="U100" i="9" s="1"/>
  <c r="O100" i="9"/>
  <c r="P100" i="9"/>
  <c r="S96" i="8"/>
  <c r="R96" i="8"/>
  <c r="L96" i="8"/>
  <c r="M96" i="8"/>
  <c r="P96" i="8"/>
  <c r="F100" i="7"/>
  <c r="E100" i="7"/>
  <c r="D100" i="7"/>
  <c r="C100" i="7"/>
  <c r="B100" i="7"/>
  <c r="T99" i="10" l="1"/>
  <c r="S99" i="10"/>
  <c r="U99" i="10"/>
  <c r="B100" i="10" s="1"/>
  <c r="T100" i="9"/>
  <c r="U96" i="8"/>
  <c r="T96" i="8"/>
  <c r="H100" i="7"/>
  <c r="G100" i="7"/>
  <c r="K100" i="7"/>
  <c r="M100" i="7"/>
  <c r="L100" i="7"/>
  <c r="O100" i="7"/>
  <c r="D100" i="10" l="1"/>
  <c r="D101" i="9"/>
  <c r="C101" i="9"/>
  <c r="B101" i="9"/>
  <c r="B97" i="8"/>
  <c r="E97" i="8"/>
  <c r="D97" i="8"/>
  <c r="C97" i="8"/>
  <c r="N100" i="7"/>
  <c r="R100" i="7" s="1"/>
  <c r="T100" i="7" s="1"/>
  <c r="P100" i="7"/>
  <c r="M100" i="10" l="1"/>
  <c r="G100" i="10"/>
  <c r="H100" i="10"/>
  <c r="H101" i="9"/>
  <c r="G101" i="9"/>
  <c r="K101" i="9"/>
  <c r="M101" i="9"/>
  <c r="L101" i="9"/>
  <c r="H97" i="8"/>
  <c r="G97" i="8"/>
  <c r="O97" i="8" s="1"/>
  <c r="K97" i="8"/>
  <c r="D101" i="7"/>
  <c r="S100" i="7"/>
  <c r="U100" i="7" s="1"/>
  <c r="B101" i="7" s="1"/>
  <c r="N100" i="10" l="1"/>
  <c r="P100" i="10"/>
  <c r="L100" i="10"/>
  <c r="O100" i="10"/>
  <c r="K100" i="10"/>
  <c r="S101" i="9"/>
  <c r="R101" i="9"/>
  <c r="O101" i="9"/>
  <c r="P101" i="9"/>
  <c r="N101" i="9"/>
  <c r="T101" i="9" s="1"/>
  <c r="S97" i="8"/>
  <c r="R97" i="8"/>
  <c r="M97" i="8"/>
  <c r="L97" i="8"/>
  <c r="P97" i="8"/>
  <c r="N97" i="8"/>
  <c r="C101" i="7"/>
  <c r="E101" i="7"/>
  <c r="F101" i="7"/>
  <c r="S100" i="10" l="1"/>
  <c r="R100" i="10"/>
  <c r="U100" i="10"/>
  <c r="T100" i="10"/>
  <c r="D102" i="9"/>
  <c r="U101" i="9"/>
  <c r="B102" i="9" s="1"/>
  <c r="U97" i="8"/>
  <c r="T97" i="8"/>
  <c r="O101" i="7"/>
  <c r="N101" i="7"/>
  <c r="L101" i="7"/>
  <c r="H101" i="7"/>
  <c r="G101" i="7"/>
  <c r="D101" i="10" l="1"/>
  <c r="B101" i="10"/>
  <c r="C102" i="9"/>
  <c r="E98" i="8"/>
  <c r="D98" i="8"/>
  <c r="B98" i="8"/>
  <c r="C98" i="8"/>
  <c r="P101" i="7"/>
  <c r="K101" i="7"/>
  <c r="M101" i="7"/>
  <c r="G101" i="10" l="1"/>
  <c r="H101" i="10"/>
  <c r="M101" i="10"/>
  <c r="L102" i="9"/>
  <c r="G102" i="9"/>
  <c r="H102" i="9"/>
  <c r="G98" i="8"/>
  <c r="H98" i="8"/>
  <c r="K98" i="8"/>
  <c r="N98" i="8"/>
  <c r="O98" i="8"/>
  <c r="R101" i="7"/>
  <c r="T101" i="7" s="1"/>
  <c r="S101" i="7"/>
  <c r="U101" i="7" s="1"/>
  <c r="K101" i="10" l="1"/>
  <c r="N101" i="10"/>
  <c r="O101" i="10"/>
  <c r="L101" i="10"/>
  <c r="P101" i="10"/>
  <c r="O102" i="9"/>
  <c r="P102" i="9"/>
  <c r="N102" i="9"/>
  <c r="M102" i="9"/>
  <c r="K102" i="9"/>
  <c r="R98" i="8"/>
  <c r="S98" i="8"/>
  <c r="M98" i="8"/>
  <c r="L98" i="8"/>
  <c r="P98" i="8"/>
  <c r="E102" i="7"/>
  <c r="D102" i="7"/>
  <c r="C102" i="7"/>
  <c r="B102" i="7"/>
  <c r="F102" i="7"/>
  <c r="S101" i="10" l="1"/>
  <c r="U101" i="10" s="1"/>
  <c r="R101" i="10"/>
  <c r="T101" i="10" s="1"/>
  <c r="S102" i="9"/>
  <c r="R102" i="9"/>
  <c r="U102" i="9"/>
  <c r="T102" i="9"/>
  <c r="T98" i="8"/>
  <c r="D99" i="8" s="1"/>
  <c r="U98" i="8"/>
  <c r="O102" i="7"/>
  <c r="G102" i="7"/>
  <c r="H102" i="7"/>
  <c r="L102" i="7"/>
  <c r="M102" i="7"/>
  <c r="N102" i="7"/>
  <c r="B102" i="10" l="1"/>
  <c r="D102" i="10"/>
  <c r="D103" i="9"/>
  <c r="C103" i="9"/>
  <c r="B103" i="9"/>
  <c r="B99" i="8"/>
  <c r="C99" i="8"/>
  <c r="E99" i="8"/>
  <c r="K102" i="7"/>
  <c r="P102" i="7"/>
  <c r="G102" i="10" l="1"/>
  <c r="H102" i="10"/>
  <c r="H103" i="9"/>
  <c r="G103" i="9"/>
  <c r="K103" i="9"/>
  <c r="L103" i="9"/>
  <c r="M103" i="9"/>
  <c r="H99" i="8"/>
  <c r="G99" i="8"/>
  <c r="K99" i="8" s="1"/>
  <c r="S102" i="7"/>
  <c r="U102" i="7" s="1"/>
  <c r="R102" i="7"/>
  <c r="T102" i="7" s="1"/>
  <c r="K102" i="10" l="1"/>
  <c r="M102" i="10"/>
  <c r="P102" i="10"/>
  <c r="O102" i="10"/>
  <c r="L102" i="10"/>
  <c r="N102" i="10"/>
  <c r="S103" i="9"/>
  <c r="R103" i="9"/>
  <c r="P103" i="9"/>
  <c r="O103" i="9"/>
  <c r="N103" i="9"/>
  <c r="U103" i="9" s="1"/>
  <c r="S99" i="8"/>
  <c r="R99" i="8"/>
  <c r="M99" i="8"/>
  <c r="L99" i="8"/>
  <c r="P99" i="8"/>
  <c r="O99" i="8"/>
  <c r="N99" i="8"/>
  <c r="F103" i="7"/>
  <c r="E103" i="7"/>
  <c r="D103" i="7"/>
  <c r="C103" i="7"/>
  <c r="B103" i="7"/>
  <c r="S102" i="10" l="1"/>
  <c r="R102" i="10"/>
  <c r="U102" i="10"/>
  <c r="T102" i="10"/>
  <c r="T103" i="9"/>
  <c r="U99" i="8"/>
  <c r="T99" i="8"/>
  <c r="O103" i="7"/>
  <c r="H103" i="7"/>
  <c r="G103" i="7"/>
  <c r="L103" i="7"/>
  <c r="M103" i="7"/>
  <c r="N103" i="7"/>
  <c r="D103" i="10" l="1"/>
  <c r="B103" i="10"/>
  <c r="C104" i="9"/>
  <c r="B104" i="9"/>
  <c r="D104" i="9"/>
  <c r="E100" i="8"/>
  <c r="D100" i="8"/>
  <c r="C100" i="8"/>
  <c r="B100" i="8"/>
  <c r="K103" i="7"/>
  <c r="P103" i="7"/>
  <c r="G103" i="10" l="1"/>
  <c r="H103" i="10"/>
  <c r="G104" i="9"/>
  <c r="H104" i="9"/>
  <c r="K104" i="9"/>
  <c r="M104" i="9"/>
  <c r="L104" i="9"/>
  <c r="G100" i="8"/>
  <c r="H100" i="8"/>
  <c r="K100" i="8"/>
  <c r="N100" i="8"/>
  <c r="S103" i="7"/>
  <c r="U103" i="7" s="1"/>
  <c r="R103" i="7"/>
  <c r="T103" i="7" s="1"/>
  <c r="M103" i="10" l="1"/>
  <c r="K103" i="10"/>
  <c r="N103" i="10"/>
  <c r="P103" i="10"/>
  <c r="O103" i="10"/>
  <c r="L103" i="10"/>
  <c r="R104" i="9"/>
  <c r="S104" i="9"/>
  <c r="O104" i="9"/>
  <c r="N104" i="9"/>
  <c r="T104" i="9" s="1"/>
  <c r="P104" i="9"/>
  <c r="S100" i="8"/>
  <c r="R100" i="8"/>
  <c r="L100" i="8"/>
  <c r="M100" i="8"/>
  <c r="P100" i="8"/>
  <c r="O100" i="8"/>
  <c r="C104" i="7"/>
  <c r="B104" i="7"/>
  <c r="F104" i="7"/>
  <c r="E104" i="7"/>
  <c r="D104" i="7"/>
  <c r="R103" i="10" l="1"/>
  <c r="S103" i="10"/>
  <c r="U103" i="10"/>
  <c r="T103" i="10"/>
  <c r="D105" i="9"/>
  <c r="U104" i="9"/>
  <c r="B105" i="9" s="1"/>
  <c r="T100" i="8"/>
  <c r="D101" i="8" s="1"/>
  <c r="U100" i="8"/>
  <c r="M104" i="7"/>
  <c r="O104" i="7"/>
  <c r="H104" i="7"/>
  <c r="G104" i="7"/>
  <c r="K104" i="7"/>
  <c r="L104" i="7"/>
  <c r="B104" i="10" l="1"/>
  <c r="D104" i="10"/>
  <c r="C105" i="9"/>
  <c r="E101" i="8"/>
  <c r="B101" i="8"/>
  <c r="C101" i="8"/>
  <c r="N104" i="7"/>
  <c r="S104" i="7" s="1"/>
  <c r="U104" i="7" s="1"/>
  <c r="P104" i="7"/>
  <c r="H104" i="10" l="1"/>
  <c r="G104" i="10"/>
  <c r="K104" i="10"/>
  <c r="L105" i="9"/>
  <c r="G105" i="9"/>
  <c r="H105" i="9"/>
  <c r="H101" i="8"/>
  <c r="G101" i="8"/>
  <c r="K101" i="8" s="1"/>
  <c r="R104" i="7"/>
  <c r="T104" i="7" s="1"/>
  <c r="M104" i="10" l="1"/>
  <c r="S104" i="10" s="1"/>
  <c r="P104" i="10"/>
  <c r="N104" i="10"/>
  <c r="O104" i="10"/>
  <c r="L104" i="10"/>
  <c r="N105" i="9"/>
  <c r="P105" i="9"/>
  <c r="O105" i="9"/>
  <c r="M105" i="9"/>
  <c r="K105" i="9"/>
  <c r="S101" i="8"/>
  <c r="R101" i="8"/>
  <c r="N101" i="8"/>
  <c r="L101" i="8"/>
  <c r="M101" i="8"/>
  <c r="P101" i="8"/>
  <c r="O101" i="8"/>
  <c r="F105" i="7"/>
  <c r="E105" i="7"/>
  <c r="D105" i="7"/>
  <c r="C105" i="7"/>
  <c r="B105" i="7"/>
  <c r="U104" i="10" l="1"/>
  <c r="R104" i="10"/>
  <c r="T104" i="10"/>
  <c r="S105" i="9"/>
  <c r="R105" i="9"/>
  <c r="T105" i="9" s="1"/>
  <c r="U105" i="9"/>
  <c r="U101" i="8"/>
  <c r="T101" i="8"/>
  <c r="G105" i="7"/>
  <c r="P105" i="7" s="1"/>
  <c r="H105" i="7"/>
  <c r="K105" i="7"/>
  <c r="L105" i="7"/>
  <c r="M105" i="7"/>
  <c r="N105" i="7"/>
  <c r="O105" i="7"/>
  <c r="B105" i="10" l="1"/>
  <c r="D105" i="10"/>
  <c r="B106" i="9"/>
  <c r="D106" i="9"/>
  <c r="C106" i="9"/>
  <c r="E102" i="8"/>
  <c r="C102" i="8"/>
  <c r="B102" i="8"/>
  <c r="D102" i="8"/>
  <c r="S105" i="7"/>
  <c r="U105" i="7" s="1"/>
  <c r="R105" i="7"/>
  <c r="T105" i="7" s="1"/>
  <c r="H105" i="10" l="1"/>
  <c r="G105" i="10"/>
  <c r="K105" i="10"/>
  <c r="L106" i="9"/>
  <c r="H106" i="9"/>
  <c r="G106" i="9"/>
  <c r="K106" i="9"/>
  <c r="H102" i="8"/>
  <c r="G102" i="8"/>
  <c r="K102" i="8"/>
  <c r="O102" i="8"/>
  <c r="N102" i="8"/>
  <c r="F106" i="7"/>
  <c r="E106" i="7"/>
  <c r="D106" i="7"/>
  <c r="C106" i="7"/>
  <c r="B106" i="7"/>
  <c r="L105" i="10" l="1"/>
  <c r="N105" i="10"/>
  <c r="O105" i="10"/>
  <c r="P105" i="10"/>
  <c r="M105" i="10"/>
  <c r="N106" i="9"/>
  <c r="O106" i="9"/>
  <c r="P106" i="9"/>
  <c r="M106" i="9"/>
  <c r="R102" i="8"/>
  <c r="S102" i="8"/>
  <c r="M102" i="8"/>
  <c r="L102" i="8"/>
  <c r="P102" i="8"/>
  <c r="H106" i="7"/>
  <c r="G106" i="7"/>
  <c r="L106" i="7"/>
  <c r="M106" i="7"/>
  <c r="N106" i="7"/>
  <c r="O106" i="7"/>
  <c r="R105" i="10" l="1"/>
  <c r="T105" i="10" s="1"/>
  <c r="S105" i="10"/>
  <c r="U105" i="10" s="1"/>
  <c r="D106" i="10" s="1"/>
  <c r="R106" i="9"/>
  <c r="S106" i="9"/>
  <c r="U106" i="9" s="1"/>
  <c r="T106" i="9"/>
  <c r="U102" i="8"/>
  <c r="T102" i="8"/>
  <c r="K106" i="7"/>
  <c r="P106" i="7"/>
  <c r="B106" i="10" l="1"/>
  <c r="B107" i="9"/>
  <c r="D107" i="9"/>
  <c r="C107" i="9"/>
  <c r="D103" i="8"/>
  <c r="B103" i="8"/>
  <c r="E103" i="8"/>
  <c r="C103" i="8"/>
  <c r="R106" i="7"/>
  <c r="T106" i="7" s="1"/>
  <c r="S106" i="7"/>
  <c r="U106" i="7" s="1"/>
  <c r="H106" i="10" l="1"/>
  <c r="G106" i="10"/>
  <c r="K106" i="10"/>
  <c r="L107" i="9"/>
  <c r="H107" i="9"/>
  <c r="G107" i="9"/>
  <c r="H103" i="8"/>
  <c r="G103" i="8"/>
  <c r="O103" i="8" s="1"/>
  <c r="K103" i="8"/>
  <c r="D107" i="7"/>
  <c r="C107" i="7"/>
  <c r="B107" i="7"/>
  <c r="F107" i="7"/>
  <c r="E107" i="7"/>
  <c r="M106" i="10" l="1"/>
  <c r="S106" i="10" s="1"/>
  <c r="O106" i="10"/>
  <c r="P106" i="10"/>
  <c r="L106" i="10"/>
  <c r="N106" i="10"/>
  <c r="K107" i="9"/>
  <c r="P107" i="9"/>
  <c r="O107" i="9"/>
  <c r="N107" i="9"/>
  <c r="M107" i="9"/>
  <c r="S103" i="8"/>
  <c r="R103" i="8"/>
  <c r="M103" i="8"/>
  <c r="L103" i="8"/>
  <c r="P103" i="8"/>
  <c r="N103" i="8"/>
  <c r="M107" i="7"/>
  <c r="O107" i="7"/>
  <c r="G107" i="7"/>
  <c r="H107" i="7"/>
  <c r="K107" i="7"/>
  <c r="L107" i="7"/>
  <c r="U106" i="10" l="1"/>
  <c r="R106" i="10"/>
  <c r="T106" i="10"/>
  <c r="S107" i="9"/>
  <c r="R107" i="9"/>
  <c r="U107" i="9"/>
  <c r="T107" i="9"/>
  <c r="U103" i="8"/>
  <c r="T103" i="8"/>
  <c r="N107" i="7"/>
  <c r="S107" i="7" s="1"/>
  <c r="U107" i="7" s="1"/>
  <c r="P107" i="7"/>
  <c r="B107" i="10" l="1"/>
  <c r="D107" i="10"/>
  <c r="D108" i="9"/>
  <c r="C108" i="9"/>
  <c r="B108" i="9"/>
  <c r="C104" i="8"/>
  <c r="E104" i="8"/>
  <c r="D104" i="8"/>
  <c r="B104" i="8"/>
  <c r="R107" i="7"/>
  <c r="T107" i="7" s="1"/>
  <c r="H107" i="10" l="1"/>
  <c r="G107" i="10"/>
  <c r="G108" i="9"/>
  <c r="H108" i="9"/>
  <c r="L108" i="9"/>
  <c r="M108" i="9"/>
  <c r="H104" i="8"/>
  <c r="G104" i="8"/>
  <c r="K104" i="8"/>
  <c r="N104" i="8"/>
  <c r="M104" i="8"/>
  <c r="O104" i="8"/>
  <c r="F108" i="7"/>
  <c r="E108" i="7"/>
  <c r="D108" i="7"/>
  <c r="C108" i="7"/>
  <c r="B108" i="7"/>
  <c r="K107" i="10" l="1"/>
  <c r="M107" i="10"/>
  <c r="N107" i="10"/>
  <c r="L107" i="10"/>
  <c r="P107" i="10"/>
  <c r="O107" i="10"/>
  <c r="K108" i="9"/>
  <c r="N108" i="9"/>
  <c r="O108" i="9"/>
  <c r="P108" i="9"/>
  <c r="S104" i="8"/>
  <c r="R104" i="8"/>
  <c r="L104" i="8"/>
  <c r="U104" i="8" s="1"/>
  <c r="P104" i="8"/>
  <c r="O108" i="7"/>
  <c r="H108" i="7"/>
  <c r="G108" i="7"/>
  <c r="K108" i="7"/>
  <c r="L108" i="7"/>
  <c r="M108" i="7"/>
  <c r="R107" i="10" l="1"/>
  <c r="S107" i="10"/>
  <c r="U107" i="10"/>
  <c r="T107" i="10"/>
  <c r="R108" i="9"/>
  <c r="T108" i="9" s="1"/>
  <c r="S108" i="9"/>
  <c r="U108" i="9" s="1"/>
  <c r="T104" i="8"/>
  <c r="N108" i="7"/>
  <c r="R108" i="7" s="1"/>
  <c r="T108" i="7" s="1"/>
  <c r="P108" i="7"/>
  <c r="B108" i="10" l="1"/>
  <c r="D108" i="10"/>
  <c r="C109" i="9"/>
  <c r="B109" i="9"/>
  <c r="D109" i="9"/>
  <c r="B105" i="8"/>
  <c r="E105" i="8"/>
  <c r="D105" i="8"/>
  <c r="C105" i="8"/>
  <c r="D109" i="7"/>
  <c r="S108" i="7"/>
  <c r="U108" i="7" s="1"/>
  <c r="B109" i="7" s="1"/>
  <c r="G108" i="10" l="1"/>
  <c r="H108" i="10"/>
  <c r="K108" i="10"/>
  <c r="M109" i="9"/>
  <c r="G109" i="9"/>
  <c r="H109" i="9"/>
  <c r="K109" i="9"/>
  <c r="L109" i="9"/>
  <c r="H105" i="8"/>
  <c r="G105" i="8"/>
  <c r="K105" i="8"/>
  <c r="C109" i="7"/>
  <c r="F109" i="7"/>
  <c r="E109" i="7"/>
  <c r="L108" i="10" l="1"/>
  <c r="O108" i="10"/>
  <c r="P108" i="10"/>
  <c r="N108" i="10"/>
  <c r="M108" i="10"/>
  <c r="S109" i="9"/>
  <c r="R109" i="9"/>
  <c r="N109" i="9"/>
  <c r="T109" i="9" s="1"/>
  <c r="O109" i="9"/>
  <c r="P109" i="9"/>
  <c r="S105" i="8"/>
  <c r="R105" i="8"/>
  <c r="M105" i="8"/>
  <c r="P105" i="8"/>
  <c r="O105" i="8"/>
  <c r="N105" i="8"/>
  <c r="L105" i="8"/>
  <c r="L109" i="7"/>
  <c r="G109" i="7"/>
  <c r="H109" i="7"/>
  <c r="R108" i="10" l="1"/>
  <c r="T108" i="10" s="1"/>
  <c r="S108" i="10"/>
  <c r="U108" i="10" s="1"/>
  <c r="D110" i="9"/>
  <c r="U109" i="9"/>
  <c r="C110" i="9" s="1"/>
  <c r="U105" i="8"/>
  <c r="T105" i="8"/>
  <c r="N109" i="7"/>
  <c r="P109" i="7"/>
  <c r="K109" i="7"/>
  <c r="M109" i="7"/>
  <c r="O109" i="7"/>
  <c r="D109" i="10" l="1"/>
  <c r="B109" i="10"/>
  <c r="B110" i="9"/>
  <c r="E106" i="8"/>
  <c r="D106" i="8"/>
  <c r="C106" i="8"/>
  <c r="B106" i="8"/>
  <c r="S109" i="7"/>
  <c r="U109" i="7" s="1"/>
  <c r="R109" i="7"/>
  <c r="T109" i="7" s="1"/>
  <c r="H109" i="10" l="1"/>
  <c r="G109" i="10"/>
  <c r="K109" i="10"/>
  <c r="M109" i="10"/>
  <c r="G110" i="9"/>
  <c r="H110" i="9"/>
  <c r="K110" i="9"/>
  <c r="H106" i="8"/>
  <c r="G106" i="8"/>
  <c r="K106" i="8"/>
  <c r="N106" i="8"/>
  <c r="O106" i="8"/>
  <c r="E110" i="7"/>
  <c r="D110" i="7"/>
  <c r="C110" i="7"/>
  <c r="B110" i="7"/>
  <c r="F110" i="7"/>
  <c r="S109" i="10" l="1"/>
  <c r="R109" i="10"/>
  <c r="P109" i="10"/>
  <c r="L109" i="10"/>
  <c r="U109" i="10" s="1"/>
  <c r="O109" i="10"/>
  <c r="N109" i="10"/>
  <c r="O110" i="9"/>
  <c r="N110" i="9"/>
  <c r="P110" i="9"/>
  <c r="L110" i="9"/>
  <c r="M110" i="9"/>
  <c r="R106" i="8"/>
  <c r="S106" i="8"/>
  <c r="L106" i="8"/>
  <c r="M106" i="8"/>
  <c r="P106" i="8"/>
  <c r="O110" i="7"/>
  <c r="G110" i="7"/>
  <c r="H110" i="7"/>
  <c r="L110" i="7"/>
  <c r="M110" i="7"/>
  <c r="N110" i="7"/>
  <c r="T109" i="10" l="1"/>
  <c r="R110" i="9"/>
  <c r="S110" i="9"/>
  <c r="U110" i="9" s="1"/>
  <c r="T110" i="9"/>
  <c r="U106" i="8"/>
  <c r="T106" i="8"/>
  <c r="K110" i="7"/>
  <c r="P110" i="7"/>
  <c r="D110" i="10" l="1"/>
  <c r="B110" i="10"/>
  <c r="D111" i="9"/>
  <c r="C111" i="9"/>
  <c r="B111" i="9"/>
  <c r="E107" i="8"/>
  <c r="D107" i="8"/>
  <c r="C107" i="8"/>
  <c r="B107" i="8"/>
  <c r="S110" i="7"/>
  <c r="U110" i="7" s="1"/>
  <c r="R110" i="7"/>
  <c r="T110" i="7" s="1"/>
  <c r="G110" i="10" l="1"/>
  <c r="H110" i="10"/>
  <c r="K110" i="10"/>
  <c r="H111" i="9"/>
  <c r="G111" i="9"/>
  <c r="K111" i="9"/>
  <c r="L111" i="9"/>
  <c r="M111" i="9"/>
  <c r="H107" i="8"/>
  <c r="G107" i="8"/>
  <c r="K107" i="8"/>
  <c r="N107" i="8"/>
  <c r="O107" i="8"/>
  <c r="F111" i="7"/>
  <c r="E111" i="7"/>
  <c r="D111" i="7"/>
  <c r="C111" i="7"/>
  <c r="B111" i="7"/>
  <c r="M110" i="10" l="1"/>
  <c r="S110" i="10" s="1"/>
  <c r="L110" i="10"/>
  <c r="P110" i="10"/>
  <c r="N110" i="10"/>
  <c r="O110" i="10"/>
  <c r="S111" i="9"/>
  <c r="R111" i="9"/>
  <c r="N111" i="9"/>
  <c r="U111" i="9" s="1"/>
  <c r="P111" i="9"/>
  <c r="O111" i="9"/>
  <c r="S107" i="8"/>
  <c r="R107" i="8"/>
  <c r="M107" i="8"/>
  <c r="L107" i="8"/>
  <c r="U107" i="8" s="1"/>
  <c r="P107" i="8"/>
  <c r="L111" i="7"/>
  <c r="M111" i="7"/>
  <c r="H111" i="7"/>
  <c r="G111" i="7"/>
  <c r="K111" i="7"/>
  <c r="O111" i="7"/>
  <c r="U110" i="10" l="1"/>
  <c r="R110" i="10"/>
  <c r="T110" i="10" s="1"/>
  <c r="T111" i="9"/>
  <c r="T107" i="8"/>
  <c r="N111" i="7"/>
  <c r="R111" i="7" s="1"/>
  <c r="T111" i="7" s="1"/>
  <c r="P111" i="7"/>
  <c r="D111" i="10" l="1"/>
  <c r="B111" i="10"/>
  <c r="C112" i="9"/>
  <c r="D112" i="9"/>
  <c r="B112" i="9"/>
  <c r="E108" i="8"/>
  <c r="D108" i="8"/>
  <c r="C108" i="8"/>
  <c r="B108" i="8"/>
  <c r="D112" i="7"/>
  <c r="S111" i="7"/>
  <c r="U111" i="7" s="1"/>
  <c r="C112" i="7" s="1"/>
  <c r="H111" i="10" l="1"/>
  <c r="G111" i="10"/>
  <c r="K111" i="10"/>
  <c r="M111" i="10"/>
  <c r="H112" i="9"/>
  <c r="G112" i="9"/>
  <c r="K112" i="9"/>
  <c r="M112" i="9"/>
  <c r="L112" i="9"/>
  <c r="G108" i="8"/>
  <c r="K108" i="8" s="1"/>
  <c r="H108" i="8"/>
  <c r="E112" i="7"/>
  <c r="F112" i="7"/>
  <c r="B112" i="7"/>
  <c r="R111" i="10" l="1"/>
  <c r="S111" i="10"/>
  <c r="L111" i="10"/>
  <c r="U111" i="10" s="1"/>
  <c r="N111" i="10"/>
  <c r="O111" i="10"/>
  <c r="P111" i="10"/>
  <c r="R112" i="9"/>
  <c r="S112" i="9"/>
  <c r="N112" i="9"/>
  <c r="U112" i="9" s="1"/>
  <c r="P112" i="9"/>
  <c r="O112" i="9"/>
  <c r="S108" i="8"/>
  <c r="R108" i="8"/>
  <c r="O108" i="8"/>
  <c r="N108" i="8"/>
  <c r="M108" i="8"/>
  <c r="L108" i="8"/>
  <c r="P108" i="8"/>
  <c r="G112" i="7"/>
  <c r="O112" i="7" s="1"/>
  <c r="H112" i="7"/>
  <c r="T111" i="10" l="1"/>
  <c r="T112" i="9"/>
  <c r="T108" i="8"/>
  <c r="D109" i="8" s="1"/>
  <c r="U108" i="8"/>
  <c r="K112" i="7"/>
  <c r="N112" i="7"/>
  <c r="P112" i="7"/>
  <c r="L112" i="7"/>
  <c r="M112" i="7"/>
  <c r="B112" i="10" l="1"/>
  <c r="D112" i="10"/>
  <c r="B113" i="9"/>
  <c r="D113" i="9"/>
  <c r="C113" i="9"/>
  <c r="B109" i="8"/>
  <c r="E109" i="8"/>
  <c r="C109" i="8"/>
  <c r="R112" i="7"/>
  <c r="T112" i="7" s="1"/>
  <c r="S112" i="7"/>
  <c r="U112" i="7" s="1"/>
  <c r="H112" i="10" l="1"/>
  <c r="G112" i="10"/>
  <c r="K112" i="10"/>
  <c r="H113" i="9"/>
  <c r="G113" i="9"/>
  <c r="L113" i="9" s="1"/>
  <c r="H109" i="8"/>
  <c r="G109" i="8"/>
  <c r="N109" i="8" s="1"/>
  <c r="K109" i="8"/>
  <c r="F113" i="7"/>
  <c r="E113" i="7"/>
  <c r="D113" i="7"/>
  <c r="C113" i="7"/>
  <c r="B113" i="7"/>
  <c r="N112" i="10" l="1"/>
  <c r="L112" i="10"/>
  <c r="P112" i="10"/>
  <c r="O112" i="10"/>
  <c r="M112" i="10"/>
  <c r="S112" i="10" s="1"/>
  <c r="K113" i="9"/>
  <c r="P113" i="9"/>
  <c r="N113" i="9"/>
  <c r="O113" i="9"/>
  <c r="M113" i="9"/>
  <c r="S109" i="8"/>
  <c r="R109" i="8"/>
  <c r="L109" i="8"/>
  <c r="M109" i="8"/>
  <c r="P109" i="8"/>
  <c r="O109" i="8"/>
  <c r="G113" i="7"/>
  <c r="P113" i="7" s="1"/>
  <c r="H113" i="7"/>
  <c r="K113" i="7"/>
  <c r="L113" i="7"/>
  <c r="M113" i="7"/>
  <c r="N113" i="7"/>
  <c r="O113" i="7"/>
  <c r="R112" i="10" l="1"/>
  <c r="U112" i="10"/>
  <c r="T112" i="10"/>
  <c r="S113" i="9"/>
  <c r="R113" i="9"/>
  <c r="T113" i="9" s="1"/>
  <c r="U113" i="9"/>
  <c r="U109" i="8"/>
  <c r="T109" i="8"/>
  <c r="S113" i="7"/>
  <c r="U113" i="7" s="1"/>
  <c r="R113" i="7"/>
  <c r="T113" i="7" s="1"/>
  <c r="B113" i="10" l="1"/>
  <c r="D113" i="10"/>
  <c r="B114" i="9"/>
  <c r="D114" i="9"/>
  <c r="C114" i="9"/>
  <c r="E110" i="8"/>
  <c r="D110" i="8"/>
  <c r="C110" i="8"/>
  <c r="B110" i="8"/>
  <c r="F114" i="7"/>
  <c r="E114" i="7"/>
  <c r="D114" i="7"/>
  <c r="C114" i="7"/>
  <c r="B114" i="7"/>
  <c r="M113" i="10" l="1"/>
  <c r="H113" i="10"/>
  <c r="G113" i="10"/>
  <c r="K113" i="10"/>
  <c r="L114" i="9"/>
  <c r="H114" i="9"/>
  <c r="G114" i="9"/>
  <c r="K114" i="9"/>
  <c r="H110" i="8"/>
  <c r="G110" i="8"/>
  <c r="K110" i="8" s="1"/>
  <c r="H114" i="7"/>
  <c r="G114" i="7"/>
  <c r="K114" i="7"/>
  <c r="M114" i="7"/>
  <c r="L114" i="7"/>
  <c r="O114" i="7"/>
  <c r="S113" i="10" l="1"/>
  <c r="R113" i="10"/>
  <c r="N113" i="10"/>
  <c r="O113" i="10"/>
  <c r="L113" i="10"/>
  <c r="T113" i="10" s="1"/>
  <c r="P113" i="10"/>
  <c r="U113" i="10"/>
  <c r="N114" i="9"/>
  <c r="P114" i="9"/>
  <c r="O114" i="9"/>
  <c r="M114" i="9"/>
  <c r="R110" i="8"/>
  <c r="S110" i="8"/>
  <c r="N110" i="8"/>
  <c r="L110" i="8"/>
  <c r="M110" i="8"/>
  <c r="P110" i="8"/>
  <c r="O110" i="8"/>
  <c r="N114" i="7"/>
  <c r="S114" i="7" s="1"/>
  <c r="U114" i="7" s="1"/>
  <c r="P114" i="7"/>
  <c r="D114" i="10" l="1"/>
  <c r="B114" i="10"/>
  <c r="R114" i="9"/>
  <c r="T114" i="9" s="1"/>
  <c r="D115" i="9" s="1"/>
  <c r="S114" i="9"/>
  <c r="U114" i="9"/>
  <c r="U110" i="8"/>
  <c r="T110" i="8"/>
  <c r="R114" i="7"/>
  <c r="T114" i="7" s="1"/>
  <c r="H114" i="10" l="1"/>
  <c r="G114" i="10"/>
  <c r="K114" i="10"/>
  <c r="C115" i="9"/>
  <c r="B115" i="9"/>
  <c r="D111" i="8"/>
  <c r="C111" i="8"/>
  <c r="B111" i="8"/>
  <c r="E111" i="8"/>
  <c r="D115" i="7"/>
  <c r="C115" i="7"/>
  <c r="B115" i="7"/>
  <c r="F115" i="7"/>
  <c r="E115" i="7"/>
  <c r="M114" i="10" l="1"/>
  <c r="S114" i="10" s="1"/>
  <c r="U114" i="10" s="1"/>
  <c r="L114" i="10"/>
  <c r="P114" i="10"/>
  <c r="N114" i="10"/>
  <c r="O114" i="10"/>
  <c r="H115" i="9"/>
  <c r="G115" i="9"/>
  <c r="K115" i="9"/>
  <c r="H111" i="8"/>
  <c r="G111" i="8"/>
  <c r="N111" i="8" s="1"/>
  <c r="K111" i="8"/>
  <c r="N115" i="7"/>
  <c r="G115" i="7"/>
  <c r="P115" i="7" s="1"/>
  <c r="H115" i="7"/>
  <c r="K115" i="7"/>
  <c r="L115" i="7"/>
  <c r="M115" i="7"/>
  <c r="R114" i="10" l="1"/>
  <c r="T114" i="10" s="1"/>
  <c r="N115" i="9"/>
  <c r="O115" i="9"/>
  <c r="P115" i="9"/>
  <c r="L115" i="9"/>
  <c r="R115" i="9" s="1"/>
  <c r="M115" i="9"/>
  <c r="S111" i="8"/>
  <c r="R111" i="8"/>
  <c r="O111" i="8"/>
  <c r="M111" i="8"/>
  <c r="L111" i="8"/>
  <c r="U111" i="8" s="1"/>
  <c r="P111" i="8"/>
  <c r="O115" i="7"/>
  <c r="S115" i="7" s="1"/>
  <c r="U115" i="7" s="1"/>
  <c r="D115" i="10" l="1"/>
  <c r="B115" i="10"/>
  <c r="H115" i="10" s="1"/>
  <c r="T115" i="9"/>
  <c r="D116" i="9" s="1"/>
  <c r="S115" i="9"/>
  <c r="U115" i="9"/>
  <c r="B116" i="9" s="1"/>
  <c r="T111" i="8"/>
  <c r="R115" i="7"/>
  <c r="T115" i="7" s="1"/>
  <c r="G115" i="10" l="1"/>
  <c r="O115" i="10"/>
  <c r="C116" i="9"/>
  <c r="C112" i="8"/>
  <c r="B112" i="8"/>
  <c r="E112" i="8"/>
  <c r="D112" i="8"/>
  <c r="F116" i="7"/>
  <c r="E116" i="7"/>
  <c r="D116" i="7"/>
  <c r="C116" i="7"/>
  <c r="B116" i="7"/>
  <c r="M115" i="10" l="1"/>
  <c r="K115" i="10"/>
  <c r="L115" i="10"/>
  <c r="P115" i="10"/>
  <c r="N115" i="10"/>
  <c r="H116" i="9"/>
  <c r="G116" i="9"/>
  <c r="H112" i="8"/>
  <c r="G112" i="8"/>
  <c r="N112" i="8" s="1"/>
  <c r="K112" i="8"/>
  <c r="H116" i="7"/>
  <c r="G116" i="7"/>
  <c r="K116" i="7"/>
  <c r="M116" i="7"/>
  <c r="L116" i="7"/>
  <c r="O116" i="7"/>
  <c r="R115" i="10" l="1"/>
  <c r="T115" i="10" s="1"/>
  <c r="S115" i="10"/>
  <c r="U115" i="10" s="1"/>
  <c r="N116" i="9"/>
  <c r="P116" i="9"/>
  <c r="O116" i="9"/>
  <c r="K116" i="9"/>
  <c r="M116" i="9"/>
  <c r="L116" i="9"/>
  <c r="S112" i="8"/>
  <c r="R112" i="8"/>
  <c r="O112" i="8"/>
  <c r="M112" i="8"/>
  <c r="L112" i="8"/>
  <c r="U112" i="8" s="1"/>
  <c r="P112" i="8"/>
  <c r="N116" i="7"/>
  <c r="S116" i="7" s="1"/>
  <c r="U116" i="7" s="1"/>
  <c r="P116" i="7"/>
  <c r="B116" i="10" l="1"/>
  <c r="G116" i="10" s="1"/>
  <c r="K116" i="10" s="1"/>
  <c r="D116" i="10"/>
  <c r="H116" i="10"/>
  <c r="S116" i="9"/>
  <c r="R116" i="9"/>
  <c r="T116" i="9"/>
  <c r="U116" i="9"/>
  <c r="T112" i="8"/>
  <c r="R116" i="7"/>
  <c r="T116" i="7" s="1"/>
  <c r="M116" i="10" l="1"/>
  <c r="S116" i="10" s="1"/>
  <c r="N116" i="10"/>
  <c r="O116" i="10"/>
  <c r="P116" i="10"/>
  <c r="L116" i="10"/>
  <c r="D117" i="9"/>
  <c r="C117" i="9"/>
  <c r="B117" i="9"/>
  <c r="B113" i="8"/>
  <c r="E113" i="8"/>
  <c r="D113" i="8"/>
  <c r="C113" i="8"/>
  <c r="B117" i="7"/>
  <c r="F117" i="7"/>
  <c r="E117" i="7"/>
  <c r="D117" i="7"/>
  <c r="C117" i="7"/>
  <c r="R116" i="10" l="1"/>
  <c r="T116" i="10" s="1"/>
  <c r="U116" i="10"/>
  <c r="H117" i="9"/>
  <c r="G117" i="9"/>
  <c r="K117" i="9"/>
  <c r="L117" i="9"/>
  <c r="M117" i="9"/>
  <c r="H113" i="8"/>
  <c r="G113" i="8"/>
  <c r="O113" i="8" s="1"/>
  <c r="K113" i="8"/>
  <c r="N117" i="7"/>
  <c r="G117" i="7"/>
  <c r="P117" i="7" s="1"/>
  <c r="H117" i="7"/>
  <c r="K117" i="7"/>
  <c r="D117" i="10" l="1"/>
  <c r="B117" i="10"/>
  <c r="S117" i="9"/>
  <c r="R117" i="9"/>
  <c r="P117" i="9"/>
  <c r="O117" i="9"/>
  <c r="N117" i="9"/>
  <c r="T117" i="9" s="1"/>
  <c r="S113" i="8"/>
  <c r="R113" i="8"/>
  <c r="L113" i="8"/>
  <c r="M113" i="8"/>
  <c r="P113" i="8"/>
  <c r="N113" i="8"/>
  <c r="O117" i="7"/>
  <c r="M117" i="7"/>
  <c r="L117" i="7"/>
  <c r="S117" i="7" s="1"/>
  <c r="U117" i="7" s="1"/>
  <c r="M117" i="10" l="1"/>
  <c r="H117" i="10"/>
  <c r="G117" i="10"/>
  <c r="K117" i="10"/>
  <c r="D118" i="9"/>
  <c r="U117" i="9"/>
  <c r="C118" i="9" s="1"/>
  <c r="U113" i="8"/>
  <c r="T113" i="8"/>
  <c r="R117" i="7"/>
  <c r="T117" i="7" s="1"/>
  <c r="S117" i="10" l="1"/>
  <c r="R117" i="10"/>
  <c r="L117" i="10"/>
  <c r="U117" i="10" s="1"/>
  <c r="O117" i="10"/>
  <c r="P117" i="10"/>
  <c r="N117" i="10"/>
  <c r="T117" i="10"/>
  <c r="B118" i="9"/>
  <c r="E114" i="8"/>
  <c r="D114" i="8"/>
  <c r="C114" i="8"/>
  <c r="B114" i="8"/>
  <c r="E118" i="7"/>
  <c r="D118" i="7"/>
  <c r="C118" i="7"/>
  <c r="B118" i="7"/>
  <c r="F118" i="7"/>
  <c r="D118" i="10" l="1"/>
  <c r="B118" i="10"/>
  <c r="H118" i="9"/>
  <c r="G118" i="9"/>
  <c r="K118" i="9"/>
  <c r="H114" i="8"/>
  <c r="G114" i="8"/>
  <c r="N114" i="8"/>
  <c r="O114" i="8"/>
  <c r="O118" i="7"/>
  <c r="G118" i="7"/>
  <c r="H118" i="7"/>
  <c r="K118" i="7"/>
  <c r="M118" i="7"/>
  <c r="L118" i="7"/>
  <c r="H118" i="10" l="1"/>
  <c r="G118" i="10"/>
  <c r="K118" i="10"/>
  <c r="M118" i="10"/>
  <c r="N118" i="9"/>
  <c r="P118" i="9"/>
  <c r="O118" i="9"/>
  <c r="L118" i="9"/>
  <c r="M118" i="9"/>
  <c r="L114" i="8"/>
  <c r="K114" i="8"/>
  <c r="M114" i="8"/>
  <c r="P114" i="8"/>
  <c r="N118" i="7"/>
  <c r="S118" i="7" s="1"/>
  <c r="U118" i="7" s="1"/>
  <c r="P118" i="7"/>
  <c r="S118" i="10" l="1"/>
  <c r="R118" i="10"/>
  <c r="O118" i="10"/>
  <c r="P118" i="10"/>
  <c r="N118" i="10"/>
  <c r="L118" i="10"/>
  <c r="U118" i="10" s="1"/>
  <c r="R118" i="9"/>
  <c r="T118" i="9" s="1"/>
  <c r="D119" i="9" s="1"/>
  <c r="S118" i="9"/>
  <c r="U118" i="9"/>
  <c r="S114" i="8"/>
  <c r="R114" i="8"/>
  <c r="U114" i="8"/>
  <c r="T114" i="8"/>
  <c r="R118" i="7"/>
  <c r="T118" i="7" s="1"/>
  <c r="T118" i="10" l="1"/>
  <c r="B119" i="9"/>
  <c r="C119" i="9"/>
  <c r="E115" i="8"/>
  <c r="D115" i="8"/>
  <c r="C115" i="8"/>
  <c r="B115" i="8"/>
  <c r="F119" i="7"/>
  <c r="E119" i="7"/>
  <c r="D119" i="7"/>
  <c r="C119" i="7"/>
  <c r="B119" i="7"/>
  <c r="D119" i="10" l="1"/>
  <c r="B119" i="10"/>
  <c r="L119" i="9"/>
  <c r="G119" i="9"/>
  <c r="H119" i="9"/>
  <c r="H115" i="8"/>
  <c r="G115" i="8"/>
  <c r="K115" i="8"/>
  <c r="N115" i="8"/>
  <c r="O115" i="8"/>
  <c r="H119" i="7"/>
  <c r="G119" i="7"/>
  <c r="L119" i="7"/>
  <c r="M119" i="7"/>
  <c r="N119" i="7"/>
  <c r="O119" i="7"/>
  <c r="G119" i="10" l="1"/>
  <c r="H119" i="10"/>
  <c r="M119" i="10"/>
  <c r="N119" i="9"/>
  <c r="P119" i="9"/>
  <c r="O119" i="9"/>
  <c r="K119" i="9"/>
  <c r="M119" i="9"/>
  <c r="S115" i="8"/>
  <c r="R115" i="8"/>
  <c r="L115" i="8"/>
  <c r="M115" i="8"/>
  <c r="P115" i="8"/>
  <c r="K119" i="7"/>
  <c r="P119" i="7"/>
  <c r="K119" i="10" l="1"/>
  <c r="P119" i="10"/>
  <c r="O119" i="10"/>
  <c r="N119" i="10"/>
  <c r="L119" i="10"/>
  <c r="S119" i="9"/>
  <c r="R119" i="9"/>
  <c r="U119" i="9"/>
  <c r="T119" i="9"/>
  <c r="U115" i="8"/>
  <c r="T115" i="8"/>
  <c r="S119" i="7"/>
  <c r="U119" i="7" s="1"/>
  <c r="R119" i="7"/>
  <c r="T119" i="7" s="1"/>
  <c r="S119" i="10" l="1"/>
  <c r="R119" i="10"/>
  <c r="U119" i="10"/>
  <c r="T119" i="10"/>
  <c r="C120" i="9"/>
  <c r="D120" i="9"/>
  <c r="B120" i="9"/>
  <c r="E116" i="8"/>
  <c r="D116" i="8"/>
  <c r="C116" i="8"/>
  <c r="B116" i="8"/>
  <c r="C120" i="7"/>
  <c r="B120" i="7"/>
  <c r="F120" i="7"/>
  <c r="E120" i="7"/>
  <c r="D120" i="7"/>
  <c r="B120" i="10" l="1"/>
  <c r="D120" i="10"/>
  <c r="H120" i="9"/>
  <c r="G120" i="9"/>
  <c r="K120" i="9"/>
  <c r="M120" i="9"/>
  <c r="L120" i="9"/>
  <c r="G116" i="8"/>
  <c r="M116" i="8" s="1"/>
  <c r="H116" i="8"/>
  <c r="N116" i="8"/>
  <c r="O116" i="8"/>
  <c r="H120" i="7"/>
  <c r="G120" i="7"/>
  <c r="P120" i="7" s="1"/>
  <c r="K120" i="7"/>
  <c r="L120" i="7"/>
  <c r="H120" i="10" l="1"/>
  <c r="G120" i="10"/>
  <c r="K120" i="10"/>
  <c r="R120" i="9"/>
  <c r="S120" i="9"/>
  <c r="N120" i="9"/>
  <c r="U120" i="9" s="1"/>
  <c r="O120" i="9"/>
  <c r="P120" i="9"/>
  <c r="L116" i="8"/>
  <c r="K116" i="8"/>
  <c r="P116" i="8"/>
  <c r="N120" i="7"/>
  <c r="O120" i="7"/>
  <c r="M120" i="7"/>
  <c r="S120" i="7" s="1"/>
  <c r="U120" i="7" s="1"/>
  <c r="M120" i="10" l="1"/>
  <c r="S120" i="10" s="1"/>
  <c r="O120" i="10"/>
  <c r="P120" i="10"/>
  <c r="N120" i="10"/>
  <c r="L120" i="10"/>
  <c r="T120" i="9"/>
  <c r="S116" i="8"/>
  <c r="R116" i="8"/>
  <c r="T116" i="8"/>
  <c r="U116" i="8"/>
  <c r="R120" i="7"/>
  <c r="T120" i="7" s="1"/>
  <c r="R120" i="10" l="1"/>
  <c r="T120" i="10" s="1"/>
  <c r="U120" i="10"/>
  <c r="B121" i="9"/>
  <c r="D121" i="9"/>
  <c r="C121" i="9"/>
  <c r="E117" i="8"/>
  <c r="D117" i="8"/>
  <c r="C117" i="8"/>
  <c r="B117" i="8"/>
  <c r="F121" i="7"/>
  <c r="E121" i="7"/>
  <c r="D121" i="7"/>
  <c r="C121" i="7"/>
  <c r="B121" i="7"/>
  <c r="B121" i="10" l="1"/>
  <c r="D121" i="10"/>
  <c r="M121" i="9"/>
  <c r="H121" i="9"/>
  <c r="G121" i="9"/>
  <c r="K121" i="9"/>
  <c r="H117" i="8"/>
  <c r="G117" i="8"/>
  <c r="N117" i="8" s="1"/>
  <c r="K117" i="8"/>
  <c r="O117" i="8"/>
  <c r="M121" i="7"/>
  <c r="G121" i="7"/>
  <c r="H121" i="7"/>
  <c r="K121" i="7"/>
  <c r="O121" i="7"/>
  <c r="M121" i="10" l="1"/>
  <c r="G121" i="10"/>
  <c r="H121" i="10"/>
  <c r="P121" i="9"/>
  <c r="P122" i="9"/>
  <c r="O121" i="9"/>
  <c r="N121" i="9"/>
  <c r="P123" i="9"/>
  <c r="L121" i="9"/>
  <c r="S117" i="8"/>
  <c r="R117" i="8"/>
  <c r="M117" i="8"/>
  <c r="L117" i="8"/>
  <c r="P117" i="8"/>
  <c r="N121" i="7"/>
  <c r="P122" i="7"/>
  <c r="P121" i="7"/>
  <c r="P123" i="7"/>
  <c r="L121" i="7"/>
  <c r="S121" i="7" s="1"/>
  <c r="U121" i="7" s="1"/>
  <c r="L121" i="10" l="1"/>
  <c r="P123" i="10"/>
  <c r="N121" i="10"/>
  <c r="P122" i="10"/>
  <c r="P121" i="10"/>
  <c r="O121" i="10"/>
  <c r="K121" i="10"/>
  <c r="R121" i="9"/>
  <c r="T121" i="9" s="1"/>
  <c r="S121" i="9"/>
  <c r="U121" i="9" s="1"/>
  <c r="U117" i="8"/>
  <c r="T117" i="8"/>
  <c r="R121" i="7"/>
  <c r="T121" i="7" s="1"/>
  <c r="S121" i="10" l="1"/>
  <c r="U121" i="10" s="1"/>
  <c r="R121" i="10"/>
  <c r="T121" i="10"/>
  <c r="E118" i="8"/>
  <c r="D118" i="8"/>
  <c r="C118" i="8"/>
  <c r="B118" i="8"/>
  <c r="H118" i="8" l="1"/>
  <c r="G118" i="8"/>
  <c r="K118" i="8"/>
  <c r="O118" i="8"/>
  <c r="N118" i="8"/>
  <c r="R118" i="8" l="1"/>
  <c r="S118" i="8"/>
  <c r="L118" i="8"/>
  <c r="M118" i="8"/>
  <c r="P118" i="8"/>
  <c r="U118" i="8" l="1"/>
  <c r="T118" i="8"/>
  <c r="D119" i="8" l="1"/>
  <c r="C119" i="8"/>
  <c r="B119" i="8"/>
  <c r="E119" i="8"/>
  <c r="H119" i="8" l="1"/>
  <c r="G119" i="8"/>
  <c r="K119" i="8"/>
  <c r="S119" i="8" l="1"/>
  <c r="R119" i="8"/>
  <c r="M119" i="8"/>
  <c r="L119" i="8"/>
  <c r="P119" i="8"/>
  <c r="N119" i="8"/>
  <c r="O119" i="8"/>
  <c r="U119" i="8" l="1"/>
  <c r="T119" i="8"/>
  <c r="C120" i="8" l="1"/>
  <c r="B120" i="8"/>
  <c r="E120" i="8"/>
  <c r="D120" i="8"/>
  <c r="H120" i="8" l="1"/>
  <c r="G120" i="8"/>
  <c r="N120" i="8" s="1"/>
  <c r="K120" i="8" l="1"/>
  <c r="O120" i="8"/>
  <c r="L120" i="8"/>
  <c r="M120" i="8"/>
  <c r="P120" i="8"/>
  <c r="S120" i="8" l="1"/>
  <c r="R120" i="8"/>
  <c r="U120" i="8"/>
  <c r="T120" i="8"/>
  <c r="B121" i="8" l="1"/>
  <c r="E121" i="8"/>
  <c r="D121" i="8"/>
  <c r="C121" i="8"/>
  <c r="O121" i="8" l="1"/>
  <c r="H121" i="8"/>
  <c r="G121" i="8"/>
  <c r="N121" i="8" s="1"/>
  <c r="K121" i="8"/>
  <c r="S121" i="8" l="1"/>
  <c r="R121" i="8"/>
  <c r="L121" i="8"/>
  <c r="U121" i="8" s="1"/>
  <c r="M121" i="8"/>
  <c r="P121" i="8"/>
  <c r="P123" i="8"/>
  <c r="P122" i="8"/>
  <c r="T121" i="8" l="1"/>
</calcChain>
</file>

<file path=xl/sharedStrings.xml><?xml version="1.0" encoding="utf-8"?>
<sst xmlns="http://schemas.openxmlformats.org/spreadsheetml/2006/main" count="1553" uniqueCount="323">
  <si>
    <t>wise1</t>
  </si>
  <si>
    <t>wise2</t>
  </si>
  <si>
    <t>wise3</t>
  </si>
  <si>
    <t>wise4</t>
  </si>
  <si>
    <t>wise5</t>
  </si>
  <si>
    <t>example1</t>
  </si>
  <si>
    <t>example3</t>
  </si>
  <si>
    <t>example2</t>
  </si>
  <si>
    <t>example4</t>
  </si>
  <si>
    <t>example5</t>
  </si>
  <si>
    <t>example6</t>
  </si>
  <si>
    <t>example7</t>
  </si>
  <si>
    <t>example8</t>
  </si>
  <si>
    <t>example9</t>
  </si>
  <si>
    <t>example10</t>
  </si>
  <si>
    <t>example11</t>
  </si>
  <si>
    <t>example12</t>
  </si>
  <si>
    <t>example13</t>
  </si>
  <si>
    <t>example14</t>
  </si>
  <si>
    <t>example15</t>
  </si>
  <si>
    <t>example16</t>
  </si>
  <si>
    <t>example17</t>
  </si>
  <si>
    <t>example18</t>
  </si>
  <si>
    <t>example19</t>
  </si>
  <si>
    <t>example20</t>
  </si>
  <si>
    <t>PRIZE</t>
  </si>
  <si>
    <t>test</t>
  </si>
  <si>
    <t>test2</t>
  </si>
  <si>
    <t>test1</t>
  </si>
  <si>
    <t>test3</t>
  </si>
  <si>
    <t>test4</t>
  </si>
  <si>
    <t>test5</t>
  </si>
  <si>
    <t>test6</t>
  </si>
  <si>
    <t>test7</t>
  </si>
  <si>
    <t>test8</t>
  </si>
  <si>
    <t>test9</t>
  </si>
  <si>
    <t>test10</t>
  </si>
  <si>
    <t>Azonosító:</t>
  </si>
  <si>
    <t>Objektumok:</t>
  </si>
  <si>
    <t>Attribútumok:</t>
  </si>
  <si>
    <t>Lépcsôk:</t>
  </si>
  <si>
    <t>Eltolás:</t>
  </si>
  <si>
    <t>Leírás:</t>
  </si>
  <si>
    <t>COCO STD: 3835990</t>
  </si>
  <si>
    <t>Rangsor</t>
  </si>
  <si>
    <t>X(A1)</t>
  </si>
  <si>
    <t>X(A2)</t>
  </si>
  <si>
    <t>X(A3)</t>
  </si>
  <si>
    <t>X(A4)</t>
  </si>
  <si>
    <t>X(A5)</t>
  </si>
  <si>
    <t>Y(A6)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</si>
  <si>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</si>
  <si>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</si>
  <si>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</si>
  <si>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</si>
  <si>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</si>
  <si>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</si>
  <si>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</si>
  <si>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</si>
  <si>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</si>
  <si>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</si>
  <si>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</si>
  <si>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</si>
  <si>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</si>
  <si>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</si>
  <si>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</si>
  <si>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</si>
  <si>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</si>
  <si>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</si>
  <si>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O19</t>
  </si>
  <si>
    <t>O20</t>
  </si>
  <si>
    <t>Lépcsôk(1)</t>
  </si>
  <si>
    <t>S1</t>
  </si>
  <si>
    <t>(100.2+100.2)/(2)=100.15</t>
  </si>
  <si>
    <t>(100.2+147.1)/(2)=123.65</t>
  </si>
  <si>
    <t>(100.2+209.7)/(2)=154.95</t>
  </si>
  <si>
    <t>(1+6.3)/(2)=3.65</t>
  </si>
  <si>
    <t>(1+1)/(2)=1.05</t>
  </si>
  <si>
    <t>S2</t>
  </si>
  <si>
    <t>S3</t>
  </si>
  <si>
    <t>(100.2+79.3)/(2)=89.75</t>
  </si>
  <si>
    <t>S4</t>
  </si>
  <si>
    <t>(100.2+183.7)/(2)=141.9</t>
  </si>
  <si>
    <t>S5</t>
  </si>
  <si>
    <t>(100.2+77.2)/(2)=88.7</t>
  </si>
  <si>
    <t>S6</t>
  </si>
  <si>
    <t>(97+77.2)/(2)=87.15</t>
  </si>
  <si>
    <t>(100.2+179.5)/(2)=139.8</t>
  </si>
  <si>
    <t>(0+1)/(2)=0.5</t>
  </si>
  <si>
    <t>S7</t>
  </si>
  <si>
    <t>(35.5+30.3)/(2)=32.85</t>
  </si>
  <si>
    <t>(96+139.8)/(2)=117.9</t>
  </si>
  <si>
    <t>S8</t>
  </si>
  <si>
    <t>(81.4+79.3)/(2)=80.35</t>
  </si>
  <si>
    <t>(85.6+100.2)/(2)=92.85</t>
  </si>
  <si>
    <t>S9</t>
  </si>
  <si>
    <t>(51.1+67.8)/(2)=59.5</t>
  </si>
  <si>
    <t>S10</t>
  </si>
  <si>
    <t>(77.2+57.4)/(2)=67.3</t>
  </si>
  <si>
    <t>S11</t>
  </si>
  <si>
    <t>(57.4+57.4)/(2)=57.4</t>
  </si>
  <si>
    <t>(1+0)/(2)=0.5</t>
  </si>
  <si>
    <t>S12</t>
  </si>
  <si>
    <t>(0+14.6)/(2)=7.3</t>
  </si>
  <si>
    <t>(35.5+6.3)/(2)=20.85</t>
  </si>
  <si>
    <t>S13</t>
  </si>
  <si>
    <t>(0+0)/(2)=0</t>
  </si>
  <si>
    <t>S14</t>
  </si>
  <si>
    <t>S15</t>
  </si>
  <si>
    <t>(0+6.3)/(2)=3.15</t>
  </si>
  <si>
    <t>S16</t>
  </si>
  <si>
    <t>S17</t>
  </si>
  <si>
    <t>S18</t>
  </si>
  <si>
    <t>S19</t>
  </si>
  <si>
    <t>S20</t>
  </si>
  <si>
    <t>Lépcsôk(2)</t>
  </si>
  <si>
    <t>COCO:STD</t>
  </si>
  <si>
    <t>Becslés</t>
  </si>
  <si>
    <t>Tény+0</t>
  </si>
  <si>
    <t>Delta</t>
  </si>
  <si>
    <t>Delta/Tény</t>
  </si>
  <si>
    <t>S1 összeg:</t>
  </si>
  <si>
    <t>S20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</si>
  <si>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</si>
  <si>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</si>
  <si>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</si>
  <si>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</si>
  <si>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</si>
  <si>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</si>
  <si>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</si>
  <si>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1.37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</si>
  <si>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0.03 mp (0 p)</t>
    </r>
  </si>
  <si>
    <t>impact</t>
  </si>
  <si>
    <t>Teszt</t>
  </si>
  <si>
    <t>COCO MCM: Teszt</t>
  </si>
  <si>
    <t>(0+96)/(1)=96</t>
  </si>
  <si>
    <t>(0+1)/(1)=1</t>
  </si>
  <si>
    <t>(0+262)/(1)=262</t>
  </si>
  <si>
    <t>(0+0)/(1)=0</t>
  </si>
  <si>
    <t>(0+94)/(1)=94</t>
  </si>
  <si>
    <t>(0+292)/(1)=292</t>
  </si>
  <si>
    <t>(0+221)/(1)=221</t>
  </si>
  <si>
    <t>(0+397)/(1)=397</t>
  </si>
  <si>
    <t>(0+327)/(1)=327</t>
  </si>
  <si>
    <t>(0+90)/(1)=90</t>
  </si>
  <si>
    <t>(0+285)/(1)=285</t>
  </si>
  <si>
    <t>(0+260)/(1)=260</t>
  </si>
  <si>
    <t>(0+170)/(1)=170</t>
  </si>
  <si>
    <t>(0+231)/(1)=231</t>
  </si>
  <si>
    <t>(0+178)/(1)=178</t>
  </si>
  <si>
    <t>(0+357)/(1)=357</t>
  </si>
  <si>
    <t>(0+157)/(1)=157</t>
  </si>
  <si>
    <t>(0+85)/(1)=85</t>
  </si>
  <si>
    <t>COCO:MCM</t>
  </si>
  <si>
    <t>Maximális memória használat: 1.36 Mb</t>
  </si>
  <si>
    <t>A futtatás idôtartama: 0.02 mp (0 p)</t>
  </si>
  <si>
    <t>&lt;--too low</t>
  </si>
  <si>
    <t>correlation</t>
  </si>
  <si>
    <t>importance</t>
  </si>
  <si>
    <t>4 vs 5</t>
  </si>
  <si>
    <t>max?</t>
  </si>
  <si>
    <t>direct</t>
  </si>
  <si>
    <t>inverse</t>
  </si>
  <si>
    <t>Y</t>
  </si>
  <si>
    <t>COCO STD: 5268202</t>
  </si>
  <si>
    <t>X(A6)</t>
  </si>
  <si>
    <t>X(A7)</t>
  </si>
  <si>
    <t>X(A8)</t>
  </si>
  <si>
    <t>X(A9)</t>
  </si>
  <si>
    <t>X(A10)</t>
  </si>
  <si>
    <t>Y(A11)</t>
  </si>
  <si>
    <t>(100+100)/(2)=100</t>
  </si>
  <si>
    <t>(100+145.9)/(2)=122.95</t>
  </si>
  <si>
    <t>(100+209.4)/(2)=154.7</t>
  </si>
  <si>
    <t>(16.7+0)/(2)=8.35</t>
  </si>
  <si>
    <t>(100+79.2)/(2)=89.6</t>
  </si>
  <si>
    <t>(100+183.4)/(2)=141.7</t>
  </si>
  <si>
    <t>(95.9+77.1)/(2)=86.5</t>
  </si>
  <si>
    <t>(100+179.2)/(2)=139.6</t>
  </si>
  <si>
    <t>(32.3+30.2)/(2)=31.25</t>
  </si>
  <si>
    <t>(83.4+139.6)/(2)=111.5</t>
  </si>
  <si>
    <t>(78.1+79.2)/(2)=78.65</t>
  </si>
  <si>
    <t>(83.4+100)/(2)=91.7</t>
  </si>
  <si>
    <t>(54.2+67.7)/(2)=60.95</t>
  </si>
  <si>
    <t>(78.1+57.3)/(2)=67.7</t>
  </si>
  <si>
    <t>(59.4+57.3)/(2)=58.35</t>
  </si>
  <si>
    <t>(32.3+6.3)/(2)=19.3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</si>
  <si>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1.39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</si>
  <si>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0.09 mp (0 p)</t>
    </r>
  </si>
  <si>
    <t>Estimation</t>
  </si>
  <si>
    <t>Error</t>
  </si>
  <si>
    <t>abs(error)</t>
  </si>
  <si>
    <t>max</t>
  </si>
  <si>
    <t>additive</t>
  </si>
  <si>
    <t>multiplikative</t>
  </si>
  <si>
    <t>average</t>
  </si>
  <si>
    <t>&lt;--populism</t>
  </si>
  <si>
    <t>X1+X2+X3+X4+X5=100</t>
  </si>
  <si>
    <t>problem: how to handle?</t>
  </si>
  <si>
    <t>?</t>
  </si>
  <si>
    <t>&lt;100</t>
  </si>
  <si>
    <t>&lt;--max</t>
  </si>
  <si>
    <t>solid</t>
  </si>
  <si>
    <t>&lt;--only S1 vs x1+x2+x3+x4+x5=100</t>
  </si>
  <si>
    <t>&lt;--solid_coco</t>
  </si>
  <si>
    <t>solid2</t>
  </si>
  <si>
    <t>&lt;--solid correl</t>
  </si>
  <si>
    <t>minus correl = 1;1</t>
  </si>
  <si>
    <t>popul_add</t>
  </si>
  <si>
    <t>popul_mltpl_stairs</t>
  </si>
  <si>
    <t>popul_mltpl_mcm</t>
  </si>
  <si>
    <t>&lt;--the doubled model is similar to the single-attribute-set-model</t>
  </si>
  <si>
    <t>%</t>
  </si>
  <si>
    <t>test_2</t>
  </si>
  <si>
    <t>&lt;491 (learning max)</t>
  </si>
  <si>
    <t>e+1</t>
  </si>
  <si>
    <t>e+2</t>
  </si>
  <si>
    <t>e+3</t>
  </si>
  <si>
    <t>e+4</t>
  </si>
  <si>
    <t>e+5</t>
  </si>
  <si>
    <t>e+6</t>
  </si>
  <si>
    <t>e+7</t>
  </si>
  <si>
    <t>e+8</t>
  </si>
  <si>
    <t>e+9</t>
  </si>
  <si>
    <t>e+10</t>
  </si>
  <si>
    <t>e+11</t>
  </si>
  <si>
    <t>e+12</t>
  </si>
  <si>
    <t>e+13</t>
  </si>
  <si>
    <t>e+14</t>
  </si>
  <si>
    <t>e+15</t>
  </si>
  <si>
    <t>e+16</t>
  </si>
  <si>
    <t>e+17</t>
  </si>
  <si>
    <t>e+18</t>
  </si>
  <si>
    <t>e+19</t>
  </si>
  <si>
    <t>e+20</t>
  </si>
  <si>
    <t>e+21</t>
  </si>
  <si>
    <t>e+22</t>
  </si>
  <si>
    <t>e+23</t>
  </si>
  <si>
    <t>e+24</t>
  </si>
  <si>
    <t>e+25</t>
  </si>
  <si>
    <t>e+26</t>
  </si>
  <si>
    <t>e+27</t>
  </si>
  <si>
    <t>e+28</t>
  </si>
  <si>
    <t>e+29</t>
  </si>
  <si>
    <t>e+30</t>
  </si>
  <si>
    <t>e+31</t>
  </si>
  <si>
    <t>e+32</t>
  </si>
  <si>
    <t>e+33</t>
  </si>
  <si>
    <t>e+34</t>
  </si>
  <si>
    <t>e+35</t>
  </si>
  <si>
    <t>e+36</t>
  </si>
  <si>
    <t>e+37</t>
  </si>
  <si>
    <t>e+38</t>
  </si>
  <si>
    <t>e+39</t>
  </si>
  <si>
    <t>e+40</t>
  </si>
  <si>
    <t>e+41</t>
  </si>
  <si>
    <t>e+42</t>
  </si>
  <si>
    <t>e+43</t>
  </si>
  <si>
    <t>e+44</t>
  </si>
  <si>
    <t>e+45</t>
  </si>
  <si>
    <t>e+46</t>
  </si>
  <si>
    <t>e+47</t>
  </si>
  <si>
    <t>e+48</t>
  </si>
  <si>
    <t>e+49</t>
  </si>
  <si>
    <t>e+50</t>
  </si>
  <si>
    <t>e+51</t>
  </si>
  <si>
    <t>e+52</t>
  </si>
  <si>
    <t>e+53</t>
  </si>
  <si>
    <t>e+54</t>
  </si>
  <si>
    <t>e+55</t>
  </si>
  <si>
    <t>e+56</t>
  </si>
  <si>
    <t>e+57</t>
  </si>
  <si>
    <t>e+58</t>
  </si>
  <si>
    <t>e+59</t>
  </si>
  <si>
    <t>e+60</t>
  </si>
  <si>
    <t>e+61</t>
  </si>
  <si>
    <t>e+62</t>
  </si>
  <si>
    <t>e+63</t>
  </si>
  <si>
    <t>e+64</t>
  </si>
  <si>
    <t>e+65</t>
  </si>
  <si>
    <t>e+66</t>
  </si>
  <si>
    <t>e+67</t>
  </si>
  <si>
    <t>e+68</t>
  </si>
  <si>
    <t>e+69</t>
  </si>
  <si>
    <t>e+70</t>
  </si>
  <si>
    <t>e+71</t>
  </si>
  <si>
    <t>e+72</t>
  </si>
  <si>
    <t>e+73</t>
  </si>
  <si>
    <t>e+74</t>
  </si>
  <si>
    <t>e+75</t>
  </si>
  <si>
    <t>e+76</t>
  </si>
  <si>
    <t>e+77</t>
  </si>
  <si>
    <t>e+78</t>
  </si>
  <si>
    <t>e+79</t>
  </si>
  <si>
    <t>e+80</t>
  </si>
  <si>
    <t>e+81</t>
  </si>
  <si>
    <t>e+82</t>
  </si>
  <si>
    <t>e+83</t>
  </si>
  <si>
    <t>e+84</t>
  </si>
  <si>
    <t>e+85</t>
  </si>
  <si>
    <t>e+86</t>
  </si>
  <si>
    <t>e+87</t>
  </si>
  <si>
    <t>e+88</t>
  </si>
  <si>
    <t>e+89</t>
  </si>
  <si>
    <t>e+90</t>
  </si>
  <si>
    <t>e+91</t>
  </si>
  <si>
    <t>e+92</t>
  </si>
  <si>
    <t>e+93</t>
  </si>
  <si>
    <t>e+94</t>
  </si>
  <si>
    <t>e+95</t>
  </si>
  <si>
    <t>e+96</t>
  </si>
  <si>
    <t>e+97</t>
  </si>
  <si>
    <t>e+98</t>
  </si>
  <si>
    <t>e+99</t>
  </si>
  <si>
    <t>e+100</t>
  </si>
  <si>
    <t>min</t>
  </si>
  <si>
    <t>pos_max</t>
  </si>
  <si>
    <t>pos_min</t>
  </si>
  <si>
    <t>check</t>
  </si>
  <si>
    <t>correlation-driven enforcement is not an ideal solution</t>
  </si>
  <si>
    <t>enforcement (correl)</t>
  </si>
  <si>
    <t>not capable of controlling infinit steps</t>
  </si>
  <si>
    <t>Hogyan lehetséges egy találgatással megoldani tervezett feladatot részlegesen automatizálni? A teljesen véletlenszerű találgatás (MCM) hatékonysága alacsony. Az OKSZERŰ találgatás nem más, mint célirányosabbá tenni a véletlenszerűséget. A tökéletes találgatás az a célirányosság, mely garantáltan sikerre vezet. A garantált sikerhez vezető lépések száma alapján lehet hatékonyabb és kevésbé hatékony, de minden esetben hatásos megoldásról beszélni. A részleges hatásosság is automatizálható, vagyis nem minden előrehaladást garantáló megoldás vezet el a végső megoldásig = több részleges stratégia egymás utáni alkalmazása lehetségessé teszi a teljes megoldást. Kérdés: a részleges megoldások láncolatában biztosan nem igaz az utolsó elemre, hogy az önmagában is sikerre vezetett volna?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</si>
</sst>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3" x14ac:knownFonts="1">
    <font>
      <sz val="11"/>
      <color theme="1"/>
      <name val="Aptos Narrow"/>
      <family val="2"/>
      <charset val="238"/>
      <scheme val="minor"/>
    </font>
    <font>
      <sz val="8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u/>
      <sz val="11"/>
      <color theme="10"/>
      <name val="Aptos Narrow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666666"/>
      </left>
      <right/>
      <top/>
      <bottom/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0" fontId="0" fillId="2" borderId="0" xfId="0" applyFill="1"/>
    <xf numFmtId="0" fontId="5" fillId="0" borderId="0" xfId="0" applyFont="1"/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4" fillId="0" borderId="0" xfId="2"/>
    <xf numFmtId="0" fontId="11" fillId="0" borderId="0" xfId="0" applyFont="1"/>
    <xf numFmtId="0" fontId="10" fillId="2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0" fillId="5" borderId="0" xfId="0" applyFill="1"/>
    <xf numFmtId="0" fontId="9" fillId="5" borderId="2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164" fontId="0" fillId="5" borderId="0" xfId="0" applyNumberFormat="1" applyFill="1"/>
    <xf numFmtId="2" fontId="0" fillId="5" borderId="0" xfId="0" applyNumberFormat="1" applyFill="1"/>
    <xf numFmtId="1" fontId="0" fillId="5" borderId="0" xfId="0" applyNumberFormat="1" applyFill="1"/>
    <xf numFmtId="0" fontId="10" fillId="6" borderId="2" xfId="0" applyFont="1" applyFill="1" applyBorder="1" applyAlignment="1">
      <alignment horizontal="center" vertical="center" wrapText="1"/>
    </xf>
    <xf numFmtId="0" fontId="0" fillId="6" borderId="0" xfId="0" applyFill="1"/>
    <xf numFmtId="0" fontId="8" fillId="3" borderId="4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9" fillId="7" borderId="2" xfId="0" applyFont="1" applyFill="1" applyBorder="1" applyAlignment="1">
      <alignment horizontal="center" vertical="center" wrapText="1"/>
    </xf>
    <xf numFmtId="0" fontId="0" fillId="7" borderId="0" xfId="0" applyFill="1"/>
    <xf numFmtId="0" fontId="0" fillId="0" borderId="5" xfId="0" applyBorder="1"/>
    <xf numFmtId="164" fontId="0" fillId="0" borderId="0" xfId="0" applyNumberFormat="1"/>
    <xf numFmtId="165" fontId="0" fillId="0" borderId="0" xfId="0" applyNumberFormat="1"/>
    <xf numFmtId="1" fontId="0" fillId="0" borderId="0" xfId="0" applyNumberFormat="1"/>
    <xf numFmtId="2" fontId="0" fillId="0" borderId="0" xfId="0" applyNumberFormat="1"/>
    <xf numFmtId="1" fontId="0" fillId="0" borderId="5" xfId="0" applyNumberFormat="1" applyBorder="1"/>
    <xf numFmtId="165" fontId="0" fillId="0" borderId="5" xfId="0" applyNumberFormat="1" applyBorder="1"/>
    <xf numFmtId="165" fontId="0" fillId="2" borderId="5" xfId="0" applyNumberFormat="1" applyFill="1" applyBorder="1"/>
    <xf numFmtId="1" fontId="3" fillId="0" borderId="0" xfId="0" applyNumberFormat="1" applyFont="1"/>
    <xf numFmtId="0" fontId="0" fillId="8" borderId="0" xfId="0" applyFill="1"/>
    <xf numFmtId="165" fontId="3" fillId="2" borderId="5" xfId="0" applyNumberFormat="1" applyFont="1" applyFill="1" applyBorder="1"/>
    <xf numFmtId="2" fontId="3" fillId="2" borderId="5" xfId="0" applyNumberFormat="1" applyFont="1" applyFill="1" applyBorder="1"/>
    <xf numFmtId="165" fontId="0" fillId="7" borderId="0" xfId="0" applyNumberFormat="1" applyFill="1"/>
    <xf numFmtId="10" fontId="0" fillId="0" borderId="0" xfId="1" applyNumberFormat="1" applyFont="1"/>
    <xf numFmtId="0" fontId="9" fillId="4" borderId="6" xfId="0" applyFont="1" applyFill="1" applyBorder="1" applyAlignment="1">
      <alignment horizontal="center" vertical="center" wrapText="1"/>
    </xf>
    <xf numFmtId="1" fontId="0" fillId="9" borderId="0" xfId="0" applyNumberFormat="1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</cellXfs>
  <cellStyles count="3">
    <cellStyle name="Hivatkozás" xfId="2" builtinId="8"/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C8CF77C2-24F7-1E67-A7DB-D8C679832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21</xdr:col>
      <xdr:colOff>0</xdr:colOff>
      <xdr:row>0</xdr:row>
      <xdr:rowOff>0</xdr:rowOff>
    </xdr:from>
    <xdr:to>
      <xdr:col>24</xdr:col>
      <xdr:colOff>76200</xdr:colOff>
      <xdr:row>3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2F4733BA-8025-6004-2B35-371F4EEF8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0160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76200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8FEF0111-FD6F-FFFF-5124-03E38FA8C8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s://miau.my-x.hu/myx-free/coco/test/526820220241102134658.html" TargetMode="External"/><Relationship Id="rId1" Type="http://schemas.openxmlformats.org/officeDocument/2006/relationships/hyperlink" Target="https://miau.my-x.hu/myx-free/coco/test/383599020241102133237.html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03E240-6C46-49DE-A01E-07C0A80952A9}">
  <dimension ref="A1:H22"/>
  <sheetViews>
    <sheetView workbookViewId="0"/>
  </sheetViews>
  <sheetFormatPr defaultRowHeight="14.4" x14ac:dyDescent="0.3"/>
  <cols>
    <col min="1" max="1" width="22.6640625" customWidth="1"/>
  </cols>
  <sheetData>
    <row r="1" spans="1:7" x14ac:dyDescent="0.3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25</v>
      </c>
    </row>
    <row r="2" spans="1:7" x14ac:dyDescent="0.3">
      <c r="A2" t="s">
        <v>5</v>
      </c>
      <c r="B2">
        <v>20</v>
      </c>
      <c r="C2">
        <v>20</v>
      </c>
      <c r="D2">
        <v>20</v>
      </c>
      <c r="E2">
        <v>20</v>
      </c>
      <c r="F2">
        <v>20</v>
      </c>
      <c r="G2">
        <f>ROUND(B2+C2*D2-E2^ROUND(F2/100,0),0)</f>
        <v>419</v>
      </c>
    </row>
    <row r="3" spans="1:7" x14ac:dyDescent="0.3">
      <c r="A3" t="s">
        <v>7</v>
      </c>
      <c r="B3">
        <f ca="1">RANDBETWEEN(5,15)</f>
        <v>15</v>
      </c>
      <c r="C3">
        <f ca="1">RANDBETWEEN(10,20)</f>
        <v>16</v>
      </c>
      <c r="D3">
        <f ca="1">RANDBETWEEN(5,25)</f>
        <v>20</v>
      </c>
      <c r="E3">
        <f ca="1">RANDBETWEEN(0,30)</f>
        <v>15</v>
      </c>
      <c r="F3">
        <f ca="1">100-SUM(B3:E3)</f>
        <v>34</v>
      </c>
      <c r="G3">
        <f t="shared" ref="G3" ca="1" si="0">ROUND(B3+C3*D3-E3^ROUND(F3/100,0),0)</f>
        <v>334</v>
      </c>
    </row>
    <row r="4" spans="1:7" x14ac:dyDescent="0.3">
      <c r="A4" t="s">
        <v>6</v>
      </c>
      <c r="B4">
        <f t="shared" ref="B4:B16" ca="1" si="1">RANDBETWEEN(5,15)</f>
        <v>6</v>
      </c>
      <c r="C4">
        <f t="shared" ref="C4:C16" ca="1" si="2">RANDBETWEEN(10,20)</f>
        <v>19</v>
      </c>
      <c r="D4">
        <f t="shared" ref="D4:D16" ca="1" si="3">RANDBETWEEN(5,25)</f>
        <v>18</v>
      </c>
      <c r="E4">
        <f t="shared" ref="E4:E16" ca="1" si="4">RANDBETWEEN(0,30)</f>
        <v>18</v>
      </c>
      <c r="F4">
        <f t="shared" ref="F4:F16" ca="1" si="5">100-SUM(B4:E4)</f>
        <v>39</v>
      </c>
      <c r="G4">
        <f t="shared" ref="G4:G22" ca="1" si="6">ROUND(B4+C4*D4-E4^ROUND(F4/100,0),0)</f>
        <v>347</v>
      </c>
    </row>
    <row r="5" spans="1:7" x14ac:dyDescent="0.3">
      <c r="A5" t="s">
        <v>8</v>
      </c>
      <c r="B5">
        <f t="shared" ca="1" si="1"/>
        <v>8</v>
      </c>
      <c r="C5">
        <f t="shared" ca="1" si="2"/>
        <v>13</v>
      </c>
      <c r="D5">
        <f t="shared" ca="1" si="3"/>
        <v>14</v>
      </c>
      <c r="E5">
        <f t="shared" ca="1" si="4"/>
        <v>17</v>
      </c>
      <c r="F5">
        <f t="shared" ca="1" si="5"/>
        <v>48</v>
      </c>
      <c r="G5">
        <f t="shared" ca="1" si="6"/>
        <v>189</v>
      </c>
    </row>
    <row r="6" spans="1:7" x14ac:dyDescent="0.3">
      <c r="A6" t="s">
        <v>9</v>
      </c>
      <c r="B6">
        <f t="shared" ca="1" si="1"/>
        <v>10</v>
      </c>
      <c r="C6">
        <f t="shared" ca="1" si="2"/>
        <v>15</v>
      </c>
      <c r="D6">
        <f t="shared" ca="1" si="3"/>
        <v>13</v>
      </c>
      <c r="E6">
        <f t="shared" ca="1" si="4"/>
        <v>18</v>
      </c>
      <c r="F6">
        <f t="shared" ca="1" si="5"/>
        <v>44</v>
      </c>
      <c r="G6">
        <f t="shared" ca="1" si="6"/>
        <v>204</v>
      </c>
    </row>
    <row r="7" spans="1:7" x14ac:dyDescent="0.3">
      <c r="A7" t="s">
        <v>10</v>
      </c>
      <c r="B7">
        <f t="shared" ca="1" si="1"/>
        <v>10</v>
      </c>
      <c r="C7">
        <f t="shared" ca="1" si="2"/>
        <v>16</v>
      </c>
      <c r="D7">
        <f t="shared" ca="1" si="3"/>
        <v>12</v>
      </c>
      <c r="E7">
        <f t="shared" ca="1" si="4"/>
        <v>12</v>
      </c>
      <c r="F7">
        <f t="shared" ca="1" si="5"/>
        <v>50</v>
      </c>
      <c r="G7">
        <f t="shared" ca="1" si="6"/>
        <v>190</v>
      </c>
    </row>
    <row r="8" spans="1:7" x14ac:dyDescent="0.3">
      <c r="A8" t="s">
        <v>11</v>
      </c>
      <c r="B8">
        <f t="shared" ca="1" si="1"/>
        <v>7</v>
      </c>
      <c r="C8">
        <f t="shared" ca="1" si="2"/>
        <v>14</v>
      </c>
      <c r="D8">
        <f t="shared" ca="1" si="3"/>
        <v>15</v>
      </c>
      <c r="E8">
        <f t="shared" ca="1" si="4"/>
        <v>4</v>
      </c>
      <c r="F8">
        <f t="shared" ca="1" si="5"/>
        <v>60</v>
      </c>
      <c r="G8">
        <f t="shared" ca="1" si="6"/>
        <v>213</v>
      </c>
    </row>
    <row r="9" spans="1:7" x14ac:dyDescent="0.3">
      <c r="A9" t="s">
        <v>12</v>
      </c>
      <c r="B9">
        <f t="shared" ca="1" si="1"/>
        <v>7</v>
      </c>
      <c r="C9">
        <f t="shared" ca="1" si="2"/>
        <v>20</v>
      </c>
      <c r="D9">
        <f t="shared" ca="1" si="3"/>
        <v>7</v>
      </c>
      <c r="E9">
        <f t="shared" ca="1" si="4"/>
        <v>2</v>
      </c>
      <c r="F9">
        <f t="shared" ca="1" si="5"/>
        <v>64</v>
      </c>
      <c r="G9">
        <f t="shared" ca="1" si="6"/>
        <v>145</v>
      </c>
    </row>
    <row r="10" spans="1:7" x14ac:dyDescent="0.3">
      <c r="A10" t="s">
        <v>13</v>
      </c>
      <c r="B10">
        <f t="shared" ca="1" si="1"/>
        <v>12</v>
      </c>
      <c r="C10">
        <f t="shared" ca="1" si="2"/>
        <v>14</v>
      </c>
      <c r="D10">
        <f t="shared" ca="1" si="3"/>
        <v>17</v>
      </c>
      <c r="E10">
        <f t="shared" ca="1" si="4"/>
        <v>13</v>
      </c>
      <c r="F10">
        <f t="shared" ca="1" si="5"/>
        <v>44</v>
      </c>
      <c r="G10">
        <f t="shared" ca="1" si="6"/>
        <v>249</v>
      </c>
    </row>
    <row r="11" spans="1:7" x14ac:dyDescent="0.3">
      <c r="A11" t="s">
        <v>14</v>
      </c>
      <c r="B11">
        <f t="shared" ca="1" si="1"/>
        <v>14</v>
      </c>
      <c r="C11">
        <f t="shared" ca="1" si="2"/>
        <v>20</v>
      </c>
      <c r="D11">
        <f t="shared" ca="1" si="3"/>
        <v>12</v>
      </c>
      <c r="E11">
        <f t="shared" ca="1" si="4"/>
        <v>10</v>
      </c>
      <c r="F11">
        <f t="shared" ca="1" si="5"/>
        <v>44</v>
      </c>
      <c r="G11">
        <f t="shared" ca="1" si="6"/>
        <v>253</v>
      </c>
    </row>
    <row r="12" spans="1:7" x14ac:dyDescent="0.3">
      <c r="A12" t="s">
        <v>15</v>
      </c>
      <c r="B12">
        <f t="shared" ca="1" si="1"/>
        <v>14</v>
      </c>
      <c r="C12">
        <f t="shared" ca="1" si="2"/>
        <v>13</v>
      </c>
      <c r="D12">
        <f t="shared" ca="1" si="3"/>
        <v>19</v>
      </c>
      <c r="E12">
        <f t="shared" ca="1" si="4"/>
        <v>30</v>
      </c>
      <c r="F12">
        <f t="shared" ca="1" si="5"/>
        <v>24</v>
      </c>
      <c r="G12">
        <f t="shared" ca="1" si="6"/>
        <v>260</v>
      </c>
    </row>
    <row r="13" spans="1:7" x14ac:dyDescent="0.3">
      <c r="A13" t="s">
        <v>16</v>
      </c>
      <c r="B13">
        <f t="shared" ca="1" si="1"/>
        <v>15</v>
      </c>
      <c r="C13">
        <f t="shared" ca="1" si="2"/>
        <v>18</v>
      </c>
      <c r="D13">
        <f t="shared" ca="1" si="3"/>
        <v>13</v>
      </c>
      <c r="E13">
        <f t="shared" ca="1" si="4"/>
        <v>30</v>
      </c>
      <c r="F13">
        <f t="shared" ca="1" si="5"/>
        <v>24</v>
      </c>
      <c r="G13">
        <f t="shared" ca="1" si="6"/>
        <v>248</v>
      </c>
    </row>
    <row r="14" spans="1:7" x14ac:dyDescent="0.3">
      <c r="A14" t="s">
        <v>17</v>
      </c>
      <c r="B14">
        <f t="shared" ca="1" si="1"/>
        <v>10</v>
      </c>
      <c r="C14">
        <f t="shared" ca="1" si="2"/>
        <v>16</v>
      </c>
      <c r="D14">
        <f t="shared" ca="1" si="3"/>
        <v>22</v>
      </c>
      <c r="E14">
        <f t="shared" ca="1" si="4"/>
        <v>1</v>
      </c>
      <c r="F14">
        <f t="shared" ca="1" si="5"/>
        <v>51</v>
      </c>
      <c r="G14">
        <f t="shared" ca="1" si="6"/>
        <v>361</v>
      </c>
    </row>
    <row r="15" spans="1:7" x14ac:dyDescent="0.3">
      <c r="A15" t="s">
        <v>18</v>
      </c>
      <c r="B15">
        <f t="shared" ca="1" si="1"/>
        <v>15</v>
      </c>
      <c r="C15">
        <f t="shared" ca="1" si="2"/>
        <v>19</v>
      </c>
      <c r="D15">
        <f t="shared" ca="1" si="3"/>
        <v>7</v>
      </c>
      <c r="E15">
        <f t="shared" ca="1" si="4"/>
        <v>12</v>
      </c>
      <c r="F15">
        <f t="shared" ca="1" si="5"/>
        <v>47</v>
      </c>
      <c r="G15">
        <f t="shared" ca="1" si="6"/>
        <v>147</v>
      </c>
    </row>
    <row r="16" spans="1:7" x14ac:dyDescent="0.3">
      <c r="A16" t="s">
        <v>19</v>
      </c>
      <c r="B16">
        <f t="shared" ca="1" si="1"/>
        <v>13</v>
      </c>
      <c r="C16">
        <f t="shared" ca="1" si="2"/>
        <v>17</v>
      </c>
      <c r="D16">
        <f t="shared" ca="1" si="3"/>
        <v>15</v>
      </c>
      <c r="E16">
        <f t="shared" ca="1" si="4"/>
        <v>0</v>
      </c>
      <c r="F16">
        <f t="shared" ca="1" si="5"/>
        <v>55</v>
      </c>
      <c r="G16">
        <f t="shared" ca="1" si="6"/>
        <v>268</v>
      </c>
    </row>
    <row r="17" spans="1:8" x14ac:dyDescent="0.3">
      <c r="A17" t="s">
        <v>20</v>
      </c>
      <c r="B17">
        <v>1</v>
      </c>
      <c r="C17">
        <v>1</v>
      </c>
      <c r="D17">
        <v>1</v>
      </c>
      <c r="E17">
        <v>1</v>
      </c>
      <c r="F17">
        <v>96</v>
      </c>
      <c r="G17">
        <f t="shared" si="6"/>
        <v>1</v>
      </c>
    </row>
    <row r="18" spans="1:8" x14ac:dyDescent="0.3">
      <c r="A18" t="s">
        <v>21</v>
      </c>
      <c r="B18">
        <v>1</v>
      </c>
      <c r="C18">
        <v>1</v>
      </c>
      <c r="D18">
        <v>1</v>
      </c>
      <c r="E18">
        <v>96</v>
      </c>
      <c r="F18">
        <v>1</v>
      </c>
      <c r="G18">
        <f t="shared" si="6"/>
        <v>1</v>
      </c>
    </row>
    <row r="19" spans="1:8" x14ac:dyDescent="0.3">
      <c r="A19" t="s">
        <v>22</v>
      </c>
      <c r="B19">
        <v>1</v>
      </c>
      <c r="C19">
        <v>1</v>
      </c>
      <c r="D19">
        <v>96</v>
      </c>
      <c r="E19">
        <v>1</v>
      </c>
      <c r="F19">
        <v>1</v>
      </c>
      <c r="G19">
        <f t="shared" si="6"/>
        <v>96</v>
      </c>
    </row>
    <row r="20" spans="1:8" x14ac:dyDescent="0.3">
      <c r="A20" t="s">
        <v>23</v>
      </c>
      <c r="B20">
        <v>1</v>
      </c>
      <c r="C20">
        <v>96</v>
      </c>
      <c r="D20">
        <v>1</v>
      </c>
      <c r="E20">
        <v>1</v>
      </c>
      <c r="F20">
        <v>1</v>
      </c>
      <c r="G20">
        <f t="shared" si="6"/>
        <v>96</v>
      </c>
    </row>
    <row r="21" spans="1:8" x14ac:dyDescent="0.3">
      <c r="A21" t="s">
        <v>24</v>
      </c>
      <c r="B21">
        <v>96</v>
      </c>
      <c r="C21">
        <v>1</v>
      </c>
      <c r="D21">
        <v>1</v>
      </c>
      <c r="E21">
        <v>1</v>
      </c>
      <c r="F21">
        <v>1</v>
      </c>
      <c r="G21">
        <f t="shared" si="6"/>
        <v>96</v>
      </c>
    </row>
    <row r="22" spans="1:8" x14ac:dyDescent="0.3">
      <c r="A22" t="s">
        <v>26</v>
      </c>
      <c r="B22" s="1">
        <v>17</v>
      </c>
      <c r="C22" s="1">
        <v>17</v>
      </c>
      <c r="D22" s="1">
        <v>17</v>
      </c>
      <c r="E22" s="1">
        <v>30</v>
      </c>
      <c r="F22" s="1">
        <v>19</v>
      </c>
      <c r="G22">
        <f t="shared" si="6"/>
        <v>305</v>
      </c>
      <c r="H22">
        <f>SUM(B22:F22)</f>
        <v>100</v>
      </c>
    </row>
  </sheetData>
  <phoneticPr fontId="1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90F69-77AD-413F-A0CA-BA01601D764E}">
  <dimension ref="A1:AM44"/>
  <sheetViews>
    <sheetView tabSelected="1" zoomScale="60" zoomScaleNormal="60" workbookViewId="0">
      <selection activeCell="Z34" sqref="Z34:AL44"/>
    </sheetView>
  </sheetViews>
  <sheetFormatPr defaultRowHeight="14.4" x14ac:dyDescent="0.3"/>
  <cols>
    <col min="1" max="1" width="10.109375" bestFit="1" customWidth="1"/>
    <col min="2" max="6" width="6" bestFit="1" customWidth="1"/>
    <col min="7" max="7" width="7.21875" bestFit="1" customWidth="1"/>
    <col min="8" max="8" width="4.44140625" bestFit="1" customWidth="1"/>
    <col min="9" max="13" width="6" bestFit="1" customWidth="1"/>
    <col min="14" max="14" width="5.77734375" bestFit="1" customWidth="1"/>
    <col min="16" max="16" width="3.33203125" bestFit="1" customWidth="1"/>
    <col min="17" max="21" width="6" bestFit="1" customWidth="1"/>
    <col min="22" max="22" width="7.109375" bestFit="1" customWidth="1"/>
    <col min="24" max="24" width="21.88671875" bestFit="1" customWidth="1"/>
    <col min="25" max="30" width="6" bestFit="1" customWidth="1"/>
    <col min="31" max="31" width="10.109375" bestFit="1" customWidth="1"/>
    <col min="32" max="32" width="6.6640625" bestFit="1" customWidth="1"/>
    <col min="33" max="33" width="12.21875" bestFit="1" customWidth="1"/>
    <col min="34" max="34" width="11.33203125" bestFit="1" customWidth="1"/>
    <col min="35" max="39" width="4.44140625" bestFit="1" customWidth="1"/>
  </cols>
  <sheetData>
    <row r="1" spans="1:39" x14ac:dyDescent="0.3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25</v>
      </c>
      <c r="I1" t="str">
        <f>B1</f>
        <v>wise1</v>
      </c>
      <c r="J1" t="str">
        <f t="shared" ref="J1:N16" si="0">C1</f>
        <v>wise2</v>
      </c>
      <c r="K1" t="str">
        <f t="shared" si="0"/>
        <v>wise3</v>
      </c>
      <c r="L1" t="str">
        <f t="shared" si="0"/>
        <v>wise4</v>
      </c>
      <c r="M1" t="str">
        <f t="shared" si="0"/>
        <v>wise5</v>
      </c>
      <c r="N1" t="str">
        <f t="shared" si="0"/>
        <v>PRIZE</v>
      </c>
      <c r="Q1" t="str">
        <f>I1</f>
        <v>wise1</v>
      </c>
      <c r="R1" t="str">
        <f t="shared" ref="R1:U1" si="1">J1</f>
        <v>wise2</v>
      </c>
      <c r="S1" t="str">
        <f t="shared" si="1"/>
        <v>wise3</v>
      </c>
      <c r="T1" t="str">
        <f t="shared" si="1"/>
        <v>wise4</v>
      </c>
      <c r="U1" t="str">
        <f t="shared" si="1"/>
        <v>wise5</v>
      </c>
      <c r="V1" t="s">
        <v>192</v>
      </c>
      <c r="Y1" t="str">
        <f>Q1</f>
        <v>wise1</v>
      </c>
      <c r="Z1" t="str">
        <f>R1</f>
        <v>wise2</v>
      </c>
      <c r="AA1" t="str">
        <f>S1</f>
        <v>wise3</v>
      </c>
      <c r="AB1" t="str">
        <f>T1</f>
        <v>wise4</v>
      </c>
      <c r="AC1" t="str">
        <f>U1</f>
        <v>wise5</v>
      </c>
      <c r="AD1" t="str">
        <f>N1</f>
        <v>PRIZE</v>
      </c>
      <c r="AE1" t="s">
        <v>189</v>
      </c>
      <c r="AF1" t="s">
        <v>190</v>
      </c>
      <c r="AG1" t="s">
        <v>191</v>
      </c>
    </row>
    <row r="2" spans="1:39" x14ac:dyDescent="0.3">
      <c r="A2" t="s">
        <v>5</v>
      </c>
      <c r="B2">
        <v>20</v>
      </c>
      <c r="C2">
        <v>20</v>
      </c>
      <c r="D2">
        <v>20</v>
      </c>
      <c r="E2" s="27">
        <v>20</v>
      </c>
      <c r="F2" s="27">
        <v>20</v>
      </c>
      <c r="G2">
        <v>419</v>
      </c>
      <c r="I2">
        <f>RANK(B2,B$2:B$21,0)</f>
        <v>2</v>
      </c>
      <c r="J2">
        <f t="shared" ref="J2:M21" si="2">RANK(C2,C$2:C$21,0)</f>
        <v>2</v>
      </c>
      <c r="K2">
        <f t="shared" si="2"/>
        <v>5</v>
      </c>
      <c r="L2">
        <f t="shared" si="2"/>
        <v>8</v>
      </c>
      <c r="M2">
        <f t="shared" si="2"/>
        <v>16</v>
      </c>
      <c r="N2">
        <f t="shared" si="0"/>
        <v>419</v>
      </c>
      <c r="P2">
        <v>1</v>
      </c>
      <c r="Q2" s="35">
        <v>2.0801768311816309</v>
      </c>
      <c r="R2" s="35">
        <v>2.0801768317976528</v>
      </c>
      <c r="S2" s="35">
        <v>2.0676043019701575</v>
      </c>
      <c r="T2" s="35">
        <v>3.1640870764082001E-2</v>
      </c>
      <c r="U2" s="35">
        <v>3.1640870764080731E-2</v>
      </c>
      <c r="V2" s="36"/>
      <c r="W2" s="30"/>
      <c r="X2" s="30" t="str">
        <f>A2</f>
        <v>example1</v>
      </c>
      <c r="Y2" s="30">
        <f>VLOOKUP(I2,$P$2:$U$21,Q$22,0)</f>
        <v>3.2350891199077418</v>
      </c>
      <c r="Z2" s="30">
        <f t="shared" ref="Z2:AC21" si="3">VLOOKUP(J2,$P$2:$U$21,R$22,0)</f>
        <v>3.2350891199077405</v>
      </c>
      <c r="AA2" s="30">
        <f t="shared" si="3"/>
        <v>3.2350891199077405</v>
      </c>
      <c r="AB2" s="30">
        <f t="shared" si="3"/>
        <v>3.8253311131939105</v>
      </c>
      <c r="AC2" s="30">
        <f t="shared" si="3"/>
        <v>3.2350891199077405</v>
      </c>
      <c r="AD2" s="30">
        <f>N2</f>
        <v>419</v>
      </c>
      <c r="AE2" s="30">
        <f>PRODUCT(Y2:AC2)</f>
        <v>419.00000589750869</v>
      </c>
      <c r="AF2" s="30">
        <f>AD2-AE2</f>
        <v>-5.8975086858481518E-6</v>
      </c>
      <c r="AG2" s="30">
        <f>ABS(AF2)</f>
        <v>5.8975086858481518E-6</v>
      </c>
      <c r="AH2" s="30"/>
      <c r="AI2" s="30">
        <f>Q2-Q3</f>
        <v>-1.154912288726111</v>
      </c>
      <c r="AJ2" s="30">
        <f t="shared" ref="AJ2:AM20" si="4">R2-R3</f>
        <v>-1.1549122881100877</v>
      </c>
      <c r="AK2" s="30">
        <f t="shared" si="4"/>
        <v>-1.2382895401508498</v>
      </c>
      <c r="AL2" s="30">
        <f t="shared" si="4"/>
        <v>-1.7627146242447984</v>
      </c>
      <c r="AM2" s="30">
        <f t="shared" si="4"/>
        <v>-2.6995789721333372</v>
      </c>
    </row>
    <row r="3" spans="1:39" x14ac:dyDescent="0.3">
      <c r="A3" t="s">
        <v>7</v>
      </c>
      <c r="B3">
        <v>5</v>
      </c>
      <c r="C3">
        <v>12</v>
      </c>
      <c r="D3">
        <v>8</v>
      </c>
      <c r="E3">
        <v>16</v>
      </c>
      <c r="F3">
        <v>59</v>
      </c>
      <c r="G3">
        <v>85</v>
      </c>
      <c r="I3">
        <f t="shared" ref="I3:I21" si="5">RANK(B3,B$2:B$21,0)</f>
        <v>15</v>
      </c>
      <c r="J3">
        <f t="shared" si="2"/>
        <v>14</v>
      </c>
      <c r="K3">
        <f t="shared" si="2"/>
        <v>14</v>
      </c>
      <c r="L3">
        <f t="shared" si="2"/>
        <v>10</v>
      </c>
      <c r="M3">
        <f t="shared" si="2"/>
        <v>2</v>
      </c>
      <c r="N3">
        <f t="shared" si="0"/>
        <v>85</v>
      </c>
      <c r="P3">
        <v>2</v>
      </c>
      <c r="Q3" s="35">
        <v>3.2350891199077418</v>
      </c>
      <c r="R3" s="35">
        <v>3.2350891199077405</v>
      </c>
      <c r="S3" s="35">
        <v>3.3058938421210073</v>
      </c>
      <c r="T3" s="35">
        <v>1.7943554950088805</v>
      </c>
      <c r="U3" s="35">
        <v>2.7312198428974179</v>
      </c>
      <c r="V3" s="36"/>
      <c r="W3" s="30"/>
      <c r="X3" s="30" t="str">
        <f t="shared" ref="X3:X21" si="6">A3</f>
        <v>example2</v>
      </c>
      <c r="Y3" s="30">
        <f t="shared" ref="Y3:Y21" si="7">VLOOKUP(I3,$P$2:$U$21,Q$22,0)</f>
        <v>2.6908127984335679</v>
      </c>
      <c r="Z3" s="30">
        <f t="shared" si="3"/>
        <v>2.2614802081009509</v>
      </c>
      <c r="AA3" s="30">
        <f t="shared" si="3"/>
        <v>2.2614802081009504</v>
      </c>
      <c r="AB3" s="30">
        <f t="shared" si="3"/>
        <v>2.2614802081009517</v>
      </c>
      <c r="AC3" s="30">
        <f t="shared" si="3"/>
        <v>2.7312198428974179</v>
      </c>
      <c r="AD3" s="30">
        <f t="shared" ref="AD3:AD21" si="8">N3</f>
        <v>85</v>
      </c>
      <c r="AE3" s="30">
        <f t="shared" ref="AE3:AE21" si="9">PRODUCT(Y3:AC3)</f>
        <v>84.999920101718985</v>
      </c>
      <c r="AF3" s="30">
        <f t="shared" ref="AF3:AF21" si="10">AD3-AE3</f>
        <v>7.9898281015289285E-5</v>
      </c>
      <c r="AG3" s="30">
        <f t="shared" ref="AG3:AG21" si="11">ABS(AF3)</f>
        <v>7.9898281015289285E-5</v>
      </c>
      <c r="AH3" s="30"/>
      <c r="AI3" s="30">
        <f t="shared" ref="AI3:AI20" si="12">Q3-Q4</f>
        <v>-0.36307234396781984</v>
      </c>
      <c r="AJ3" s="30">
        <f t="shared" si="4"/>
        <v>1.355487848078667</v>
      </c>
      <c r="AK3" s="30">
        <f t="shared" si="4"/>
        <v>2.3058938421210073</v>
      </c>
      <c r="AL3" s="30">
        <f t="shared" si="4"/>
        <v>-0.62031295801737141</v>
      </c>
      <c r="AM3" s="30">
        <f t="shared" si="4"/>
        <v>1.7312198428974179</v>
      </c>
    </row>
    <row r="4" spans="1:39" x14ac:dyDescent="0.3">
      <c r="A4" t="s">
        <v>6</v>
      </c>
      <c r="B4">
        <v>14</v>
      </c>
      <c r="C4">
        <v>11</v>
      </c>
      <c r="D4" s="27">
        <v>15</v>
      </c>
      <c r="E4">
        <v>11</v>
      </c>
      <c r="F4">
        <v>49</v>
      </c>
      <c r="G4">
        <v>178</v>
      </c>
      <c r="I4">
        <f t="shared" si="5"/>
        <v>3</v>
      </c>
      <c r="J4">
        <f t="shared" si="2"/>
        <v>15</v>
      </c>
      <c r="K4">
        <f t="shared" si="2"/>
        <v>8</v>
      </c>
      <c r="L4">
        <f t="shared" si="2"/>
        <v>13</v>
      </c>
      <c r="M4">
        <f t="shared" si="2"/>
        <v>6</v>
      </c>
      <c r="N4">
        <f t="shared" si="0"/>
        <v>178</v>
      </c>
      <c r="P4">
        <v>3</v>
      </c>
      <c r="Q4" s="35">
        <v>3.5981614638755617</v>
      </c>
      <c r="R4" s="35">
        <v>1.8796012718290735</v>
      </c>
      <c r="S4" s="35">
        <v>1</v>
      </c>
      <c r="T4" s="35">
        <v>2.4146684530262519</v>
      </c>
      <c r="U4" s="35">
        <v>1</v>
      </c>
      <c r="V4" s="30"/>
      <c r="W4" s="30"/>
      <c r="X4" s="30" t="str">
        <f t="shared" si="6"/>
        <v>example3</v>
      </c>
      <c r="Y4" s="30">
        <f t="shared" si="7"/>
        <v>3.5981614638755617</v>
      </c>
      <c r="Z4" s="30">
        <f t="shared" si="3"/>
        <v>2.3152117851105505</v>
      </c>
      <c r="AA4" s="30">
        <f t="shared" si="3"/>
        <v>3.986271726110084</v>
      </c>
      <c r="AB4" s="30">
        <f t="shared" si="3"/>
        <v>2.3152117851105509</v>
      </c>
      <c r="AC4" s="30">
        <f t="shared" si="3"/>
        <v>2.3152117851105514</v>
      </c>
      <c r="AD4" s="30">
        <f t="shared" si="8"/>
        <v>178</v>
      </c>
      <c r="AE4" s="30">
        <f t="shared" si="9"/>
        <v>177.99988455558523</v>
      </c>
      <c r="AF4" s="30">
        <f t="shared" si="10"/>
        <v>1.1544441477440159E-4</v>
      </c>
      <c r="AG4" s="30">
        <f t="shared" si="11"/>
        <v>1.1544441477440159E-4</v>
      </c>
      <c r="AH4" s="30"/>
      <c r="AI4" s="30">
        <f t="shared" si="12"/>
        <v>2.5981614638755617</v>
      </c>
      <c r="AJ4" s="30">
        <f t="shared" si="4"/>
        <v>-1.1406237133163279</v>
      </c>
      <c r="AK4" s="30">
        <f t="shared" si="4"/>
        <v>-1.5777987438900722</v>
      </c>
      <c r="AL4" s="30">
        <f t="shared" si="4"/>
        <v>0.68230186255344472</v>
      </c>
      <c r="AM4" s="30">
        <f t="shared" si="4"/>
        <v>-1.7746400339968176</v>
      </c>
    </row>
    <row r="5" spans="1:39" x14ac:dyDescent="0.3">
      <c r="A5" t="s">
        <v>8</v>
      </c>
      <c r="B5">
        <v>14</v>
      </c>
      <c r="C5">
        <v>13</v>
      </c>
      <c r="D5">
        <v>19</v>
      </c>
      <c r="E5">
        <v>26</v>
      </c>
      <c r="F5">
        <v>28</v>
      </c>
      <c r="G5">
        <v>260</v>
      </c>
      <c r="I5">
        <f t="shared" si="5"/>
        <v>3</v>
      </c>
      <c r="J5">
        <f t="shared" si="2"/>
        <v>13</v>
      </c>
      <c r="K5">
        <f t="shared" si="2"/>
        <v>6</v>
      </c>
      <c r="L5">
        <f t="shared" si="2"/>
        <v>5</v>
      </c>
      <c r="M5">
        <f t="shared" si="2"/>
        <v>14</v>
      </c>
      <c r="N5">
        <f t="shared" si="0"/>
        <v>260</v>
      </c>
      <c r="P5">
        <v>4</v>
      </c>
      <c r="Q5" s="35">
        <v>1</v>
      </c>
      <c r="R5" s="35">
        <v>3.0202249851454015</v>
      </c>
      <c r="S5" s="35">
        <v>2.5777987438900722</v>
      </c>
      <c r="T5" s="35">
        <v>1.7323665904728072</v>
      </c>
      <c r="U5" s="35">
        <v>2.7746400339968176</v>
      </c>
      <c r="V5" s="30"/>
      <c r="W5" s="30"/>
      <c r="X5" s="30" t="str">
        <f t="shared" si="6"/>
        <v>example4</v>
      </c>
      <c r="Y5" s="30">
        <f t="shared" si="7"/>
        <v>3.5981614638755617</v>
      </c>
      <c r="Z5" s="30">
        <f t="shared" si="3"/>
        <v>2.8432601533067339</v>
      </c>
      <c r="AA5" s="30">
        <f t="shared" si="3"/>
        <v>2.8432601533067343</v>
      </c>
      <c r="AB5" s="30">
        <f t="shared" si="3"/>
        <v>2.8432601533067356</v>
      </c>
      <c r="AC5" s="30">
        <f t="shared" si="3"/>
        <v>3.1437108844220338</v>
      </c>
      <c r="AD5" s="30">
        <f t="shared" si="8"/>
        <v>260</v>
      </c>
      <c r="AE5" s="30">
        <f t="shared" si="9"/>
        <v>259.999817288597</v>
      </c>
      <c r="AF5" s="30">
        <f t="shared" si="10"/>
        <v>1.8271140299930266E-4</v>
      </c>
      <c r="AG5" s="30">
        <f t="shared" si="11"/>
        <v>1.8271140299930266E-4</v>
      </c>
      <c r="AH5" s="30"/>
      <c r="AI5" s="30">
        <f t="shared" si="12"/>
        <v>-3.0758208418196222</v>
      </c>
      <c r="AJ5" s="30">
        <f t="shared" si="4"/>
        <v>0.24558495114858836</v>
      </c>
      <c r="AK5" s="30">
        <f t="shared" si="4"/>
        <v>-0.65729037601766827</v>
      </c>
      <c r="AL5" s="30">
        <f t="shared" si="4"/>
        <v>-1.1108935628339285</v>
      </c>
      <c r="AM5" s="30">
        <f t="shared" si="4"/>
        <v>0.19935226107620085</v>
      </c>
    </row>
    <row r="6" spans="1:39" x14ac:dyDescent="0.3">
      <c r="A6" t="s">
        <v>9</v>
      </c>
      <c r="B6" s="27">
        <v>7</v>
      </c>
      <c r="C6">
        <v>17</v>
      </c>
      <c r="D6">
        <v>23</v>
      </c>
      <c r="E6">
        <v>12</v>
      </c>
      <c r="F6">
        <v>41</v>
      </c>
      <c r="G6">
        <v>397</v>
      </c>
      <c r="I6">
        <f t="shared" si="5"/>
        <v>11</v>
      </c>
      <c r="J6">
        <f t="shared" si="2"/>
        <v>4</v>
      </c>
      <c r="K6">
        <f t="shared" si="2"/>
        <v>2</v>
      </c>
      <c r="L6">
        <f t="shared" si="2"/>
        <v>12</v>
      </c>
      <c r="M6">
        <f t="shared" si="2"/>
        <v>10</v>
      </c>
      <c r="N6">
        <f t="shared" si="0"/>
        <v>397</v>
      </c>
      <c r="P6">
        <v>5</v>
      </c>
      <c r="Q6" s="35">
        <v>4.0758208418196222</v>
      </c>
      <c r="R6" s="35">
        <v>2.7746400339968131</v>
      </c>
      <c r="S6" s="35">
        <v>3.2350891199077405</v>
      </c>
      <c r="T6" s="35">
        <v>2.8432601533067356</v>
      </c>
      <c r="U6" s="35">
        <v>2.5752877729206167</v>
      </c>
      <c r="V6" s="30"/>
      <c r="W6" s="30"/>
      <c r="X6" s="30" t="str">
        <f t="shared" si="6"/>
        <v>example5</v>
      </c>
      <c r="Y6" s="30">
        <f t="shared" si="7"/>
        <v>4.3589683875620366</v>
      </c>
      <c r="Z6" s="30">
        <f t="shared" si="3"/>
        <v>3.0202249851454015</v>
      </c>
      <c r="AA6" s="30">
        <f t="shared" si="3"/>
        <v>3.3058938421210073</v>
      </c>
      <c r="AB6" s="30">
        <f t="shared" si="3"/>
        <v>3.0202249851454042</v>
      </c>
      <c r="AC6" s="30">
        <f t="shared" si="3"/>
        <v>3.0202249851454046</v>
      </c>
      <c r="AD6" s="30">
        <f t="shared" si="8"/>
        <v>397</v>
      </c>
      <c r="AE6" s="30">
        <f t="shared" si="9"/>
        <v>397.00000378960544</v>
      </c>
      <c r="AF6" s="30">
        <f t="shared" si="10"/>
        <v>-3.7896054436714621E-6</v>
      </c>
      <c r="AG6" s="30">
        <f t="shared" si="11"/>
        <v>3.7896054436714621E-6</v>
      </c>
      <c r="AH6" s="30"/>
      <c r="AI6" s="30">
        <f t="shared" si="12"/>
        <v>3.0758208418196222</v>
      </c>
      <c r="AJ6" s="30">
        <f t="shared" si="4"/>
        <v>-1.909022357874214</v>
      </c>
      <c r="AK6" s="30">
        <f t="shared" si="4"/>
        <v>0.39182896660100619</v>
      </c>
      <c r="AL6" s="30">
        <f t="shared" si="4"/>
        <v>1.1585005605529612</v>
      </c>
      <c r="AM6" s="30">
        <f t="shared" si="4"/>
        <v>0.26007598781006536</v>
      </c>
    </row>
    <row r="7" spans="1:39" x14ac:dyDescent="0.3">
      <c r="A7" t="s">
        <v>10</v>
      </c>
      <c r="B7">
        <v>12</v>
      </c>
      <c r="C7" s="27">
        <v>15</v>
      </c>
      <c r="D7">
        <v>14</v>
      </c>
      <c r="E7">
        <v>29</v>
      </c>
      <c r="F7">
        <v>30</v>
      </c>
      <c r="G7">
        <v>221</v>
      </c>
      <c r="I7">
        <f t="shared" si="5"/>
        <v>8</v>
      </c>
      <c r="J7">
        <f t="shared" si="2"/>
        <v>6</v>
      </c>
      <c r="K7">
        <f t="shared" si="2"/>
        <v>12</v>
      </c>
      <c r="L7">
        <f t="shared" si="2"/>
        <v>3</v>
      </c>
      <c r="M7">
        <f t="shared" si="2"/>
        <v>13</v>
      </c>
      <c r="N7">
        <f t="shared" si="0"/>
        <v>221</v>
      </c>
      <c r="P7">
        <v>6</v>
      </c>
      <c r="Q7" s="35">
        <v>1</v>
      </c>
      <c r="R7" s="38">
        <v>4.6836623918710272</v>
      </c>
      <c r="S7" s="35">
        <v>2.8432601533067343</v>
      </c>
      <c r="T7" s="35">
        <v>1.6847595927537744</v>
      </c>
      <c r="U7" s="35">
        <v>2.3152117851105514</v>
      </c>
      <c r="V7" s="30"/>
      <c r="W7" s="30"/>
      <c r="X7" s="30" t="str">
        <f t="shared" si="6"/>
        <v>example6</v>
      </c>
      <c r="Y7" s="30">
        <f t="shared" si="7"/>
        <v>3.3514586287204704</v>
      </c>
      <c r="Z7" s="30">
        <f t="shared" si="3"/>
        <v>4.6836623918710272</v>
      </c>
      <c r="AA7" s="30">
        <f t="shared" si="3"/>
        <v>2.4146684530262585</v>
      </c>
      <c r="AB7" s="30">
        <f t="shared" si="3"/>
        <v>2.4146684530262519</v>
      </c>
      <c r="AC7" s="30">
        <f t="shared" si="3"/>
        <v>2.4146684530262572</v>
      </c>
      <c r="AD7" s="30">
        <f t="shared" si="8"/>
        <v>221</v>
      </c>
      <c r="AE7" s="30">
        <f t="shared" si="9"/>
        <v>220.99984547934491</v>
      </c>
      <c r="AF7" s="30">
        <f t="shared" si="10"/>
        <v>1.5452065508725354E-4</v>
      </c>
      <c r="AG7" s="30">
        <f t="shared" si="11"/>
        <v>1.5452065508725354E-4</v>
      </c>
      <c r="AH7" s="30"/>
      <c r="AI7" s="30">
        <f t="shared" si="12"/>
        <v>0</v>
      </c>
      <c r="AJ7" s="30">
        <f t="shared" si="4"/>
        <v>3.6836623918710272</v>
      </c>
      <c r="AK7" s="30">
        <f t="shared" si="4"/>
        <v>6.8620119309921179E-2</v>
      </c>
      <c r="AL7" s="30">
        <f t="shared" si="4"/>
        <v>-0.11467524663869</v>
      </c>
      <c r="AM7" s="30">
        <f t="shared" si="4"/>
        <v>0.13973455278280378</v>
      </c>
    </row>
    <row r="8" spans="1:39" x14ac:dyDescent="0.3">
      <c r="A8" t="s">
        <v>11</v>
      </c>
      <c r="B8">
        <v>8</v>
      </c>
      <c r="C8">
        <v>10</v>
      </c>
      <c r="D8" s="27">
        <v>15</v>
      </c>
      <c r="E8" s="27">
        <v>20</v>
      </c>
      <c r="F8">
        <v>47</v>
      </c>
      <c r="G8">
        <v>157</v>
      </c>
      <c r="I8">
        <f t="shared" si="5"/>
        <v>10</v>
      </c>
      <c r="J8">
        <f t="shared" si="2"/>
        <v>16</v>
      </c>
      <c r="K8">
        <f t="shared" si="2"/>
        <v>8</v>
      </c>
      <c r="L8">
        <f t="shared" si="2"/>
        <v>8</v>
      </c>
      <c r="M8">
        <f t="shared" si="2"/>
        <v>7</v>
      </c>
      <c r="N8">
        <f t="shared" si="0"/>
        <v>157</v>
      </c>
      <c r="P8">
        <v>7</v>
      </c>
      <c r="Q8" s="35">
        <v>1</v>
      </c>
      <c r="R8" s="35">
        <v>1</v>
      </c>
      <c r="S8" s="35">
        <v>2.7746400339968131</v>
      </c>
      <c r="T8" s="35">
        <v>1.7994348393924644</v>
      </c>
      <c r="U8" s="35">
        <v>2.1754772323277476</v>
      </c>
      <c r="V8" s="30"/>
      <c r="W8" s="30"/>
      <c r="X8" s="30" t="str">
        <f t="shared" si="6"/>
        <v>example7</v>
      </c>
      <c r="Y8" s="30">
        <f t="shared" si="7"/>
        <v>2.1754772323277574</v>
      </c>
      <c r="Z8" s="30">
        <f t="shared" si="3"/>
        <v>2.1754772323277574</v>
      </c>
      <c r="AA8" s="30">
        <f t="shared" si="3"/>
        <v>3.986271726110084</v>
      </c>
      <c r="AB8" s="30">
        <f t="shared" si="3"/>
        <v>3.8253311131939105</v>
      </c>
      <c r="AC8" s="30">
        <f t="shared" si="3"/>
        <v>2.1754772323277476</v>
      </c>
      <c r="AD8" s="30">
        <f t="shared" si="8"/>
        <v>157</v>
      </c>
      <c r="AE8" s="30">
        <f t="shared" si="9"/>
        <v>156.99996643619886</v>
      </c>
      <c r="AF8" s="30">
        <f t="shared" si="10"/>
        <v>3.3563801139280258E-5</v>
      </c>
      <c r="AG8" s="30">
        <f t="shared" si="11"/>
        <v>3.3563801139280258E-5</v>
      </c>
      <c r="AH8" s="30"/>
      <c r="AI8" s="30">
        <f t="shared" si="12"/>
        <v>-2.3514586287204704</v>
      </c>
      <c r="AJ8" s="30">
        <f t="shared" si="4"/>
        <v>0</v>
      </c>
      <c r="AK8" s="30">
        <f t="shared" si="4"/>
        <v>-1.2116316921132708</v>
      </c>
      <c r="AL8" s="30">
        <f t="shared" si="4"/>
        <v>-2.0258962738014459</v>
      </c>
      <c r="AM8" s="30">
        <f t="shared" si="4"/>
        <v>0.44311064185494375</v>
      </c>
    </row>
    <row r="9" spans="1:39" x14ac:dyDescent="0.3">
      <c r="A9" t="s">
        <v>12</v>
      </c>
      <c r="B9">
        <v>13</v>
      </c>
      <c r="C9" s="27">
        <v>15</v>
      </c>
      <c r="D9">
        <v>21</v>
      </c>
      <c r="E9">
        <v>13</v>
      </c>
      <c r="F9">
        <v>38</v>
      </c>
      <c r="G9">
        <v>327</v>
      </c>
      <c r="I9">
        <f t="shared" si="5"/>
        <v>5</v>
      </c>
      <c r="J9">
        <f t="shared" si="2"/>
        <v>6</v>
      </c>
      <c r="K9">
        <f t="shared" si="2"/>
        <v>4</v>
      </c>
      <c r="L9">
        <f t="shared" si="2"/>
        <v>11</v>
      </c>
      <c r="M9">
        <f t="shared" si="2"/>
        <v>12</v>
      </c>
      <c r="N9">
        <f t="shared" si="0"/>
        <v>327</v>
      </c>
      <c r="P9">
        <v>8</v>
      </c>
      <c r="Q9" s="35">
        <v>3.3514586287204704</v>
      </c>
      <c r="R9" s="35">
        <v>1</v>
      </c>
      <c r="S9" s="38">
        <v>3.986271726110084</v>
      </c>
      <c r="T9" s="38">
        <v>3.8253311131939105</v>
      </c>
      <c r="U9" s="35">
        <v>1.7323665904728038</v>
      </c>
      <c r="V9" s="30"/>
      <c r="W9" s="30"/>
      <c r="X9" s="30" t="str">
        <f t="shared" si="6"/>
        <v>example8</v>
      </c>
      <c r="Y9" s="30">
        <f t="shared" si="7"/>
        <v>4.0758208418196222</v>
      </c>
      <c r="Z9" s="30">
        <f t="shared" si="3"/>
        <v>4.6836623918710272</v>
      </c>
      <c r="AA9" s="30">
        <f t="shared" si="3"/>
        <v>2.5777987438900722</v>
      </c>
      <c r="AB9" s="30">
        <f t="shared" si="3"/>
        <v>2.5777987438900696</v>
      </c>
      <c r="AC9" s="30">
        <f t="shared" si="3"/>
        <v>2.5777987438900678</v>
      </c>
      <c r="AD9" s="30">
        <f t="shared" si="8"/>
        <v>327</v>
      </c>
      <c r="AE9" s="30">
        <f t="shared" si="9"/>
        <v>326.99995404492927</v>
      </c>
      <c r="AF9" s="30">
        <f t="shared" si="10"/>
        <v>4.5955070731906744E-5</v>
      </c>
      <c r="AG9" s="30">
        <f t="shared" si="11"/>
        <v>4.5955070731906744E-5</v>
      </c>
      <c r="AH9" s="30"/>
      <c r="AI9" s="30">
        <f t="shared" si="12"/>
        <v>2.3514586287204704</v>
      </c>
      <c r="AJ9" s="30">
        <f t="shared" si="4"/>
        <v>0</v>
      </c>
      <c r="AK9" s="30">
        <f t="shared" si="4"/>
        <v>2.986271726110084</v>
      </c>
      <c r="AL9" s="30">
        <f t="shared" si="4"/>
        <v>2.8253311131939105</v>
      </c>
      <c r="AM9" s="30">
        <f t="shared" si="4"/>
        <v>-6.1988904536080192E-2</v>
      </c>
    </row>
    <row r="10" spans="1:39" x14ac:dyDescent="0.3">
      <c r="A10" t="s">
        <v>13</v>
      </c>
      <c r="B10">
        <v>5</v>
      </c>
      <c r="C10" s="27">
        <v>15</v>
      </c>
      <c r="D10">
        <v>6</v>
      </c>
      <c r="E10">
        <v>30</v>
      </c>
      <c r="F10">
        <v>44</v>
      </c>
      <c r="G10">
        <v>94</v>
      </c>
      <c r="I10">
        <f t="shared" si="5"/>
        <v>15</v>
      </c>
      <c r="J10">
        <f t="shared" si="2"/>
        <v>6</v>
      </c>
      <c r="K10">
        <f t="shared" si="2"/>
        <v>15</v>
      </c>
      <c r="L10">
        <f t="shared" si="2"/>
        <v>2</v>
      </c>
      <c r="M10">
        <f t="shared" si="2"/>
        <v>9</v>
      </c>
      <c r="N10">
        <f t="shared" si="0"/>
        <v>94</v>
      </c>
      <c r="P10">
        <v>9</v>
      </c>
      <c r="Q10" s="35">
        <v>1</v>
      </c>
      <c r="R10" s="35">
        <v>1</v>
      </c>
      <c r="S10" s="35">
        <v>1</v>
      </c>
      <c r="T10" s="35">
        <v>1</v>
      </c>
      <c r="U10" s="35">
        <v>1.794355495008884</v>
      </c>
      <c r="V10" s="30"/>
      <c r="W10" s="30"/>
      <c r="X10" s="30" t="str">
        <f t="shared" si="6"/>
        <v>example9</v>
      </c>
      <c r="Y10" s="30">
        <f t="shared" si="7"/>
        <v>2.6908127984335679</v>
      </c>
      <c r="Z10" s="30">
        <f t="shared" si="3"/>
        <v>4.6836623918710272</v>
      </c>
      <c r="AA10" s="30">
        <f t="shared" si="3"/>
        <v>2.3165491902684217</v>
      </c>
      <c r="AB10" s="30">
        <f t="shared" si="3"/>
        <v>1.7943554950088805</v>
      </c>
      <c r="AC10" s="30">
        <f t="shared" si="3"/>
        <v>1.794355495008884</v>
      </c>
      <c r="AD10" s="30">
        <f t="shared" si="8"/>
        <v>94</v>
      </c>
      <c r="AE10" s="30">
        <f t="shared" si="9"/>
        <v>93.999939032788077</v>
      </c>
      <c r="AF10" s="30">
        <f t="shared" si="10"/>
        <v>6.0967211922502429E-5</v>
      </c>
      <c r="AG10" s="30">
        <f t="shared" si="11"/>
        <v>6.0967211922502429E-5</v>
      </c>
      <c r="AH10" s="30"/>
      <c r="AI10" s="30">
        <f t="shared" si="12"/>
        <v>-1.1754772323277574</v>
      </c>
      <c r="AJ10" s="30">
        <f t="shared" si="4"/>
        <v>0</v>
      </c>
      <c r="AK10" s="30">
        <f t="shared" si="4"/>
        <v>0</v>
      </c>
      <c r="AL10" s="30">
        <f t="shared" si="4"/>
        <v>-1.2614802081009517</v>
      </c>
      <c r="AM10" s="30">
        <f t="shared" si="4"/>
        <v>-1.2258694901365206</v>
      </c>
    </row>
    <row r="11" spans="1:39" x14ac:dyDescent="0.3">
      <c r="A11" t="s">
        <v>14</v>
      </c>
      <c r="B11">
        <v>13</v>
      </c>
      <c r="C11">
        <v>16</v>
      </c>
      <c r="D11">
        <v>17</v>
      </c>
      <c r="E11">
        <v>0</v>
      </c>
      <c r="F11">
        <v>54</v>
      </c>
      <c r="G11">
        <v>285</v>
      </c>
      <c r="I11">
        <f t="shared" si="5"/>
        <v>5</v>
      </c>
      <c r="J11">
        <f t="shared" si="2"/>
        <v>5</v>
      </c>
      <c r="K11">
        <f t="shared" si="2"/>
        <v>7</v>
      </c>
      <c r="L11">
        <f t="shared" si="2"/>
        <v>19</v>
      </c>
      <c r="M11">
        <f t="shared" si="2"/>
        <v>4</v>
      </c>
      <c r="N11">
        <f t="shared" si="0"/>
        <v>285</v>
      </c>
      <c r="P11">
        <v>10</v>
      </c>
      <c r="Q11" s="35">
        <v>2.1754772323277574</v>
      </c>
      <c r="R11" s="35">
        <v>1</v>
      </c>
      <c r="S11" s="35">
        <v>1</v>
      </c>
      <c r="T11" s="35">
        <v>2.2614802081009517</v>
      </c>
      <c r="U11" s="35">
        <v>3.0202249851454046</v>
      </c>
      <c r="V11" s="30"/>
      <c r="W11" s="30"/>
      <c r="X11" s="30" t="str">
        <f t="shared" si="6"/>
        <v>example10</v>
      </c>
      <c r="Y11" s="30">
        <f t="shared" si="7"/>
        <v>4.0758208418196222</v>
      </c>
      <c r="Z11" s="30">
        <f t="shared" si="3"/>
        <v>2.7746400339968131</v>
      </c>
      <c r="AA11" s="30">
        <f t="shared" si="3"/>
        <v>2.7746400339968131</v>
      </c>
      <c r="AB11" s="30">
        <f t="shared" si="3"/>
        <v>3.2734812435409202</v>
      </c>
      <c r="AC11" s="30">
        <f t="shared" si="3"/>
        <v>2.7746400339968176</v>
      </c>
      <c r="AD11" s="30">
        <f t="shared" si="8"/>
        <v>285</v>
      </c>
      <c r="AE11" s="30">
        <f t="shared" si="9"/>
        <v>285.0000178771694</v>
      </c>
      <c r="AF11" s="30">
        <f t="shared" si="10"/>
        <v>-1.7877169398161641E-5</v>
      </c>
      <c r="AG11" s="30">
        <f t="shared" si="11"/>
        <v>1.7877169398161641E-5</v>
      </c>
      <c r="AH11" s="30"/>
      <c r="AI11" s="30">
        <f t="shared" si="12"/>
        <v>-2.1834911552342793</v>
      </c>
      <c r="AJ11" s="30">
        <f t="shared" si="4"/>
        <v>-1.9698697958068094</v>
      </c>
      <c r="AK11" s="30">
        <f t="shared" si="4"/>
        <v>0</v>
      </c>
      <c r="AL11" s="30">
        <f t="shared" si="4"/>
        <v>-0.31631853578911784</v>
      </c>
      <c r="AM11" s="30">
        <f t="shared" si="4"/>
        <v>1.3354653923916304</v>
      </c>
    </row>
    <row r="12" spans="1:39" x14ac:dyDescent="0.3">
      <c r="A12" t="s">
        <v>15</v>
      </c>
      <c r="B12" s="27">
        <v>7</v>
      </c>
      <c r="C12" s="27">
        <v>15</v>
      </c>
      <c r="D12">
        <v>15</v>
      </c>
      <c r="E12">
        <v>23</v>
      </c>
      <c r="F12">
        <v>40</v>
      </c>
      <c r="G12">
        <v>231</v>
      </c>
      <c r="I12">
        <f t="shared" si="5"/>
        <v>11</v>
      </c>
      <c r="J12">
        <f t="shared" si="2"/>
        <v>6</v>
      </c>
      <c r="K12">
        <f t="shared" si="2"/>
        <v>8</v>
      </c>
      <c r="L12">
        <f t="shared" si="2"/>
        <v>6</v>
      </c>
      <c r="M12">
        <f t="shared" si="2"/>
        <v>11</v>
      </c>
      <c r="N12">
        <f t="shared" si="0"/>
        <v>231</v>
      </c>
      <c r="P12">
        <v>11</v>
      </c>
      <c r="Q12" s="38">
        <v>4.3589683875620366</v>
      </c>
      <c r="R12" s="35">
        <v>2.9698697958068094</v>
      </c>
      <c r="S12" s="35">
        <v>1</v>
      </c>
      <c r="T12" s="35">
        <v>2.5777987438900696</v>
      </c>
      <c r="U12" s="35">
        <v>1.6847595927537742</v>
      </c>
      <c r="V12" s="30"/>
      <c r="W12" s="30"/>
      <c r="X12" s="30" t="str">
        <f t="shared" si="6"/>
        <v>example11</v>
      </c>
      <c r="Y12" s="30">
        <f t="shared" si="7"/>
        <v>4.3589683875620366</v>
      </c>
      <c r="Z12" s="30">
        <f t="shared" si="3"/>
        <v>4.6836623918710272</v>
      </c>
      <c r="AA12" s="30">
        <f t="shared" si="3"/>
        <v>3.986271726110084</v>
      </c>
      <c r="AB12" s="30">
        <f t="shared" si="3"/>
        <v>1.6847595927537744</v>
      </c>
      <c r="AC12" s="30">
        <f t="shared" si="3"/>
        <v>1.6847595927537742</v>
      </c>
      <c r="AD12" s="30">
        <f t="shared" si="8"/>
        <v>231</v>
      </c>
      <c r="AE12" s="30">
        <f t="shared" si="9"/>
        <v>231.00005168210592</v>
      </c>
      <c r="AF12" s="30">
        <f t="shared" si="10"/>
        <v>-5.1682105919326204E-5</v>
      </c>
      <c r="AG12" s="30">
        <f t="shared" si="11"/>
        <v>5.1682105919326204E-5</v>
      </c>
      <c r="AH12" s="30"/>
      <c r="AI12" s="30">
        <f t="shared" si="12"/>
        <v>3.3589683875620366</v>
      </c>
      <c r="AJ12" s="30">
        <f t="shared" si="4"/>
        <v>1.9698697958068094</v>
      </c>
      <c r="AK12" s="30">
        <f t="shared" si="4"/>
        <v>-1.4146684530262585</v>
      </c>
      <c r="AL12" s="30">
        <f t="shared" si="4"/>
        <v>-0.44242624125533458</v>
      </c>
      <c r="AM12" s="30">
        <f t="shared" si="4"/>
        <v>-0.89303915113629362</v>
      </c>
    </row>
    <row r="13" spans="1:39" x14ac:dyDescent="0.3">
      <c r="A13" t="s">
        <v>16</v>
      </c>
      <c r="B13">
        <v>13</v>
      </c>
      <c r="C13" s="27">
        <v>15</v>
      </c>
      <c r="D13">
        <v>23</v>
      </c>
      <c r="E13">
        <v>21</v>
      </c>
      <c r="F13">
        <v>28</v>
      </c>
      <c r="G13">
        <v>357</v>
      </c>
      <c r="I13">
        <f t="shared" si="5"/>
        <v>5</v>
      </c>
      <c r="J13">
        <f t="shared" si="2"/>
        <v>6</v>
      </c>
      <c r="K13">
        <f t="shared" si="2"/>
        <v>2</v>
      </c>
      <c r="L13">
        <f t="shared" si="2"/>
        <v>7</v>
      </c>
      <c r="M13">
        <f t="shared" si="2"/>
        <v>14</v>
      </c>
      <c r="N13">
        <f t="shared" si="0"/>
        <v>357</v>
      </c>
      <c r="P13">
        <v>12</v>
      </c>
      <c r="Q13" s="35">
        <v>1</v>
      </c>
      <c r="R13" s="35">
        <v>1</v>
      </c>
      <c r="S13" s="35">
        <v>2.4146684530262585</v>
      </c>
      <c r="T13" s="35">
        <v>3.0202249851454042</v>
      </c>
      <c r="U13" s="35">
        <v>2.5777987438900678</v>
      </c>
      <c r="V13" s="30"/>
      <c r="W13" s="30"/>
      <c r="X13" s="30" t="str">
        <f t="shared" si="6"/>
        <v>example12</v>
      </c>
      <c r="Y13" s="30">
        <f t="shared" si="7"/>
        <v>4.0758208418196222</v>
      </c>
      <c r="Z13" s="30">
        <f t="shared" si="3"/>
        <v>4.6836623918710272</v>
      </c>
      <c r="AA13" s="30">
        <f t="shared" si="3"/>
        <v>3.3058938421210073</v>
      </c>
      <c r="AB13" s="30">
        <f t="shared" si="3"/>
        <v>1.7994348393924644</v>
      </c>
      <c r="AC13" s="30">
        <f t="shared" si="3"/>
        <v>3.1437108844220338</v>
      </c>
      <c r="AD13" s="30">
        <f t="shared" si="8"/>
        <v>357</v>
      </c>
      <c r="AE13" s="30">
        <f t="shared" si="9"/>
        <v>357.00006519227901</v>
      </c>
      <c r="AF13" s="30">
        <f t="shared" si="10"/>
        <v>-6.5192279009806953E-5</v>
      </c>
      <c r="AG13" s="30">
        <f t="shared" si="11"/>
        <v>6.5192279009806953E-5</v>
      </c>
      <c r="AH13" s="30"/>
      <c r="AI13" s="30">
        <f t="shared" si="12"/>
        <v>0</v>
      </c>
      <c r="AJ13" s="30">
        <f t="shared" si="4"/>
        <v>-1.8432601533067339</v>
      </c>
      <c r="AK13" s="30">
        <f t="shared" si="4"/>
        <v>-0.16061931989438483</v>
      </c>
      <c r="AL13" s="30">
        <f t="shared" si="4"/>
        <v>0.70501320003485324</v>
      </c>
      <c r="AM13" s="30">
        <f t="shared" si="4"/>
        <v>0.16313029086381059</v>
      </c>
    </row>
    <row r="14" spans="1:39" x14ac:dyDescent="0.3">
      <c r="A14" t="s">
        <v>17</v>
      </c>
      <c r="B14" s="27">
        <v>7</v>
      </c>
      <c r="C14">
        <v>14</v>
      </c>
      <c r="D14">
        <v>6</v>
      </c>
      <c r="E14">
        <v>27</v>
      </c>
      <c r="F14">
        <v>46</v>
      </c>
      <c r="G14">
        <v>90</v>
      </c>
      <c r="I14">
        <f t="shared" si="5"/>
        <v>11</v>
      </c>
      <c r="J14">
        <f t="shared" si="2"/>
        <v>11</v>
      </c>
      <c r="K14">
        <f t="shared" si="2"/>
        <v>15</v>
      </c>
      <c r="L14">
        <f t="shared" si="2"/>
        <v>4</v>
      </c>
      <c r="M14">
        <f t="shared" si="2"/>
        <v>8</v>
      </c>
      <c r="N14">
        <f t="shared" si="0"/>
        <v>90</v>
      </c>
      <c r="P14">
        <v>13</v>
      </c>
      <c r="Q14" s="35">
        <v>1</v>
      </c>
      <c r="R14" s="35">
        <v>2.8432601533067339</v>
      </c>
      <c r="S14" s="35">
        <v>2.5752877729206434</v>
      </c>
      <c r="T14" s="35">
        <v>2.3152117851105509</v>
      </c>
      <c r="U14" s="35">
        <v>2.4146684530262572</v>
      </c>
      <c r="V14" s="30"/>
      <c r="W14" s="30"/>
      <c r="X14" s="30" t="str">
        <f t="shared" si="6"/>
        <v>example13</v>
      </c>
      <c r="Y14" s="30">
        <f t="shared" si="7"/>
        <v>4.3589683875620366</v>
      </c>
      <c r="Z14" s="30">
        <f t="shared" si="3"/>
        <v>2.9698697958068094</v>
      </c>
      <c r="AA14" s="30">
        <f t="shared" si="3"/>
        <v>2.3165491902684217</v>
      </c>
      <c r="AB14" s="30">
        <f t="shared" si="3"/>
        <v>1.7323665904728072</v>
      </c>
      <c r="AC14" s="30">
        <f t="shared" si="3"/>
        <v>1.7323665904728038</v>
      </c>
      <c r="AD14" s="30">
        <f t="shared" si="8"/>
        <v>90</v>
      </c>
      <c r="AE14" s="30">
        <f t="shared" si="9"/>
        <v>89.99994719188517</v>
      </c>
      <c r="AF14" s="30">
        <f t="shared" si="10"/>
        <v>5.2808114830327213E-5</v>
      </c>
      <c r="AG14" s="30">
        <f t="shared" si="11"/>
        <v>5.2808114830327213E-5</v>
      </c>
      <c r="AH14" s="30"/>
      <c r="AI14" s="30">
        <f t="shared" si="12"/>
        <v>0</v>
      </c>
      <c r="AJ14" s="30">
        <f t="shared" si="4"/>
        <v>0.58177994520578302</v>
      </c>
      <c r="AK14" s="30">
        <f t="shared" si="4"/>
        <v>0.31380756481969296</v>
      </c>
      <c r="AL14" s="30">
        <f t="shared" si="4"/>
        <v>-0.260075987810092</v>
      </c>
      <c r="AM14" s="30">
        <f t="shared" si="4"/>
        <v>-0.72904243139577662</v>
      </c>
    </row>
    <row r="15" spans="1:39" x14ac:dyDescent="0.3">
      <c r="A15" t="s">
        <v>18</v>
      </c>
      <c r="B15" s="27">
        <v>7</v>
      </c>
      <c r="C15">
        <v>19</v>
      </c>
      <c r="D15">
        <v>15</v>
      </c>
      <c r="E15">
        <v>0</v>
      </c>
      <c r="F15">
        <v>59</v>
      </c>
      <c r="G15">
        <v>292</v>
      </c>
      <c r="I15">
        <f t="shared" si="5"/>
        <v>11</v>
      </c>
      <c r="J15">
        <f t="shared" si="2"/>
        <v>3</v>
      </c>
      <c r="K15">
        <f t="shared" si="2"/>
        <v>8</v>
      </c>
      <c r="L15">
        <f t="shared" si="2"/>
        <v>19</v>
      </c>
      <c r="M15">
        <f t="shared" si="2"/>
        <v>2</v>
      </c>
      <c r="N15">
        <f t="shared" si="0"/>
        <v>292</v>
      </c>
      <c r="P15">
        <v>14</v>
      </c>
      <c r="Q15" s="35">
        <v>1</v>
      </c>
      <c r="R15" s="35">
        <v>2.2614802081009509</v>
      </c>
      <c r="S15" s="35">
        <v>2.2614802081009504</v>
      </c>
      <c r="T15" s="35">
        <v>2.5752877729206429</v>
      </c>
      <c r="U15" s="35">
        <v>3.1437108844220338</v>
      </c>
      <c r="V15" s="30"/>
      <c r="W15" s="30"/>
      <c r="X15" s="30" t="str">
        <f t="shared" si="6"/>
        <v>example14</v>
      </c>
      <c r="Y15" s="30">
        <f t="shared" si="7"/>
        <v>4.3589683875620366</v>
      </c>
      <c r="Z15" s="30">
        <f t="shared" si="3"/>
        <v>1.8796012718290735</v>
      </c>
      <c r="AA15" s="30">
        <f t="shared" si="3"/>
        <v>3.986271726110084</v>
      </c>
      <c r="AB15" s="30">
        <f t="shared" si="3"/>
        <v>3.2734812435409202</v>
      </c>
      <c r="AC15" s="30">
        <f t="shared" si="3"/>
        <v>2.7312198428974179</v>
      </c>
      <c r="AD15" s="30">
        <f t="shared" si="8"/>
        <v>292</v>
      </c>
      <c r="AE15" s="30">
        <f t="shared" si="9"/>
        <v>292.00000894052164</v>
      </c>
      <c r="AF15" s="30">
        <f t="shared" si="10"/>
        <v>-8.9405216385785025E-6</v>
      </c>
      <c r="AG15" s="30">
        <f t="shared" si="11"/>
        <v>8.9405216385785025E-6</v>
      </c>
      <c r="AH15" s="30"/>
      <c r="AI15" s="30">
        <f t="shared" si="12"/>
        <v>-1.6908127984335679</v>
      </c>
      <c r="AJ15" s="30">
        <f t="shared" si="4"/>
        <v>-5.3731577009599629E-2</v>
      </c>
      <c r="AK15" s="30">
        <f t="shared" si="4"/>
        <v>-5.5068982167471248E-2</v>
      </c>
      <c r="AL15" s="30">
        <f t="shared" si="4"/>
        <v>-0.57907689988690025</v>
      </c>
      <c r="AM15" s="30">
        <f t="shared" si="4"/>
        <v>2.1437108844220338</v>
      </c>
    </row>
    <row r="16" spans="1:39" x14ac:dyDescent="0.3">
      <c r="A16" t="s">
        <v>19</v>
      </c>
      <c r="B16">
        <v>12</v>
      </c>
      <c r="C16">
        <v>14</v>
      </c>
      <c r="D16">
        <v>12</v>
      </c>
      <c r="E16">
        <v>10</v>
      </c>
      <c r="F16">
        <v>52</v>
      </c>
      <c r="G16">
        <v>170</v>
      </c>
      <c r="I16">
        <f t="shared" si="5"/>
        <v>8</v>
      </c>
      <c r="J16">
        <f t="shared" si="2"/>
        <v>11</v>
      </c>
      <c r="K16">
        <f t="shared" si="2"/>
        <v>13</v>
      </c>
      <c r="L16">
        <f t="shared" si="2"/>
        <v>14</v>
      </c>
      <c r="M16">
        <f t="shared" si="2"/>
        <v>5</v>
      </c>
      <c r="N16">
        <f t="shared" si="0"/>
        <v>170</v>
      </c>
      <c r="P16">
        <v>15</v>
      </c>
      <c r="Q16" s="35">
        <v>2.6908127984335679</v>
      </c>
      <c r="R16" s="35">
        <v>2.3152117851105505</v>
      </c>
      <c r="S16" s="35">
        <v>2.3165491902684217</v>
      </c>
      <c r="T16" s="35">
        <v>3.1543646728075432</v>
      </c>
      <c r="U16" s="35">
        <v>1</v>
      </c>
      <c r="V16" s="30"/>
      <c r="W16" s="30"/>
      <c r="X16" s="30" t="str">
        <f t="shared" si="6"/>
        <v>example15</v>
      </c>
      <c r="Y16" s="30">
        <f t="shared" si="7"/>
        <v>3.3514586287204704</v>
      </c>
      <c r="Z16" s="30">
        <f t="shared" si="3"/>
        <v>2.9698697958068094</v>
      </c>
      <c r="AA16" s="30">
        <f t="shared" si="3"/>
        <v>2.5752877729206434</v>
      </c>
      <c r="AB16" s="30">
        <f t="shared" si="3"/>
        <v>2.5752877729206429</v>
      </c>
      <c r="AC16" s="30">
        <f t="shared" si="3"/>
        <v>2.5752877729206167</v>
      </c>
      <c r="AD16" s="30">
        <f t="shared" si="8"/>
        <v>170</v>
      </c>
      <c r="AE16" s="30">
        <f t="shared" si="9"/>
        <v>169.99986241484208</v>
      </c>
      <c r="AF16" s="30">
        <f t="shared" si="10"/>
        <v>1.3758515791550963E-4</v>
      </c>
      <c r="AG16" s="30">
        <f t="shared" si="11"/>
        <v>1.3758515791550963E-4</v>
      </c>
      <c r="AH16" s="30"/>
      <c r="AI16" s="30">
        <f t="shared" si="12"/>
        <v>1.6908127984335679</v>
      </c>
      <c r="AJ16" s="30">
        <f t="shared" si="4"/>
        <v>0.13973455278279312</v>
      </c>
      <c r="AK16" s="30">
        <f t="shared" si="4"/>
        <v>1.3165491902684217</v>
      </c>
      <c r="AL16" s="30">
        <f t="shared" si="4"/>
        <v>2.1543646728075432</v>
      </c>
      <c r="AM16" s="30">
        <f t="shared" si="4"/>
        <v>-2.2350891199077405</v>
      </c>
    </row>
    <row r="17" spans="1:39" x14ac:dyDescent="0.3">
      <c r="A17" t="s">
        <v>20</v>
      </c>
      <c r="B17">
        <v>1</v>
      </c>
      <c r="C17">
        <v>1</v>
      </c>
      <c r="D17">
        <v>1</v>
      </c>
      <c r="E17">
        <v>1</v>
      </c>
      <c r="F17">
        <v>96</v>
      </c>
      <c r="G17">
        <v>1</v>
      </c>
      <c r="I17">
        <f t="shared" si="5"/>
        <v>17</v>
      </c>
      <c r="J17">
        <f t="shared" si="2"/>
        <v>17</v>
      </c>
      <c r="K17">
        <f t="shared" si="2"/>
        <v>17</v>
      </c>
      <c r="L17">
        <f t="shared" si="2"/>
        <v>15</v>
      </c>
      <c r="M17" s="1">
        <f t="shared" si="2"/>
        <v>1</v>
      </c>
      <c r="N17">
        <f t="shared" ref="N17:N21" si="13">G17</f>
        <v>1</v>
      </c>
      <c r="P17">
        <v>16</v>
      </c>
      <c r="Q17" s="35">
        <v>1</v>
      </c>
      <c r="R17" s="35">
        <v>2.1754772323277574</v>
      </c>
      <c r="S17" s="35">
        <v>1</v>
      </c>
      <c r="T17" s="35">
        <v>1</v>
      </c>
      <c r="U17" s="39">
        <v>3.2350891199077405</v>
      </c>
      <c r="V17" s="30"/>
      <c r="W17" s="30"/>
      <c r="X17" s="30" t="str">
        <f t="shared" si="6"/>
        <v>example16</v>
      </c>
      <c r="Y17" s="30">
        <f t="shared" si="7"/>
        <v>2.1601793844741515</v>
      </c>
      <c r="Z17" s="30">
        <f t="shared" si="3"/>
        <v>2.1601793873635495</v>
      </c>
      <c r="AA17" s="30">
        <f t="shared" si="3"/>
        <v>2.1471226749989629</v>
      </c>
      <c r="AB17" s="30">
        <f t="shared" si="3"/>
        <v>3.1543646728075432</v>
      </c>
      <c r="AC17" s="30">
        <f t="shared" si="3"/>
        <v>3.1640870764080731E-2</v>
      </c>
      <c r="AD17" s="30">
        <f t="shared" si="8"/>
        <v>1</v>
      </c>
      <c r="AE17" s="30">
        <f t="shared" si="9"/>
        <v>0.99999267843346606</v>
      </c>
      <c r="AF17" s="30">
        <f t="shared" si="10"/>
        <v>7.321566533935453E-6</v>
      </c>
      <c r="AG17" s="30">
        <f t="shared" si="11"/>
        <v>7.321566533935453E-6</v>
      </c>
      <c r="AH17" s="30"/>
      <c r="AI17" s="30">
        <f t="shared" si="12"/>
        <v>-1.1601793844741515</v>
      </c>
      <c r="AJ17" s="30">
        <f t="shared" si="4"/>
        <v>1.529784496420783E-2</v>
      </c>
      <c r="AK17" s="30">
        <f t="shared" si="4"/>
        <v>-1.1471226749989629</v>
      </c>
      <c r="AL17" s="30">
        <f t="shared" si="4"/>
        <v>0</v>
      </c>
      <c r="AM17" s="30">
        <f t="shared" si="4"/>
        <v>8.0724447100197327E-2</v>
      </c>
    </row>
    <row r="18" spans="1:39" x14ac:dyDescent="0.3">
      <c r="A18" t="s">
        <v>21</v>
      </c>
      <c r="B18">
        <v>1</v>
      </c>
      <c r="C18">
        <v>1</v>
      </c>
      <c r="D18">
        <v>1</v>
      </c>
      <c r="E18">
        <v>96</v>
      </c>
      <c r="F18">
        <v>1</v>
      </c>
      <c r="G18">
        <v>1</v>
      </c>
      <c r="I18">
        <f t="shared" si="5"/>
        <v>17</v>
      </c>
      <c r="J18">
        <f t="shared" si="2"/>
        <v>17</v>
      </c>
      <c r="K18">
        <f t="shared" si="2"/>
        <v>17</v>
      </c>
      <c r="L18" s="1">
        <f t="shared" si="2"/>
        <v>1</v>
      </c>
      <c r="M18">
        <f t="shared" si="2"/>
        <v>17</v>
      </c>
      <c r="N18">
        <f t="shared" si="13"/>
        <v>1</v>
      </c>
      <c r="P18">
        <v>17</v>
      </c>
      <c r="Q18" s="35">
        <v>2.1601793844741515</v>
      </c>
      <c r="R18" s="35">
        <v>2.1601793873635495</v>
      </c>
      <c r="S18" s="35">
        <v>2.1471226749989629</v>
      </c>
      <c r="T18" s="35">
        <v>1</v>
      </c>
      <c r="U18" s="39">
        <v>3.1543646728075432</v>
      </c>
      <c r="V18" s="30"/>
      <c r="W18" s="30"/>
      <c r="X18" s="30" t="str">
        <f t="shared" si="6"/>
        <v>example17</v>
      </c>
      <c r="Y18" s="30">
        <f t="shared" si="7"/>
        <v>2.1601793844741515</v>
      </c>
      <c r="Z18" s="30">
        <f t="shared" si="3"/>
        <v>2.1601793873635495</v>
      </c>
      <c r="AA18" s="30">
        <f t="shared" si="3"/>
        <v>2.1471226749989629</v>
      </c>
      <c r="AB18" s="30">
        <f t="shared" si="3"/>
        <v>3.1640870764082001E-2</v>
      </c>
      <c r="AC18" s="30">
        <f t="shared" si="3"/>
        <v>3.1543646728075432</v>
      </c>
      <c r="AD18" s="30">
        <f t="shared" si="8"/>
        <v>1</v>
      </c>
      <c r="AE18" s="30">
        <f t="shared" si="9"/>
        <v>0.99999267843350625</v>
      </c>
      <c r="AF18" s="30">
        <f t="shared" si="10"/>
        <v>7.3215664937453795E-6</v>
      </c>
      <c r="AG18" s="30">
        <f t="shared" si="11"/>
        <v>7.3215664937453795E-6</v>
      </c>
      <c r="AH18" s="30"/>
      <c r="AI18" s="30">
        <f t="shared" si="12"/>
        <v>1.1601793844741515</v>
      </c>
      <c r="AJ18" s="30">
        <f t="shared" si="4"/>
        <v>1.1601793873635495</v>
      </c>
      <c r="AK18" s="30">
        <f t="shared" si="4"/>
        <v>1.1471226749989629</v>
      </c>
      <c r="AL18" s="30">
        <f t="shared" si="4"/>
        <v>0</v>
      </c>
      <c r="AM18" s="30">
        <f t="shared" si="4"/>
        <v>2.1543646728075432</v>
      </c>
    </row>
    <row r="19" spans="1:39" x14ac:dyDescent="0.3">
      <c r="A19" t="s">
        <v>22</v>
      </c>
      <c r="B19">
        <v>1</v>
      </c>
      <c r="C19">
        <v>1</v>
      </c>
      <c r="D19">
        <v>96</v>
      </c>
      <c r="E19">
        <v>1</v>
      </c>
      <c r="F19">
        <v>1</v>
      </c>
      <c r="G19">
        <v>96</v>
      </c>
      <c r="I19">
        <f t="shared" si="5"/>
        <v>17</v>
      </c>
      <c r="J19">
        <f t="shared" si="2"/>
        <v>17</v>
      </c>
      <c r="K19" s="1">
        <f t="shared" si="2"/>
        <v>1</v>
      </c>
      <c r="L19">
        <f t="shared" si="2"/>
        <v>15</v>
      </c>
      <c r="M19">
        <f t="shared" si="2"/>
        <v>17</v>
      </c>
      <c r="N19">
        <f t="shared" si="13"/>
        <v>96</v>
      </c>
      <c r="P19">
        <v>18</v>
      </c>
      <c r="Q19" s="35">
        <v>1</v>
      </c>
      <c r="R19" s="35">
        <v>1</v>
      </c>
      <c r="S19" s="35">
        <v>1</v>
      </c>
      <c r="T19" s="35">
        <v>1</v>
      </c>
      <c r="U19" s="35">
        <v>1</v>
      </c>
      <c r="V19" s="30"/>
      <c r="W19" s="30"/>
      <c r="X19" s="30" t="str">
        <f t="shared" si="6"/>
        <v>example18</v>
      </c>
      <c r="Y19" s="30">
        <f t="shared" si="7"/>
        <v>2.1601793844741515</v>
      </c>
      <c r="Z19" s="30">
        <f t="shared" si="3"/>
        <v>2.1601793873635495</v>
      </c>
      <c r="AA19" s="30">
        <f t="shared" si="3"/>
        <v>2.0676043019701575</v>
      </c>
      <c r="AB19" s="30">
        <f t="shared" si="3"/>
        <v>3.1543646728075432</v>
      </c>
      <c r="AC19" s="30">
        <f t="shared" si="3"/>
        <v>3.1543646728075432</v>
      </c>
      <c r="AD19" s="30">
        <f t="shared" si="8"/>
        <v>96</v>
      </c>
      <c r="AE19" s="30">
        <f t="shared" si="9"/>
        <v>95.999918059970696</v>
      </c>
      <c r="AF19" s="30">
        <f t="shared" si="10"/>
        <v>8.1940029303950723E-5</v>
      </c>
      <c r="AG19" s="30">
        <f t="shared" si="11"/>
        <v>8.1940029303950723E-5</v>
      </c>
      <c r="AH19" s="30"/>
      <c r="AI19" s="30">
        <f t="shared" si="12"/>
        <v>0</v>
      </c>
      <c r="AJ19" s="30">
        <f t="shared" si="4"/>
        <v>0</v>
      </c>
      <c r="AK19" s="30">
        <f t="shared" si="4"/>
        <v>0</v>
      </c>
      <c r="AL19" s="30">
        <f t="shared" si="4"/>
        <v>-2.2734812435409202</v>
      </c>
      <c r="AM19" s="30">
        <f t="shared" si="4"/>
        <v>0</v>
      </c>
    </row>
    <row r="20" spans="1:39" x14ac:dyDescent="0.3">
      <c r="A20" t="s">
        <v>23</v>
      </c>
      <c r="B20">
        <v>1</v>
      </c>
      <c r="C20">
        <v>96</v>
      </c>
      <c r="D20">
        <v>1</v>
      </c>
      <c r="E20">
        <v>1</v>
      </c>
      <c r="F20">
        <v>1</v>
      </c>
      <c r="G20">
        <v>96</v>
      </c>
      <c r="I20">
        <f t="shared" si="5"/>
        <v>17</v>
      </c>
      <c r="J20" s="1">
        <f t="shared" si="2"/>
        <v>1</v>
      </c>
      <c r="K20">
        <f t="shared" si="2"/>
        <v>17</v>
      </c>
      <c r="L20">
        <f t="shared" si="2"/>
        <v>15</v>
      </c>
      <c r="M20">
        <f t="shared" si="2"/>
        <v>17</v>
      </c>
      <c r="N20">
        <f t="shared" si="13"/>
        <v>96</v>
      </c>
      <c r="P20">
        <v>19</v>
      </c>
      <c r="Q20" s="35">
        <v>1</v>
      </c>
      <c r="R20" s="35">
        <v>1</v>
      </c>
      <c r="S20" s="35">
        <v>1</v>
      </c>
      <c r="T20" s="35">
        <v>3.2734812435409202</v>
      </c>
      <c r="U20" s="35">
        <v>1</v>
      </c>
      <c r="V20" s="30"/>
      <c r="W20" s="30"/>
      <c r="X20" s="30" t="str">
        <f t="shared" si="6"/>
        <v>example19</v>
      </c>
      <c r="Y20" s="30">
        <f t="shared" si="7"/>
        <v>2.1601793844741515</v>
      </c>
      <c r="Z20" s="30">
        <f t="shared" si="3"/>
        <v>2.0801768317976528</v>
      </c>
      <c r="AA20" s="30">
        <f t="shared" si="3"/>
        <v>2.1471226749989629</v>
      </c>
      <c r="AB20" s="30">
        <f t="shared" si="3"/>
        <v>3.1543646728075432</v>
      </c>
      <c r="AC20" s="30">
        <f t="shared" si="3"/>
        <v>3.1543646728075432</v>
      </c>
      <c r="AD20" s="30">
        <f t="shared" si="8"/>
        <v>96</v>
      </c>
      <c r="AE20" s="30">
        <f t="shared" si="9"/>
        <v>95.999889026550207</v>
      </c>
      <c r="AF20" s="30">
        <f t="shared" si="10"/>
        <v>1.1097344979305035E-4</v>
      </c>
      <c r="AG20" s="30">
        <f t="shared" si="11"/>
        <v>1.1097344979305035E-4</v>
      </c>
      <c r="AH20" s="30"/>
      <c r="AI20" s="30">
        <f t="shared" si="12"/>
        <v>0</v>
      </c>
      <c r="AJ20" s="30">
        <f t="shared" si="4"/>
        <v>0</v>
      </c>
      <c r="AK20" s="30">
        <f t="shared" si="4"/>
        <v>0</v>
      </c>
      <c r="AL20" s="30">
        <f t="shared" si="4"/>
        <v>2.2734812435409202</v>
      </c>
      <c r="AM20" s="30">
        <f t="shared" si="4"/>
        <v>0</v>
      </c>
    </row>
    <row r="21" spans="1:39" x14ac:dyDescent="0.3">
      <c r="A21" t="s">
        <v>24</v>
      </c>
      <c r="B21">
        <v>96</v>
      </c>
      <c r="C21">
        <v>1</v>
      </c>
      <c r="D21">
        <v>1</v>
      </c>
      <c r="E21">
        <v>1</v>
      </c>
      <c r="F21">
        <v>1</v>
      </c>
      <c r="G21">
        <v>96</v>
      </c>
      <c r="I21" s="1">
        <f t="shared" si="5"/>
        <v>1</v>
      </c>
      <c r="J21">
        <f t="shared" si="2"/>
        <v>17</v>
      </c>
      <c r="K21">
        <f t="shared" si="2"/>
        <v>17</v>
      </c>
      <c r="L21">
        <f t="shared" si="2"/>
        <v>15</v>
      </c>
      <c r="M21">
        <f t="shared" si="2"/>
        <v>17</v>
      </c>
      <c r="N21">
        <f t="shared" si="13"/>
        <v>96</v>
      </c>
      <c r="P21">
        <v>20</v>
      </c>
      <c r="Q21" s="35">
        <v>1</v>
      </c>
      <c r="R21" s="35">
        <v>1</v>
      </c>
      <c r="S21" s="35">
        <v>1</v>
      </c>
      <c r="T21" s="35">
        <v>1</v>
      </c>
      <c r="U21" s="35">
        <v>1</v>
      </c>
      <c r="V21" s="30"/>
      <c r="W21" s="30"/>
      <c r="X21" s="30" t="str">
        <f t="shared" si="6"/>
        <v>example20</v>
      </c>
      <c r="Y21" s="30">
        <f t="shared" si="7"/>
        <v>2.0801768311816309</v>
      </c>
      <c r="Z21" s="30">
        <f t="shared" si="3"/>
        <v>2.1601793873635495</v>
      </c>
      <c r="AA21" s="30">
        <f t="shared" si="3"/>
        <v>2.1471226749989629</v>
      </c>
      <c r="AB21" s="30">
        <f t="shared" si="3"/>
        <v>3.1543646728075432</v>
      </c>
      <c r="AC21" s="30">
        <f t="shared" si="3"/>
        <v>3.1543646728075432</v>
      </c>
      <c r="AD21" s="30">
        <f t="shared" si="8"/>
        <v>96</v>
      </c>
      <c r="AE21" s="30">
        <f t="shared" si="9"/>
        <v>95.999889126527748</v>
      </c>
      <c r="AF21" s="30">
        <f t="shared" si="10"/>
        <v>1.1087347225213762E-4</v>
      </c>
      <c r="AG21" s="30">
        <f t="shared" si="11"/>
        <v>1.1087347225213762E-4</v>
      </c>
      <c r="AH21" s="30"/>
      <c r="AI21" s="30"/>
      <c r="AJ21" s="30"/>
      <c r="AK21" s="30"/>
      <c r="AL21" s="30"/>
      <c r="AM21" s="30"/>
    </row>
    <row r="22" spans="1:39" x14ac:dyDescent="0.3">
      <c r="A22" t="s">
        <v>28</v>
      </c>
      <c r="B22" s="37">
        <v>17</v>
      </c>
      <c r="C22" s="37">
        <v>17</v>
      </c>
      <c r="D22" s="37">
        <v>17</v>
      </c>
      <c r="E22" s="37">
        <v>30</v>
      </c>
      <c r="F22" s="37">
        <v>19</v>
      </c>
      <c r="G22">
        <f t="shared" ref="G22:G36" si="14">ROUND(B22+C22*D22-E22^ROUND(F22/100,0),0)</f>
        <v>305</v>
      </c>
      <c r="H22">
        <f>SUM(B22:F22)</f>
        <v>100</v>
      </c>
      <c r="P22">
        <v>1</v>
      </c>
      <c r="Q22">
        <v>2</v>
      </c>
      <c r="R22">
        <v>3</v>
      </c>
      <c r="S22">
        <v>4</v>
      </c>
      <c r="T22">
        <v>5</v>
      </c>
      <c r="U22">
        <v>6</v>
      </c>
    </row>
    <row r="23" spans="1:39" x14ac:dyDescent="0.3">
      <c r="A23" t="s">
        <v>27</v>
      </c>
      <c r="B23">
        <v>3</v>
      </c>
      <c r="C23">
        <v>23</v>
      </c>
      <c r="D23">
        <v>24</v>
      </c>
      <c r="E23">
        <v>25</v>
      </c>
      <c r="F23">
        <v>25</v>
      </c>
      <c r="G23">
        <f t="shared" si="14"/>
        <v>554</v>
      </c>
      <c r="H23">
        <f t="shared" ref="H23:H36" si="15">SUM(B23:F23)</f>
        <v>100</v>
      </c>
      <c r="AE23" s="29">
        <f>CORREL(AE2:AE21,AD2:AD21)</f>
        <v>0.99999999999986244</v>
      </c>
      <c r="AF23" s="31">
        <f>SUMSQ(AF2:AF21)</f>
        <v>1.4444416234814303E-7</v>
      </c>
      <c r="AG23" t="s">
        <v>194</v>
      </c>
      <c r="AH23" t="s">
        <v>196</v>
      </c>
    </row>
    <row r="24" spans="1:39" x14ac:dyDescent="0.3">
      <c r="A24" t="s">
        <v>29</v>
      </c>
      <c r="B24">
        <v>2</v>
      </c>
      <c r="C24">
        <v>24</v>
      </c>
      <c r="D24">
        <v>24</v>
      </c>
      <c r="E24">
        <v>25</v>
      </c>
      <c r="F24">
        <v>25</v>
      </c>
      <c r="G24">
        <f t="shared" si="14"/>
        <v>577</v>
      </c>
      <c r="H24">
        <f t="shared" si="15"/>
        <v>100</v>
      </c>
      <c r="O24" t="s">
        <v>192</v>
      </c>
      <c r="Q24" s="30">
        <f>MAX(Q2:Q21)</f>
        <v>4.3589683875620366</v>
      </c>
      <c r="R24" s="30">
        <f t="shared" ref="R24:U24" si="16">MAX(R2:R21)</f>
        <v>4.6836623918710272</v>
      </c>
      <c r="S24" s="30">
        <f t="shared" si="16"/>
        <v>3.986271726110084</v>
      </c>
      <c r="T24" s="30">
        <f t="shared" si="16"/>
        <v>3.8253311131939105</v>
      </c>
      <c r="U24" s="30">
        <f t="shared" si="16"/>
        <v>3.2350891199077405</v>
      </c>
      <c r="V24" s="40">
        <f>PRODUCT(Q24:U24)</f>
        <v>1007.1437992280927</v>
      </c>
      <c r="Y24" s="30">
        <f>MAX(Y2:Y21)</f>
        <v>4.3589683875620366</v>
      </c>
      <c r="Z24" s="30">
        <f t="shared" ref="Z24:AC24" si="17">MAX(Z2:Z21)</f>
        <v>4.6836623918710272</v>
      </c>
      <c r="AA24" s="30">
        <f t="shared" si="17"/>
        <v>3.986271726110084</v>
      </c>
      <c r="AB24" s="30">
        <f t="shared" si="17"/>
        <v>3.8253311131939105</v>
      </c>
      <c r="AC24" s="30">
        <f t="shared" si="17"/>
        <v>3.2350891199077405</v>
      </c>
      <c r="AE24" s="29">
        <f>'solid expertises'!H96</f>
        <v>0.98584418590397149</v>
      </c>
      <c r="AF24" s="31">
        <f>'solid expertises'!I96</f>
        <v>11661.64</v>
      </c>
      <c r="AG24" t="s">
        <v>193</v>
      </c>
    </row>
    <row r="25" spans="1:39" x14ac:dyDescent="0.3">
      <c r="A25" t="s">
        <v>30</v>
      </c>
      <c r="B25">
        <v>1</v>
      </c>
      <c r="C25">
        <v>39</v>
      </c>
      <c r="D25">
        <v>20</v>
      </c>
      <c r="E25">
        <v>20</v>
      </c>
      <c r="F25">
        <v>20</v>
      </c>
      <c r="G25">
        <f t="shared" si="14"/>
        <v>780</v>
      </c>
      <c r="H25">
        <f t="shared" si="15"/>
        <v>100</v>
      </c>
    </row>
    <row r="26" spans="1:39" x14ac:dyDescent="0.3">
      <c r="A26" t="s">
        <v>31</v>
      </c>
      <c r="B26">
        <v>1</v>
      </c>
      <c r="C26">
        <v>40</v>
      </c>
      <c r="D26">
        <v>40</v>
      </c>
      <c r="E26">
        <v>10</v>
      </c>
      <c r="F26">
        <v>9</v>
      </c>
      <c r="G26">
        <f t="shared" si="14"/>
        <v>1600</v>
      </c>
      <c r="H26">
        <f t="shared" si="15"/>
        <v>100</v>
      </c>
      <c r="Q26">
        <f>Q24/SUM($Q$24:$U$24)</f>
        <v>0.21697935984556177</v>
      </c>
      <c r="R26">
        <f t="shared" ref="R26:U26" si="18">R24/SUM($Q$24:$U$24)</f>
        <v>0.23314187605047063</v>
      </c>
      <c r="S26">
        <f t="shared" si="18"/>
        <v>0.19842738244440156</v>
      </c>
      <c r="T26">
        <f t="shared" si="18"/>
        <v>0.19041613114389949</v>
      </c>
      <c r="U26">
        <f t="shared" si="18"/>
        <v>0.1610352505156665</v>
      </c>
      <c r="V26">
        <f>SUM(Q26:U26)</f>
        <v>0.99999999999999978</v>
      </c>
      <c r="X26" t="s">
        <v>195</v>
      </c>
      <c r="Y26" s="30">
        <f>AVERAGE(Y2:Y21)</f>
        <v>3.2537831289539967</v>
      </c>
      <c r="Z26" s="30">
        <f t="shared" ref="Z26:AC26" si="19">AVERAGE(Z2:Z21)</f>
        <v>3.0291965360972806</v>
      </c>
      <c r="AA26" s="30">
        <f t="shared" si="19"/>
        <v>2.8264146228167206</v>
      </c>
      <c r="AB26" s="30">
        <f t="shared" si="19"/>
        <v>2.5932786447296232</v>
      </c>
      <c r="AC26" s="30">
        <f t="shared" si="19"/>
        <v>2.5349420410596912</v>
      </c>
    </row>
    <row r="27" spans="1:39" x14ac:dyDescent="0.3">
      <c r="A27" t="s">
        <v>32</v>
      </c>
      <c r="B27">
        <v>1</v>
      </c>
      <c r="C27">
        <v>50</v>
      </c>
      <c r="D27">
        <v>30</v>
      </c>
      <c r="E27">
        <v>10</v>
      </c>
      <c r="F27">
        <v>9</v>
      </c>
      <c r="G27">
        <f t="shared" si="14"/>
        <v>1500</v>
      </c>
      <c r="H27">
        <f t="shared" si="15"/>
        <v>100</v>
      </c>
      <c r="Q27" s="31">
        <f>Q26*100</f>
        <v>21.697935984556178</v>
      </c>
      <c r="R27" s="31">
        <f t="shared" ref="R27:U27" si="20">R26*100</f>
        <v>23.314187605047064</v>
      </c>
      <c r="S27" s="31">
        <f t="shared" si="20"/>
        <v>19.842738244440156</v>
      </c>
      <c r="T27" s="31">
        <f t="shared" si="20"/>
        <v>19.04161311438995</v>
      </c>
      <c r="U27" s="31">
        <f t="shared" si="20"/>
        <v>16.103525051566649</v>
      </c>
      <c r="V27">
        <f>SUM(Q27:U27)</f>
        <v>99.999999999999986</v>
      </c>
    </row>
    <row r="28" spans="1:39" x14ac:dyDescent="0.3">
      <c r="A28" t="s">
        <v>33</v>
      </c>
      <c r="B28">
        <v>1</v>
      </c>
      <c r="C28">
        <v>30</v>
      </c>
      <c r="D28">
        <v>30</v>
      </c>
      <c r="E28">
        <v>30</v>
      </c>
      <c r="F28">
        <v>9</v>
      </c>
      <c r="G28">
        <f t="shared" si="14"/>
        <v>900</v>
      </c>
      <c r="H28">
        <f t="shared" si="15"/>
        <v>100</v>
      </c>
    </row>
    <row r="29" spans="1:39" x14ac:dyDescent="0.3">
      <c r="A29" t="s">
        <v>34</v>
      </c>
      <c r="B29">
        <v>1</v>
      </c>
      <c r="C29">
        <v>29</v>
      </c>
      <c r="D29">
        <v>31</v>
      </c>
      <c r="E29">
        <v>30</v>
      </c>
      <c r="F29">
        <v>9</v>
      </c>
      <c r="G29">
        <f t="shared" si="14"/>
        <v>899</v>
      </c>
      <c r="H29">
        <f t="shared" si="15"/>
        <v>100</v>
      </c>
      <c r="X29" t="s">
        <v>198</v>
      </c>
    </row>
    <row r="30" spans="1:39" x14ac:dyDescent="0.3">
      <c r="A30" t="s">
        <v>35</v>
      </c>
      <c r="G30" t="e">
        <f t="shared" si="14"/>
        <v>#NUM!</v>
      </c>
      <c r="H30">
        <f t="shared" si="15"/>
        <v>0</v>
      </c>
      <c r="X30" t="s">
        <v>197</v>
      </c>
    </row>
    <row r="31" spans="1:39" x14ac:dyDescent="0.3">
      <c r="A31" t="s">
        <v>36</v>
      </c>
      <c r="B31">
        <v>1</v>
      </c>
      <c r="C31">
        <v>49</v>
      </c>
      <c r="D31">
        <v>48</v>
      </c>
      <c r="E31">
        <v>1</v>
      </c>
      <c r="F31">
        <v>1</v>
      </c>
      <c r="G31">
        <f t="shared" si="14"/>
        <v>2352</v>
      </c>
      <c r="H31">
        <f t="shared" si="15"/>
        <v>100</v>
      </c>
    </row>
    <row r="32" spans="1:39" x14ac:dyDescent="0.3">
      <c r="G32" t="e">
        <f t="shared" si="14"/>
        <v>#NUM!</v>
      </c>
      <c r="H32">
        <f t="shared" si="15"/>
        <v>0</v>
      </c>
    </row>
    <row r="33" spans="2:38" x14ac:dyDescent="0.3">
      <c r="B33" s="27">
        <f>B15</f>
        <v>7</v>
      </c>
      <c r="C33" s="27">
        <f>C13</f>
        <v>15</v>
      </c>
      <c r="D33" s="27">
        <f>D8</f>
        <v>15</v>
      </c>
      <c r="E33" s="27">
        <f>E8</f>
        <v>20</v>
      </c>
      <c r="F33" s="27">
        <f>F2</f>
        <v>20</v>
      </c>
      <c r="G33" s="27">
        <f t="shared" si="14"/>
        <v>231</v>
      </c>
      <c r="H33" s="27">
        <f t="shared" si="15"/>
        <v>77</v>
      </c>
      <c r="I33" s="27" t="s">
        <v>200</v>
      </c>
    </row>
    <row r="34" spans="2:38" x14ac:dyDescent="0.3">
      <c r="G34" t="e">
        <f t="shared" si="14"/>
        <v>#NUM!</v>
      </c>
      <c r="H34">
        <f t="shared" si="15"/>
        <v>0</v>
      </c>
      <c r="Z34" s="48" t="s">
        <v>322</v>
      </c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</row>
    <row r="35" spans="2:38" x14ac:dyDescent="0.3">
      <c r="G35" t="e">
        <f t="shared" si="14"/>
        <v>#NUM!</v>
      </c>
      <c r="H35">
        <f t="shared" si="15"/>
        <v>0</v>
      </c>
      <c r="Z35" s="48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48"/>
      <c r="AL35" s="48"/>
    </row>
    <row r="36" spans="2:38" x14ac:dyDescent="0.3">
      <c r="G36" t="e">
        <f t="shared" si="14"/>
        <v>#NUM!</v>
      </c>
      <c r="H36">
        <f t="shared" si="15"/>
        <v>0</v>
      </c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</row>
    <row r="37" spans="2:38" x14ac:dyDescent="0.3"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</row>
    <row r="38" spans="2:38" x14ac:dyDescent="0.3">
      <c r="Z38" s="48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48"/>
      <c r="AL38" s="48"/>
    </row>
    <row r="39" spans="2:38" x14ac:dyDescent="0.3">
      <c r="Z39" s="48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48"/>
      <c r="AL39" s="48"/>
    </row>
    <row r="40" spans="2:38" x14ac:dyDescent="0.3">
      <c r="Z40" s="48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</row>
    <row r="41" spans="2:38" x14ac:dyDescent="0.3"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</row>
    <row r="42" spans="2:38" x14ac:dyDescent="0.3"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</row>
    <row r="43" spans="2:38" x14ac:dyDescent="0.3"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</row>
    <row r="44" spans="2:38" x14ac:dyDescent="0.3"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</row>
  </sheetData>
  <mergeCells count="1">
    <mergeCell ref="Z34:AL4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96643-3395-4EDA-99BB-40BE4F26FCC2}">
  <dimension ref="A1:N37"/>
  <sheetViews>
    <sheetView zoomScale="60" zoomScaleNormal="60" workbookViewId="0"/>
  </sheetViews>
  <sheetFormatPr defaultRowHeight="14.4" x14ac:dyDescent="0.3"/>
  <cols>
    <col min="1" max="1" width="15.5546875" bestFit="1" customWidth="1"/>
    <col min="2" max="6" width="5.6640625" bestFit="1" customWidth="1"/>
    <col min="7" max="7" width="7.109375" bestFit="1" customWidth="1"/>
    <col min="8" max="8" width="4" bestFit="1" customWidth="1"/>
    <col min="9" max="9" width="16.6640625" bestFit="1" customWidth="1"/>
    <col min="10" max="10" width="8.5546875" bestFit="1" customWidth="1"/>
    <col min="11" max="11" width="28.5546875" bestFit="1" customWidth="1"/>
    <col min="12" max="13" width="5.6640625" bestFit="1" customWidth="1"/>
    <col min="14" max="14" width="5.5546875" bestFit="1" customWidth="1"/>
  </cols>
  <sheetData>
    <row r="1" spans="1:14" x14ac:dyDescent="0.3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25</v>
      </c>
      <c r="I1" t="str">
        <f>B1</f>
        <v>wise1</v>
      </c>
      <c r="J1" t="str">
        <f t="shared" ref="J1:N16" si="0">C1</f>
        <v>wise2</v>
      </c>
      <c r="K1" t="str">
        <f t="shared" si="0"/>
        <v>wise3</v>
      </c>
      <c r="L1" t="str">
        <f t="shared" si="0"/>
        <v>wise4</v>
      </c>
      <c r="M1" t="str">
        <f t="shared" si="0"/>
        <v>wise5</v>
      </c>
      <c r="N1" t="str">
        <f t="shared" si="0"/>
        <v>PRIZE</v>
      </c>
    </row>
    <row r="2" spans="1:14" x14ac:dyDescent="0.3">
      <c r="A2" t="s">
        <v>5</v>
      </c>
      <c r="B2">
        <v>20</v>
      </c>
      <c r="C2">
        <v>20</v>
      </c>
      <c r="D2">
        <v>20</v>
      </c>
      <c r="E2">
        <v>20</v>
      </c>
      <c r="F2">
        <v>20</v>
      </c>
      <c r="G2">
        <v>419</v>
      </c>
      <c r="I2">
        <f>RANK(B2,B$2:B$21,0)</f>
        <v>2</v>
      </c>
      <c r="J2">
        <f t="shared" ref="J2:J21" si="1">RANK(C2,C$2:C$21,0)</f>
        <v>2</v>
      </c>
      <c r="K2">
        <f t="shared" ref="K2:K21" si="2">RANK(D2,D$2:D$21,0)</f>
        <v>5</v>
      </c>
      <c r="L2">
        <f t="shared" ref="L2:L21" si="3">RANK(E2,E$2:E$21,0)</f>
        <v>8</v>
      </c>
      <c r="M2">
        <f t="shared" ref="M2:M21" si="4">RANK(F2,F$2:F$21,0)</f>
        <v>16</v>
      </c>
      <c r="N2">
        <f t="shared" si="0"/>
        <v>419</v>
      </c>
    </row>
    <row r="3" spans="1:14" x14ac:dyDescent="0.3">
      <c r="A3" t="s">
        <v>7</v>
      </c>
      <c r="B3">
        <v>5</v>
      </c>
      <c r="C3">
        <v>12</v>
      </c>
      <c r="D3">
        <v>8</v>
      </c>
      <c r="E3">
        <v>16</v>
      </c>
      <c r="F3">
        <v>59</v>
      </c>
      <c r="G3">
        <v>85</v>
      </c>
      <c r="I3">
        <f t="shared" ref="I3:I21" si="5">RANK(B3,B$2:B$21,0)</f>
        <v>15</v>
      </c>
      <c r="J3">
        <f t="shared" si="1"/>
        <v>14</v>
      </c>
      <c r="K3">
        <f t="shared" si="2"/>
        <v>14</v>
      </c>
      <c r="L3">
        <f t="shared" si="3"/>
        <v>10</v>
      </c>
      <c r="M3">
        <f t="shared" si="4"/>
        <v>2</v>
      </c>
      <c r="N3">
        <f t="shared" si="0"/>
        <v>85</v>
      </c>
    </row>
    <row r="4" spans="1:14" x14ac:dyDescent="0.3">
      <c r="A4" t="s">
        <v>6</v>
      </c>
      <c r="B4">
        <v>14</v>
      </c>
      <c r="C4">
        <v>11</v>
      </c>
      <c r="D4">
        <v>15</v>
      </c>
      <c r="E4">
        <v>11</v>
      </c>
      <c r="F4">
        <v>49</v>
      </c>
      <c r="G4">
        <v>178</v>
      </c>
      <c r="I4">
        <f t="shared" si="5"/>
        <v>3</v>
      </c>
      <c r="J4">
        <f t="shared" si="1"/>
        <v>15</v>
      </c>
      <c r="K4">
        <f t="shared" si="2"/>
        <v>8</v>
      </c>
      <c r="L4">
        <f t="shared" si="3"/>
        <v>13</v>
      </c>
      <c r="M4">
        <f t="shared" si="4"/>
        <v>6</v>
      </c>
      <c r="N4">
        <f t="shared" si="0"/>
        <v>178</v>
      </c>
    </row>
    <row r="5" spans="1:14" x14ac:dyDescent="0.3">
      <c r="A5" t="s">
        <v>8</v>
      </c>
      <c r="B5">
        <v>14</v>
      </c>
      <c r="C5">
        <v>13</v>
      </c>
      <c r="D5">
        <v>19</v>
      </c>
      <c r="E5">
        <v>26</v>
      </c>
      <c r="F5">
        <v>28</v>
      </c>
      <c r="G5">
        <v>260</v>
      </c>
      <c r="I5">
        <f t="shared" si="5"/>
        <v>3</v>
      </c>
      <c r="J5">
        <f t="shared" si="1"/>
        <v>13</v>
      </c>
      <c r="K5">
        <f t="shared" si="2"/>
        <v>6</v>
      </c>
      <c r="L5">
        <f t="shared" si="3"/>
        <v>5</v>
      </c>
      <c r="M5">
        <f t="shared" si="4"/>
        <v>14</v>
      </c>
      <c r="N5">
        <f t="shared" si="0"/>
        <v>260</v>
      </c>
    </row>
    <row r="6" spans="1:14" x14ac:dyDescent="0.3">
      <c r="A6" t="s">
        <v>9</v>
      </c>
      <c r="B6">
        <v>7</v>
      </c>
      <c r="C6">
        <v>17</v>
      </c>
      <c r="D6">
        <v>23</v>
      </c>
      <c r="E6">
        <v>12</v>
      </c>
      <c r="F6">
        <v>41</v>
      </c>
      <c r="G6">
        <v>397</v>
      </c>
      <c r="I6">
        <f t="shared" si="5"/>
        <v>11</v>
      </c>
      <c r="J6">
        <f t="shared" si="1"/>
        <v>4</v>
      </c>
      <c r="K6">
        <f t="shared" si="2"/>
        <v>2</v>
      </c>
      <c r="L6">
        <f t="shared" si="3"/>
        <v>12</v>
      </c>
      <c r="M6">
        <f t="shared" si="4"/>
        <v>10</v>
      </c>
      <c r="N6">
        <f t="shared" si="0"/>
        <v>397</v>
      </c>
    </row>
    <row r="7" spans="1:14" x14ac:dyDescent="0.3">
      <c r="A7" t="s">
        <v>10</v>
      </c>
      <c r="B7">
        <v>12</v>
      </c>
      <c r="C7">
        <v>15</v>
      </c>
      <c r="D7">
        <v>14</v>
      </c>
      <c r="E7">
        <v>29</v>
      </c>
      <c r="F7">
        <v>30</v>
      </c>
      <c r="G7">
        <v>221</v>
      </c>
      <c r="I7">
        <f t="shared" si="5"/>
        <v>8</v>
      </c>
      <c r="J7">
        <f t="shared" si="1"/>
        <v>6</v>
      </c>
      <c r="K7">
        <f t="shared" si="2"/>
        <v>12</v>
      </c>
      <c r="L7">
        <f t="shared" si="3"/>
        <v>3</v>
      </c>
      <c r="M7">
        <f t="shared" si="4"/>
        <v>13</v>
      </c>
      <c r="N7">
        <f t="shared" si="0"/>
        <v>221</v>
      </c>
    </row>
    <row r="8" spans="1:14" x14ac:dyDescent="0.3">
      <c r="A8" t="s">
        <v>11</v>
      </c>
      <c r="B8">
        <v>8</v>
      </c>
      <c r="C8">
        <v>10</v>
      </c>
      <c r="D8">
        <v>15</v>
      </c>
      <c r="E8">
        <v>20</v>
      </c>
      <c r="F8">
        <v>47</v>
      </c>
      <c r="G8">
        <v>157</v>
      </c>
      <c r="I8">
        <f t="shared" si="5"/>
        <v>10</v>
      </c>
      <c r="J8">
        <f t="shared" si="1"/>
        <v>16</v>
      </c>
      <c r="K8">
        <f t="shared" si="2"/>
        <v>8</v>
      </c>
      <c r="L8">
        <f t="shared" si="3"/>
        <v>8</v>
      </c>
      <c r="M8">
        <f t="shared" si="4"/>
        <v>7</v>
      </c>
      <c r="N8">
        <f t="shared" si="0"/>
        <v>157</v>
      </c>
    </row>
    <row r="9" spans="1:14" x14ac:dyDescent="0.3">
      <c r="A9" t="s">
        <v>12</v>
      </c>
      <c r="B9">
        <v>13</v>
      </c>
      <c r="C9">
        <v>15</v>
      </c>
      <c r="D9">
        <v>21</v>
      </c>
      <c r="E9">
        <v>13</v>
      </c>
      <c r="F9">
        <v>38</v>
      </c>
      <c r="G9">
        <v>327</v>
      </c>
      <c r="I9">
        <f t="shared" si="5"/>
        <v>5</v>
      </c>
      <c r="J9">
        <f t="shared" si="1"/>
        <v>6</v>
      </c>
      <c r="K9">
        <f t="shared" si="2"/>
        <v>4</v>
      </c>
      <c r="L9">
        <f t="shared" si="3"/>
        <v>11</v>
      </c>
      <c r="M9">
        <f t="shared" si="4"/>
        <v>12</v>
      </c>
      <c r="N9">
        <f t="shared" si="0"/>
        <v>327</v>
      </c>
    </row>
    <row r="10" spans="1:14" x14ac:dyDescent="0.3">
      <c r="A10" t="s">
        <v>13</v>
      </c>
      <c r="B10">
        <v>5</v>
      </c>
      <c r="C10">
        <v>15</v>
      </c>
      <c r="D10">
        <v>6</v>
      </c>
      <c r="E10">
        <v>30</v>
      </c>
      <c r="F10">
        <v>44</v>
      </c>
      <c r="G10">
        <v>94</v>
      </c>
      <c r="I10">
        <f t="shared" si="5"/>
        <v>15</v>
      </c>
      <c r="J10">
        <f t="shared" si="1"/>
        <v>6</v>
      </c>
      <c r="K10">
        <f t="shared" si="2"/>
        <v>15</v>
      </c>
      <c r="L10">
        <f t="shared" si="3"/>
        <v>2</v>
      </c>
      <c r="M10">
        <f t="shared" si="4"/>
        <v>9</v>
      </c>
      <c r="N10">
        <f t="shared" si="0"/>
        <v>94</v>
      </c>
    </row>
    <row r="11" spans="1:14" x14ac:dyDescent="0.3">
      <c r="A11" t="s">
        <v>14</v>
      </c>
      <c r="B11">
        <v>13</v>
      </c>
      <c r="C11">
        <v>16</v>
      </c>
      <c r="D11">
        <v>17</v>
      </c>
      <c r="E11">
        <v>0</v>
      </c>
      <c r="F11">
        <v>54</v>
      </c>
      <c r="G11">
        <v>285</v>
      </c>
      <c r="I11">
        <f t="shared" si="5"/>
        <v>5</v>
      </c>
      <c r="J11">
        <f t="shared" si="1"/>
        <v>5</v>
      </c>
      <c r="K11">
        <f t="shared" si="2"/>
        <v>7</v>
      </c>
      <c r="L11">
        <f t="shared" si="3"/>
        <v>19</v>
      </c>
      <c r="M11">
        <f t="shared" si="4"/>
        <v>4</v>
      </c>
      <c r="N11">
        <f t="shared" si="0"/>
        <v>285</v>
      </c>
    </row>
    <row r="12" spans="1:14" x14ac:dyDescent="0.3">
      <c r="A12" t="s">
        <v>15</v>
      </c>
      <c r="B12">
        <v>7</v>
      </c>
      <c r="C12">
        <v>15</v>
      </c>
      <c r="D12">
        <v>15</v>
      </c>
      <c r="E12">
        <v>23</v>
      </c>
      <c r="F12">
        <v>40</v>
      </c>
      <c r="G12">
        <v>231</v>
      </c>
      <c r="I12">
        <f t="shared" si="5"/>
        <v>11</v>
      </c>
      <c r="J12">
        <f t="shared" si="1"/>
        <v>6</v>
      </c>
      <c r="K12">
        <f t="shared" si="2"/>
        <v>8</v>
      </c>
      <c r="L12">
        <f t="shared" si="3"/>
        <v>6</v>
      </c>
      <c r="M12">
        <f t="shared" si="4"/>
        <v>11</v>
      </c>
      <c r="N12">
        <f t="shared" si="0"/>
        <v>231</v>
      </c>
    </row>
    <row r="13" spans="1:14" x14ac:dyDescent="0.3">
      <c r="A13" t="s">
        <v>16</v>
      </c>
      <c r="B13">
        <v>13</v>
      </c>
      <c r="C13">
        <v>15</v>
      </c>
      <c r="D13">
        <v>23</v>
      </c>
      <c r="E13">
        <v>21</v>
      </c>
      <c r="F13">
        <v>28</v>
      </c>
      <c r="G13">
        <v>357</v>
      </c>
      <c r="I13">
        <f t="shared" si="5"/>
        <v>5</v>
      </c>
      <c r="J13">
        <f t="shared" si="1"/>
        <v>6</v>
      </c>
      <c r="K13">
        <f t="shared" si="2"/>
        <v>2</v>
      </c>
      <c r="L13">
        <f t="shared" si="3"/>
        <v>7</v>
      </c>
      <c r="M13">
        <f t="shared" si="4"/>
        <v>14</v>
      </c>
      <c r="N13">
        <f t="shared" si="0"/>
        <v>357</v>
      </c>
    </row>
    <row r="14" spans="1:14" x14ac:dyDescent="0.3">
      <c r="A14" t="s">
        <v>17</v>
      </c>
      <c r="B14">
        <v>7</v>
      </c>
      <c r="C14">
        <v>14</v>
      </c>
      <c r="D14">
        <v>6</v>
      </c>
      <c r="E14">
        <v>27</v>
      </c>
      <c r="F14">
        <v>46</v>
      </c>
      <c r="G14">
        <v>90</v>
      </c>
      <c r="I14">
        <f t="shared" si="5"/>
        <v>11</v>
      </c>
      <c r="J14">
        <f t="shared" si="1"/>
        <v>11</v>
      </c>
      <c r="K14">
        <f t="shared" si="2"/>
        <v>15</v>
      </c>
      <c r="L14">
        <f t="shared" si="3"/>
        <v>4</v>
      </c>
      <c r="M14">
        <f t="shared" si="4"/>
        <v>8</v>
      </c>
      <c r="N14">
        <f t="shared" si="0"/>
        <v>90</v>
      </c>
    </row>
    <row r="15" spans="1:14" x14ac:dyDescent="0.3">
      <c r="A15" t="s">
        <v>18</v>
      </c>
      <c r="B15">
        <v>7</v>
      </c>
      <c r="C15">
        <v>19</v>
      </c>
      <c r="D15">
        <v>15</v>
      </c>
      <c r="E15">
        <v>0</v>
      </c>
      <c r="F15">
        <v>59</v>
      </c>
      <c r="G15">
        <v>292</v>
      </c>
      <c r="I15">
        <f t="shared" si="5"/>
        <v>11</v>
      </c>
      <c r="J15">
        <f t="shared" si="1"/>
        <v>3</v>
      </c>
      <c r="K15">
        <f t="shared" si="2"/>
        <v>8</v>
      </c>
      <c r="L15">
        <f t="shared" si="3"/>
        <v>19</v>
      </c>
      <c r="M15">
        <f t="shared" si="4"/>
        <v>2</v>
      </c>
      <c r="N15">
        <f t="shared" si="0"/>
        <v>292</v>
      </c>
    </row>
    <row r="16" spans="1:14" x14ac:dyDescent="0.3">
      <c r="A16" t="s">
        <v>19</v>
      </c>
      <c r="B16">
        <v>12</v>
      </c>
      <c r="C16">
        <v>14</v>
      </c>
      <c r="D16">
        <v>12</v>
      </c>
      <c r="E16">
        <v>10</v>
      </c>
      <c r="F16">
        <v>52</v>
      </c>
      <c r="G16">
        <v>170</v>
      </c>
      <c r="I16">
        <f t="shared" si="5"/>
        <v>8</v>
      </c>
      <c r="J16">
        <f t="shared" si="1"/>
        <v>11</v>
      </c>
      <c r="K16">
        <f t="shared" si="2"/>
        <v>13</v>
      </c>
      <c r="L16">
        <f t="shared" si="3"/>
        <v>14</v>
      </c>
      <c r="M16">
        <f t="shared" si="4"/>
        <v>5</v>
      </c>
      <c r="N16">
        <f t="shared" si="0"/>
        <v>170</v>
      </c>
    </row>
    <row r="17" spans="1:14" x14ac:dyDescent="0.3">
      <c r="A17" t="s">
        <v>20</v>
      </c>
      <c r="B17">
        <v>1</v>
      </c>
      <c r="C17">
        <v>1</v>
      </c>
      <c r="D17">
        <v>1</v>
      </c>
      <c r="E17">
        <v>1</v>
      </c>
      <c r="F17">
        <v>96</v>
      </c>
      <c r="G17">
        <v>1</v>
      </c>
      <c r="I17">
        <f t="shared" si="5"/>
        <v>17</v>
      </c>
      <c r="J17">
        <f t="shared" si="1"/>
        <v>17</v>
      </c>
      <c r="K17">
        <f t="shared" si="2"/>
        <v>17</v>
      </c>
      <c r="L17">
        <f t="shared" si="3"/>
        <v>15</v>
      </c>
      <c r="M17">
        <f t="shared" si="4"/>
        <v>1</v>
      </c>
      <c r="N17">
        <f t="shared" ref="N17:N21" si="6">G17</f>
        <v>1</v>
      </c>
    </row>
    <row r="18" spans="1:14" x14ac:dyDescent="0.3">
      <c r="A18" t="s">
        <v>21</v>
      </c>
      <c r="B18">
        <v>1</v>
      </c>
      <c r="C18">
        <v>1</v>
      </c>
      <c r="D18">
        <v>1</v>
      </c>
      <c r="E18">
        <v>96</v>
      </c>
      <c r="F18">
        <v>1</v>
      </c>
      <c r="G18">
        <v>1</v>
      </c>
      <c r="I18">
        <f t="shared" si="5"/>
        <v>17</v>
      </c>
      <c r="J18">
        <f t="shared" si="1"/>
        <v>17</v>
      </c>
      <c r="K18">
        <f t="shared" si="2"/>
        <v>17</v>
      </c>
      <c r="L18">
        <f t="shared" si="3"/>
        <v>1</v>
      </c>
      <c r="M18">
        <f t="shared" si="4"/>
        <v>17</v>
      </c>
      <c r="N18">
        <f t="shared" si="6"/>
        <v>1</v>
      </c>
    </row>
    <row r="19" spans="1:14" x14ac:dyDescent="0.3">
      <c r="A19" t="s">
        <v>22</v>
      </c>
      <c r="B19">
        <v>1</v>
      </c>
      <c r="C19">
        <v>1</v>
      </c>
      <c r="D19">
        <v>96</v>
      </c>
      <c r="E19">
        <v>1</v>
      </c>
      <c r="F19">
        <v>1</v>
      </c>
      <c r="G19">
        <v>96</v>
      </c>
      <c r="I19">
        <f t="shared" si="5"/>
        <v>17</v>
      </c>
      <c r="J19">
        <f t="shared" si="1"/>
        <v>17</v>
      </c>
      <c r="K19">
        <f t="shared" si="2"/>
        <v>1</v>
      </c>
      <c r="L19">
        <f t="shared" si="3"/>
        <v>15</v>
      </c>
      <c r="M19">
        <f t="shared" si="4"/>
        <v>17</v>
      </c>
      <c r="N19">
        <f t="shared" si="6"/>
        <v>96</v>
      </c>
    </row>
    <row r="20" spans="1:14" x14ac:dyDescent="0.3">
      <c r="A20" t="s">
        <v>23</v>
      </c>
      <c r="B20">
        <v>1</v>
      </c>
      <c r="C20">
        <v>96</v>
      </c>
      <c r="D20">
        <v>1</v>
      </c>
      <c r="E20">
        <v>1</v>
      </c>
      <c r="F20">
        <v>1</v>
      </c>
      <c r="G20">
        <v>96</v>
      </c>
      <c r="I20">
        <f t="shared" si="5"/>
        <v>17</v>
      </c>
      <c r="J20">
        <f t="shared" si="1"/>
        <v>1</v>
      </c>
      <c r="K20">
        <f t="shared" si="2"/>
        <v>17</v>
      </c>
      <c r="L20">
        <f t="shared" si="3"/>
        <v>15</v>
      </c>
      <c r="M20">
        <f t="shared" si="4"/>
        <v>17</v>
      </c>
      <c r="N20">
        <f t="shared" si="6"/>
        <v>96</v>
      </c>
    </row>
    <row r="21" spans="1:14" x14ac:dyDescent="0.3">
      <c r="A21" t="s">
        <v>24</v>
      </c>
      <c r="B21">
        <v>96</v>
      </c>
      <c r="C21">
        <v>1</v>
      </c>
      <c r="D21">
        <v>1</v>
      </c>
      <c r="E21">
        <v>1</v>
      </c>
      <c r="F21">
        <v>1</v>
      </c>
      <c r="G21">
        <v>96</v>
      </c>
      <c r="I21">
        <f t="shared" si="5"/>
        <v>1</v>
      </c>
      <c r="J21">
        <f t="shared" si="1"/>
        <v>17</v>
      </c>
      <c r="K21">
        <f t="shared" si="2"/>
        <v>17</v>
      </c>
      <c r="L21">
        <f t="shared" si="3"/>
        <v>15</v>
      </c>
      <c r="M21">
        <f t="shared" si="4"/>
        <v>17</v>
      </c>
      <c r="N21">
        <f t="shared" si="6"/>
        <v>96</v>
      </c>
    </row>
    <row r="22" spans="1:14" x14ac:dyDescent="0.3">
      <c r="A22" t="s">
        <v>28</v>
      </c>
      <c r="B22" s="1">
        <v>17</v>
      </c>
      <c r="C22" s="1">
        <v>17</v>
      </c>
      <c r="D22" s="1">
        <v>17</v>
      </c>
      <c r="E22" s="1">
        <v>30</v>
      </c>
      <c r="F22" s="1">
        <v>19</v>
      </c>
      <c r="G22">
        <f t="shared" ref="G22:G37" si="7">ROUND(B22+C22*D22-E22^ROUND(F22/100,0),0)</f>
        <v>305</v>
      </c>
      <c r="H22">
        <f>SUM(B22:F22)</f>
        <v>100</v>
      </c>
    </row>
    <row r="23" spans="1:14" x14ac:dyDescent="0.3">
      <c r="A23" t="s">
        <v>27</v>
      </c>
      <c r="B23">
        <v>3</v>
      </c>
      <c r="C23">
        <v>23</v>
      </c>
      <c r="D23">
        <v>24</v>
      </c>
      <c r="E23">
        <v>25</v>
      </c>
      <c r="F23">
        <v>25</v>
      </c>
      <c r="G23">
        <f t="shared" si="7"/>
        <v>554</v>
      </c>
      <c r="H23">
        <f t="shared" ref="H23:H37" si="8">SUM(B23:F23)</f>
        <v>100</v>
      </c>
    </row>
    <row r="24" spans="1:14" x14ac:dyDescent="0.3">
      <c r="A24" t="s">
        <v>29</v>
      </c>
      <c r="B24">
        <v>2</v>
      </c>
      <c r="C24">
        <v>24</v>
      </c>
      <c r="D24">
        <v>24</v>
      </c>
      <c r="E24">
        <v>25</v>
      </c>
      <c r="F24">
        <v>25</v>
      </c>
      <c r="G24">
        <f t="shared" si="7"/>
        <v>577</v>
      </c>
      <c r="H24">
        <f t="shared" si="8"/>
        <v>100</v>
      </c>
    </row>
    <row r="25" spans="1:14" x14ac:dyDescent="0.3">
      <c r="A25" t="s">
        <v>30</v>
      </c>
      <c r="B25">
        <v>1</v>
      </c>
      <c r="C25">
        <v>39</v>
      </c>
      <c r="D25">
        <v>20</v>
      </c>
      <c r="E25">
        <v>20</v>
      </c>
      <c r="F25">
        <v>20</v>
      </c>
      <c r="G25">
        <f t="shared" si="7"/>
        <v>780</v>
      </c>
      <c r="H25">
        <f t="shared" si="8"/>
        <v>100</v>
      </c>
    </row>
    <row r="26" spans="1:14" x14ac:dyDescent="0.3">
      <c r="A26" t="s">
        <v>31</v>
      </c>
      <c r="B26">
        <v>1</v>
      </c>
      <c r="C26">
        <v>40</v>
      </c>
      <c r="D26">
        <v>40</v>
      </c>
      <c r="E26">
        <v>10</v>
      </c>
      <c r="F26">
        <v>9</v>
      </c>
      <c r="G26">
        <f t="shared" si="7"/>
        <v>1600</v>
      </c>
      <c r="H26">
        <f t="shared" si="8"/>
        <v>100</v>
      </c>
    </row>
    <row r="27" spans="1:14" x14ac:dyDescent="0.3">
      <c r="A27" t="s">
        <v>32</v>
      </c>
      <c r="B27">
        <v>1</v>
      </c>
      <c r="C27">
        <v>50</v>
      </c>
      <c r="D27">
        <v>30</v>
      </c>
      <c r="E27">
        <v>10</v>
      </c>
      <c r="F27">
        <v>9</v>
      </c>
      <c r="G27">
        <f t="shared" si="7"/>
        <v>1500</v>
      </c>
      <c r="H27">
        <f t="shared" si="8"/>
        <v>100</v>
      </c>
    </row>
    <row r="28" spans="1:14" x14ac:dyDescent="0.3">
      <c r="A28" t="s">
        <v>33</v>
      </c>
      <c r="B28">
        <v>1</v>
      </c>
      <c r="C28">
        <v>30</v>
      </c>
      <c r="D28">
        <v>30</v>
      </c>
      <c r="E28">
        <v>30</v>
      </c>
      <c r="F28">
        <v>9</v>
      </c>
      <c r="G28">
        <f t="shared" si="7"/>
        <v>900</v>
      </c>
      <c r="H28">
        <f t="shared" si="8"/>
        <v>100</v>
      </c>
    </row>
    <row r="29" spans="1:14" x14ac:dyDescent="0.3">
      <c r="A29" t="s">
        <v>34</v>
      </c>
      <c r="B29">
        <v>1</v>
      </c>
      <c r="C29">
        <v>29</v>
      </c>
      <c r="D29">
        <v>31</v>
      </c>
      <c r="E29">
        <v>30</v>
      </c>
      <c r="F29">
        <v>9</v>
      </c>
      <c r="G29">
        <f t="shared" si="7"/>
        <v>899</v>
      </c>
      <c r="H29">
        <f t="shared" si="8"/>
        <v>100</v>
      </c>
    </row>
    <row r="30" spans="1:14" x14ac:dyDescent="0.3">
      <c r="A30" t="s">
        <v>35</v>
      </c>
      <c r="G30" t="e">
        <f t="shared" si="7"/>
        <v>#NUM!</v>
      </c>
      <c r="H30">
        <f t="shared" si="8"/>
        <v>0</v>
      </c>
    </row>
    <row r="31" spans="1:14" x14ac:dyDescent="0.3">
      <c r="A31" s="28" t="s">
        <v>36</v>
      </c>
      <c r="B31" s="28">
        <v>1</v>
      </c>
      <c r="C31" s="28">
        <v>49</v>
      </c>
      <c r="D31" s="28">
        <v>48</v>
      </c>
      <c r="E31" s="28">
        <v>1</v>
      </c>
      <c r="F31" s="28">
        <v>1</v>
      </c>
      <c r="G31" s="28">
        <f t="shared" si="7"/>
        <v>2352</v>
      </c>
      <c r="H31" s="28">
        <f t="shared" si="8"/>
        <v>100</v>
      </c>
      <c r="I31" t="s">
        <v>201</v>
      </c>
    </row>
    <row r="32" spans="1:14" x14ac:dyDescent="0.3">
      <c r="A32" t="s">
        <v>202</v>
      </c>
      <c r="B32" s="27">
        <f>'solid expertises'!H55</f>
        <v>29</v>
      </c>
      <c r="C32" s="27">
        <f>'solid expertises'!I55</f>
        <v>29</v>
      </c>
      <c r="D32" s="27">
        <f>'solid expertises'!J55</f>
        <v>40</v>
      </c>
      <c r="E32" s="27">
        <f>'solid expertises'!K55</f>
        <v>1</v>
      </c>
      <c r="F32" s="27">
        <f>'solid expertises'!L55</f>
        <v>1</v>
      </c>
      <c r="G32" s="27">
        <f t="shared" si="7"/>
        <v>1188</v>
      </c>
      <c r="H32" s="27">
        <f t="shared" si="8"/>
        <v>100</v>
      </c>
      <c r="I32" t="s">
        <v>204</v>
      </c>
      <c r="J32" s="31">
        <f>'solid expertises'!B97</f>
        <v>383.6</v>
      </c>
      <c r="K32" t="s">
        <v>203</v>
      </c>
    </row>
    <row r="33" spans="1:11" x14ac:dyDescent="0.3">
      <c r="A33" t="s">
        <v>205</v>
      </c>
      <c r="B33" s="43">
        <f>'solid expertises'!M96</f>
        <v>7.4888268168680039</v>
      </c>
      <c r="C33" s="43">
        <f>'solid expertises'!N96</f>
        <v>23.561420495296808</v>
      </c>
      <c r="D33" s="43">
        <f>'solid expertises'!O96</f>
        <v>66.949752687835186</v>
      </c>
      <c r="E33" s="44">
        <v>1</v>
      </c>
      <c r="F33" s="44">
        <v>1</v>
      </c>
      <c r="G33" s="44">
        <f t="shared" si="7"/>
        <v>1584</v>
      </c>
      <c r="H33" s="44">
        <f t="shared" si="8"/>
        <v>100</v>
      </c>
      <c r="I33" t="s">
        <v>206</v>
      </c>
    </row>
    <row r="34" spans="1:11" x14ac:dyDescent="0.3">
      <c r="A34" t="s">
        <v>208</v>
      </c>
      <c r="B34" s="31">
        <f>populism!O33</f>
        <v>9.2914611990656635</v>
      </c>
      <c r="C34" s="31">
        <f>populism!P33</f>
        <v>20.373734752141189</v>
      </c>
      <c r="D34" s="31">
        <f>populism!Q33</f>
        <v>10.978458344147418</v>
      </c>
      <c r="E34" s="31">
        <f>populism!R33</f>
        <v>42.901635089540619</v>
      </c>
      <c r="F34" s="31">
        <f>populism!S33</f>
        <v>16.454710615105114</v>
      </c>
      <c r="G34" s="45">
        <f t="shared" si="7"/>
        <v>232</v>
      </c>
      <c r="H34">
        <f t="shared" si="8"/>
        <v>100</v>
      </c>
      <c r="I34" t="s">
        <v>214</v>
      </c>
      <c r="J34" s="44">
        <f>populism!H58</f>
        <v>1628</v>
      </c>
      <c r="K34" s="45">
        <f>populism!B95</f>
        <v>290</v>
      </c>
    </row>
    <row r="35" spans="1:11" x14ac:dyDescent="0.3">
      <c r="A35" t="s">
        <v>209</v>
      </c>
      <c r="B35" s="31">
        <f>multiplikative!Q26</f>
        <v>46.818326555404774</v>
      </c>
      <c r="C35" s="31">
        <f>multiplikative!R26</f>
        <v>12.662689506750299</v>
      </c>
      <c r="D35" s="31">
        <f>multiplikative!S26</f>
        <v>40.00025525713702</v>
      </c>
      <c r="E35" s="31">
        <f>multiplikative!T26</f>
        <v>0.45534534824630901</v>
      </c>
      <c r="F35" s="31">
        <f>multiplikative!U26</f>
        <v>6.338333246158627E-2</v>
      </c>
      <c r="G35">
        <f t="shared" si="7"/>
        <v>552</v>
      </c>
      <c r="H35">
        <f t="shared" si="8"/>
        <v>99.999999999999986</v>
      </c>
      <c r="J35" s="31">
        <f>multiplikative!V2</f>
        <v>1370451.3021224926</v>
      </c>
    </row>
    <row r="36" spans="1:11" x14ac:dyDescent="0.3">
      <c r="A36" t="s">
        <v>210</v>
      </c>
      <c r="B36" s="31">
        <f>'multiplikative (2)'!Q27</f>
        <v>21.697935984556178</v>
      </c>
      <c r="C36" s="31">
        <f>'multiplikative (2)'!R27</f>
        <v>23.314187605047064</v>
      </c>
      <c r="D36" s="31">
        <f>'multiplikative (2)'!S27</f>
        <v>19.842738244440156</v>
      </c>
      <c r="E36" s="31">
        <f>'multiplikative (2)'!T27</f>
        <v>19.04161311438995</v>
      </c>
      <c r="F36" s="31">
        <f>'multiplikative (2)'!U27</f>
        <v>16.103525051566649</v>
      </c>
      <c r="G36">
        <f t="shared" si="7"/>
        <v>483</v>
      </c>
      <c r="H36">
        <f t="shared" si="8"/>
        <v>99.999999999999986</v>
      </c>
      <c r="I36" t="s">
        <v>214</v>
      </c>
      <c r="J36" s="31">
        <f>'multiplikative (2)'!V24</f>
        <v>1007.1437992280927</v>
      </c>
    </row>
    <row r="37" spans="1:11" ht="43.2" x14ac:dyDescent="0.3">
      <c r="A37" t="s">
        <v>320</v>
      </c>
      <c r="B37">
        <f>'enforced1 (2)'!B37</f>
        <v>20</v>
      </c>
      <c r="C37">
        <f>'enforced1 (2)'!C37</f>
        <v>20</v>
      </c>
      <c r="D37">
        <f>'enforced1 (2)'!D37</f>
        <v>58</v>
      </c>
      <c r="E37">
        <f>'enforced1 (2)'!E37</f>
        <v>1</v>
      </c>
      <c r="F37">
        <f>'enforced1 (2)'!F37</f>
        <v>1</v>
      </c>
      <c r="G37">
        <f t="shared" si="7"/>
        <v>1179</v>
      </c>
      <c r="H37">
        <f t="shared" si="8"/>
        <v>100</v>
      </c>
      <c r="I37" s="47" t="s">
        <v>321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B0F22-0AA3-4C6E-86E6-68FA3F9B2460}">
  <dimension ref="A1:U123"/>
  <sheetViews>
    <sheetView zoomScale="30" zoomScaleNormal="30" workbookViewId="0"/>
  </sheetViews>
  <sheetFormatPr defaultRowHeight="14.4" x14ac:dyDescent="0.3"/>
  <cols>
    <col min="20" max="20" width="10.77734375" bestFit="1" customWidth="1"/>
  </cols>
  <sheetData>
    <row r="1" spans="1:8" x14ac:dyDescent="0.3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25</v>
      </c>
      <c r="H1" t="s">
        <v>318</v>
      </c>
    </row>
    <row r="2" spans="1:8" x14ac:dyDescent="0.3">
      <c r="A2" s="1" t="s">
        <v>5</v>
      </c>
      <c r="B2" s="1">
        <v>20</v>
      </c>
      <c r="C2" s="1">
        <v>20</v>
      </c>
      <c r="D2" s="1">
        <v>20</v>
      </c>
      <c r="E2" s="1">
        <v>20</v>
      </c>
      <c r="F2" s="1">
        <v>20</v>
      </c>
      <c r="G2">
        <f>ROUND(B2+C2*D2-E2^ROUND(F2/100,0),0)</f>
        <v>419</v>
      </c>
      <c r="H2">
        <f t="shared" ref="H2:H21" si="0">SUM(B2:F2)</f>
        <v>100</v>
      </c>
    </row>
    <row r="3" spans="1:8" x14ac:dyDescent="0.3">
      <c r="A3" t="s">
        <v>7</v>
      </c>
      <c r="B3">
        <v>5</v>
      </c>
      <c r="C3">
        <v>12</v>
      </c>
      <c r="D3">
        <v>8</v>
      </c>
      <c r="E3">
        <v>16</v>
      </c>
      <c r="F3">
        <v>59</v>
      </c>
      <c r="G3">
        <f t="shared" ref="G3:G66" si="1">ROUND(B3+C3*D3-E3^ROUND(F3/100,0),0)</f>
        <v>85</v>
      </c>
      <c r="H3">
        <f t="shared" si="0"/>
        <v>100</v>
      </c>
    </row>
    <row r="4" spans="1:8" x14ac:dyDescent="0.3">
      <c r="A4" t="s">
        <v>6</v>
      </c>
      <c r="B4">
        <v>14</v>
      </c>
      <c r="C4">
        <v>11</v>
      </c>
      <c r="D4">
        <v>15</v>
      </c>
      <c r="E4">
        <v>11</v>
      </c>
      <c r="F4">
        <v>49</v>
      </c>
      <c r="G4">
        <f t="shared" si="1"/>
        <v>178</v>
      </c>
      <c r="H4">
        <f t="shared" si="0"/>
        <v>100</v>
      </c>
    </row>
    <row r="5" spans="1:8" x14ac:dyDescent="0.3">
      <c r="A5" t="s">
        <v>8</v>
      </c>
      <c r="B5">
        <v>14</v>
      </c>
      <c r="C5">
        <v>13</v>
      </c>
      <c r="D5">
        <v>19</v>
      </c>
      <c r="E5">
        <v>26</v>
      </c>
      <c r="F5">
        <v>28</v>
      </c>
      <c r="G5">
        <f t="shared" si="1"/>
        <v>260</v>
      </c>
      <c r="H5">
        <f t="shared" si="0"/>
        <v>100</v>
      </c>
    </row>
    <row r="6" spans="1:8" x14ac:dyDescent="0.3">
      <c r="A6" t="s">
        <v>9</v>
      </c>
      <c r="B6">
        <v>7</v>
      </c>
      <c r="C6">
        <v>17</v>
      </c>
      <c r="D6">
        <v>23</v>
      </c>
      <c r="E6">
        <v>12</v>
      </c>
      <c r="F6">
        <v>41</v>
      </c>
      <c r="G6">
        <f t="shared" si="1"/>
        <v>397</v>
      </c>
      <c r="H6">
        <f t="shared" si="0"/>
        <v>100</v>
      </c>
    </row>
    <row r="7" spans="1:8" x14ac:dyDescent="0.3">
      <c r="A7" t="s">
        <v>10</v>
      </c>
      <c r="B7">
        <v>12</v>
      </c>
      <c r="C7">
        <v>15</v>
      </c>
      <c r="D7">
        <v>14</v>
      </c>
      <c r="E7">
        <v>29</v>
      </c>
      <c r="F7">
        <v>30</v>
      </c>
      <c r="G7">
        <f t="shared" si="1"/>
        <v>221</v>
      </c>
      <c r="H7">
        <f t="shared" si="0"/>
        <v>100</v>
      </c>
    </row>
    <row r="8" spans="1:8" x14ac:dyDescent="0.3">
      <c r="A8" t="s">
        <v>11</v>
      </c>
      <c r="B8">
        <v>8</v>
      </c>
      <c r="C8">
        <v>10</v>
      </c>
      <c r="D8">
        <v>15</v>
      </c>
      <c r="E8">
        <v>20</v>
      </c>
      <c r="F8">
        <v>47</v>
      </c>
      <c r="G8">
        <f t="shared" si="1"/>
        <v>157</v>
      </c>
      <c r="H8">
        <f t="shared" si="0"/>
        <v>100</v>
      </c>
    </row>
    <row r="9" spans="1:8" x14ac:dyDescent="0.3">
      <c r="A9" t="s">
        <v>12</v>
      </c>
      <c r="B9">
        <v>13</v>
      </c>
      <c r="C9">
        <v>15</v>
      </c>
      <c r="D9">
        <v>21</v>
      </c>
      <c r="E9">
        <v>13</v>
      </c>
      <c r="F9">
        <v>38</v>
      </c>
      <c r="G9">
        <f t="shared" si="1"/>
        <v>327</v>
      </c>
      <c r="H9">
        <f t="shared" si="0"/>
        <v>100</v>
      </c>
    </row>
    <row r="10" spans="1:8" x14ac:dyDescent="0.3">
      <c r="A10" t="s">
        <v>13</v>
      </c>
      <c r="B10">
        <v>5</v>
      </c>
      <c r="C10">
        <v>15</v>
      </c>
      <c r="D10">
        <v>6</v>
      </c>
      <c r="E10">
        <v>30</v>
      </c>
      <c r="F10">
        <v>44</v>
      </c>
      <c r="G10">
        <f t="shared" si="1"/>
        <v>94</v>
      </c>
      <c r="H10">
        <f t="shared" si="0"/>
        <v>100</v>
      </c>
    </row>
    <row r="11" spans="1:8" x14ac:dyDescent="0.3">
      <c r="A11" t="s">
        <v>14</v>
      </c>
      <c r="B11">
        <v>13</v>
      </c>
      <c r="C11">
        <v>16</v>
      </c>
      <c r="D11">
        <v>17</v>
      </c>
      <c r="E11">
        <v>0</v>
      </c>
      <c r="F11">
        <v>54</v>
      </c>
      <c r="G11">
        <f t="shared" si="1"/>
        <v>285</v>
      </c>
      <c r="H11">
        <f t="shared" si="0"/>
        <v>100</v>
      </c>
    </row>
    <row r="12" spans="1:8" x14ac:dyDescent="0.3">
      <c r="A12" t="s">
        <v>15</v>
      </c>
      <c r="B12">
        <v>7</v>
      </c>
      <c r="C12">
        <v>15</v>
      </c>
      <c r="D12">
        <v>15</v>
      </c>
      <c r="E12">
        <v>23</v>
      </c>
      <c r="F12">
        <v>40</v>
      </c>
      <c r="G12">
        <f t="shared" si="1"/>
        <v>231</v>
      </c>
      <c r="H12">
        <f t="shared" si="0"/>
        <v>100</v>
      </c>
    </row>
    <row r="13" spans="1:8" x14ac:dyDescent="0.3">
      <c r="A13" t="s">
        <v>16</v>
      </c>
      <c r="B13">
        <v>13</v>
      </c>
      <c r="C13">
        <v>15</v>
      </c>
      <c r="D13">
        <v>23</v>
      </c>
      <c r="E13">
        <v>21</v>
      </c>
      <c r="F13">
        <v>28</v>
      </c>
      <c r="G13">
        <f t="shared" si="1"/>
        <v>357</v>
      </c>
      <c r="H13">
        <f t="shared" si="0"/>
        <v>100</v>
      </c>
    </row>
    <row r="14" spans="1:8" x14ac:dyDescent="0.3">
      <c r="A14" t="s">
        <v>17</v>
      </c>
      <c r="B14">
        <v>7</v>
      </c>
      <c r="C14">
        <v>14</v>
      </c>
      <c r="D14">
        <v>6</v>
      </c>
      <c r="E14">
        <v>27</v>
      </c>
      <c r="F14">
        <v>46</v>
      </c>
      <c r="G14">
        <f t="shared" si="1"/>
        <v>90</v>
      </c>
      <c r="H14">
        <f t="shared" si="0"/>
        <v>100</v>
      </c>
    </row>
    <row r="15" spans="1:8" x14ac:dyDescent="0.3">
      <c r="A15" t="s">
        <v>18</v>
      </c>
      <c r="B15">
        <v>7</v>
      </c>
      <c r="C15">
        <v>19</v>
      </c>
      <c r="D15">
        <v>15</v>
      </c>
      <c r="E15">
        <v>0</v>
      </c>
      <c r="F15">
        <v>59</v>
      </c>
      <c r="G15">
        <f t="shared" si="1"/>
        <v>292</v>
      </c>
      <c r="H15">
        <f t="shared" si="0"/>
        <v>100</v>
      </c>
    </row>
    <row r="16" spans="1:8" x14ac:dyDescent="0.3">
      <c r="A16" t="s">
        <v>19</v>
      </c>
      <c r="B16">
        <v>12</v>
      </c>
      <c r="C16">
        <v>14</v>
      </c>
      <c r="D16">
        <v>12</v>
      </c>
      <c r="E16">
        <v>10</v>
      </c>
      <c r="F16">
        <v>52</v>
      </c>
      <c r="G16">
        <f t="shared" si="1"/>
        <v>170</v>
      </c>
      <c r="H16">
        <f t="shared" si="0"/>
        <v>100</v>
      </c>
    </row>
    <row r="17" spans="1:21" x14ac:dyDescent="0.3">
      <c r="A17" t="s">
        <v>20</v>
      </c>
      <c r="B17">
        <v>1</v>
      </c>
      <c r="C17">
        <v>1</v>
      </c>
      <c r="D17">
        <v>1</v>
      </c>
      <c r="E17">
        <v>1</v>
      </c>
      <c r="F17">
        <v>96</v>
      </c>
      <c r="G17">
        <f t="shared" si="1"/>
        <v>1</v>
      </c>
      <c r="H17">
        <f t="shared" si="0"/>
        <v>100</v>
      </c>
    </row>
    <row r="18" spans="1:21" x14ac:dyDescent="0.3">
      <c r="A18" t="s">
        <v>21</v>
      </c>
      <c r="B18">
        <v>1</v>
      </c>
      <c r="C18">
        <v>1</v>
      </c>
      <c r="D18">
        <v>1</v>
      </c>
      <c r="E18">
        <v>96</v>
      </c>
      <c r="F18">
        <v>1</v>
      </c>
      <c r="G18">
        <f t="shared" si="1"/>
        <v>1</v>
      </c>
      <c r="H18">
        <f t="shared" si="0"/>
        <v>100</v>
      </c>
    </row>
    <row r="19" spans="1:21" x14ac:dyDescent="0.3">
      <c r="A19" t="s">
        <v>22</v>
      </c>
      <c r="B19">
        <v>1</v>
      </c>
      <c r="C19">
        <v>1</v>
      </c>
      <c r="D19">
        <v>96</v>
      </c>
      <c r="E19">
        <v>1</v>
      </c>
      <c r="F19">
        <v>1</v>
      </c>
      <c r="G19">
        <f t="shared" si="1"/>
        <v>96</v>
      </c>
      <c r="H19">
        <f t="shared" si="0"/>
        <v>100</v>
      </c>
      <c r="K19" t="str">
        <f>B1</f>
        <v>wise1</v>
      </c>
      <c r="L19" t="str">
        <f>C1</f>
        <v>wise2</v>
      </c>
      <c r="M19" t="str">
        <f>D1</f>
        <v>wise3</v>
      </c>
      <c r="N19" t="str">
        <f>E1</f>
        <v>wise4</v>
      </c>
      <c r="O19" t="str">
        <f>F1</f>
        <v>wise5</v>
      </c>
      <c r="P19" t="s">
        <v>318</v>
      </c>
    </row>
    <row r="20" spans="1:21" x14ac:dyDescent="0.3">
      <c r="A20" t="s">
        <v>23</v>
      </c>
      <c r="B20">
        <v>1</v>
      </c>
      <c r="C20">
        <v>96</v>
      </c>
      <c r="D20">
        <v>1</v>
      </c>
      <c r="E20">
        <v>1</v>
      </c>
      <c r="F20">
        <v>1</v>
      </c>
      <c r="G20">
        <f t="shared" si="1"/>
        <v>96</v>
      </c>
      <c r="H20">
        <f t="shared" si="0"/>
        <v>100</v>
      </c>
      <c r="K20">
        <f>VALUE(RIGHT(K19,1))</f>
        <v>1</v>
      </c>
      <c r="L20">
        <f t="shared" ref="L20:O20" si="2">VALUE(RIGHT(L19,1))</f>
        <v>2</v>
      </c>
      <c r="M20">
        <f t="shared" si="2"/>
        <v>3</v>
      </c>
      <c r="N20">
        <f t="shared" si="2"/>
        <v>4</v>
      </c>
      <c r="O20">
        <f t="shared" si="2"/>
        <v>5</v>
      </c>
      <c r="R20" t="s">
        <v>192</v>
      </c>
      <c r="S20" t="s">
        <v>315</v>
      </c>
      <c r="T20" t="s">
        <v>316</v>
      </c>
      <c r="U20" t="s">
        <v>317</v>
      </c>
    </row>
    <row r="21" spans="1:21" x14ac:dyDescent="0.3">
      <c r="A21" t="s">
        <v>24</v>
      </c>
      <c r="B21">
        <v>96</v>
      </c>
      <c r="C21">
        <v>1</v>
      </c>
      <c r="D21">
        <v>1</v>
      </c>
      <c r="E21">
        <v>1</v>
      </c>
      <c r="F21">
        <v>1</v>
      </c>
      <c r="G21">
        <f t="shared" si="1"/>
        <v>96</v>
      </c>
      <c r="H21">
        <f t="shared" si="0"/>
        <v>100</v>
      </c>
      <c r="J21">
        <v>102</v>
      </c>
      <c r="K21">
        <f>CORREL(B$2:B21,$G$2:$G21)</f>
        <v>1.9065021922362636E-2</v>
      </c>
      <c r="L21">
        <f>CORREL(C$2:C21,$G$2:$G21)</f>
        <v>5.9982559251210328E-2</v>
      </c>
      <c r="M21">
        <f>CORREL(D$2:D21,$G$2:$G21)</f>
        <v>0.17044038190539346</v>
      </c>
      <c r="N21">
        <f>CORREL(E$2:E21,$G$2:$G21)</f>
        <v>-0.23400982686963553</v>
      </c>
      <c r="O21">
        <f>CORREL(F$2:F21,$G$2:$G21)</f>
        <v>-2.3288924332299748E-3</v>
      </c>
      <c r="P21">
        <f>CORREL(G$2:G21,$G$2:$G21)</f>
        <v>1</v>
      </c>
      <c r="R21">
        <f>MAX(K21:O21)</f>
        <v>0.17044038190539346</v>
      </c>
      <c r="S21">
        <f>MIN(K21:O21)</f>
        <v>-0.23400982686963553</v>
      </c>
      <c r="T21">
        <f>HLOOKUP(R21,$K21:$O$122,J21,0)</f>
        <v>3</v>
      </c>
      <c r="U21">
        <f>HLOOKUP(S21,$K21:$O$122,J21,0)</f>
        <v>4</v>
      </c>
    </row>
    <row r="22" spans="1:21" x14ac:dyDescent="0.3">
      <c r="A22" t="s">
        <v>215</v>
      </c>
      <c r="B22">
        <f>IF($T21&lt;&gt;1,IF($U21&lt;&gt;1,B2,B2-1),B2+1)</f>
        <v>20</v>
      </c>
      <c r="C22">
        <f>IF($T21&lt;&gt;2,IF($U21&lt;&gt;2,C2,C2-1),C2+1)</f>
        <v>20</v>
      </c>
      <c r="D22">
        <f>IF($T21&lt;&gt;3,IF($U21&lt;&gt;3,D2,D2-1),D2+1)</f>
        <v>21</v>
      </c>
      <c r="E22">
        <f>IF($T21&lt;&gt;4,IF($U21&lt;&gt;4,E2,E2-1),E2+1)</f>
        <v>19</v>
      </c>
      <c r="F22">
        <f>IF($T21&lt;&gt;5,IF($U21&lt;&gt;5,F2,F2-1),F2+1)</f>
        <v>20</v>
      </c>
      <c r="G22">
        <f t="shared" si="1"/>
        <v>439</v>
      </c>
      <c r="H22">
        <f>SUM(B22:F22)</f>
        <v>100</v>
      </c>
      <c r="J22">
        <v>101</v>
      </c>
      <c r="K22">
        <f>CORREL(B$2:B22,$G$2:$G22)</f>
        <v>4.9084978012545646E-2</v>
      </c>
      <c r="L22">
        <f>CORREL(C$2:C22,$G$2:$G22)</f>
        <v>7.2846343009020528E-2</v>
      </c>
      <c r="M22">
        <f>CORREL(D$2:D22,$G$2:$G22)</f>
        <v>0.17611913985816458</v>
      </c>
      <c r="N22">
        <f>CORREL(E$2:E22,$G$2:$G22)</f>
        <v>-0.20949779815725983</v>
      </c>
      <c r="O22">
        <f>CORREL(F$2:F22,$G$2:$G22)</f>
        <v>-6.3996405250511618E-2</v>
      </c>
      <c r="P22">
        <f>CORREL(G$2:G22,$G$2:$G22)</f>
        <v>0.99999999999999978</v>
      </c>
      <c r="R22">
        <f t="shared" ref="R22" si="3">MAX(K22:O22)</f>
        <v>0.17611913985816458</v>
      </c>
      <c r="S22">
        <f t="shared" ref="S22" si="4">MIN(K22:O22)</f>
        <v>-0.20949779815725983</v>
      </c>
      <c r="T22">
        <f>HLOOKUP(R22,$K22:$O$122,J22,0)</f>
        <v>3</v>
      </c>
      <c r="U22">
        <f>HLOOKUP(S22,$K22:$O$122,J22,0)</f>
        <v>4</v>
      </c>
    </row>
    <row r="23" spans="1:21" x14ac:dyDescent="0.3">
      <c r="A23" t="s">
        <v>216</v>
      </c>
      <c r="B23">
        <f>IF($T22&lt;&gt;K$20,IF($U22&lt;&gt;K$20,B22,B22-1),B22+1)</f>
        <v>20</v>
      </c>
      <c r="C23">
        <f t="shared" ref="C23:F23" si="5">IF($T22&lt;&gt;L$20,IF($U22&lt;&gt;L$20,C22,C22-1),C22+1)</f>
        <v>20</v>
      </c>
      <c r="D23">
        <f t="shared" si="5"/>
        <v>22</v>
      </c>
      <c r="E23">
        <f t="shared" si="5"/>
        <v>18</v>
      </c>
      <c r="F23">
        <f t="shared" si="5"/>
        <v>20</v>
      </c>
      <c r="G23">
        <f t="shared" si="1"/>
        <v>459</v>
      </c>
      <c r="H23">
        <f t="shared" ref="H23:H86" si="6">SUM(B23:F23)</f>
        <v>100</v>
      </c>
      <c r="J23">
        <v>100</v>
      </c>
      <c r="K23">
        <f>CORREL(B$2:B23,$G$2:$G23)</f>
        <v>7.3958946295357139E-2</v>
      </c>
      <c r="L23">
        <f>CORREL(C$2:C23,$G$2:$G23)</f>
        <v>8.3556218842592705E-2</v>
      </c>
      <c r="M23">
        <f>CORREL(D$2:D23,$G$2:$G23)</f>
        <v>0.18500884992762898</v>
      </c>
      <c r="N23">
        <f>CORREL(E$2:E23,$G$2:$G23)</f>
        <v>-0.19318663296039845</v>
      </c>
      <c r="O23">
        <f>CORREL(F$2:F23,$G$2:$G23)</f>
        <v>-0.11421560388098023</v>
      </c>
      <c r="P23">
        <f>CORREL(G$2:G23,$G$2:$G23)</f>
        <v>1.0000000000000002</v>
      </c>
      <c r="R23">
        <f t="shared" ref="R23:R86" si="7">MAX(K23:O23)</f>
        <v>0.18500884992762898</v>
      </c>
      <c r="S23">
        <f t="shared" ref="S23:S86" si="8">MIN(K23:O23)</f>
        <v>-0.19318663296039845</v>
      </c>
      <c r="T23">
        <f>HLOOKUP(R23,$K23:$O$122,J23,0)</f>
        <v>3</v>
      </c>
      <c r="U23">
        <f>HLOOKUP(S23,$K23:$O$122,J23,0)</f>
        <v>4</v>
      </c>
    </row>
    <row r="24" spans="1:21" x14ac:dyDescent="0.3">
      <c r="A24" t="s">
        <v>217</v>
      </c>
      <c r="B24">
        <f t="shared" ref="B24:B87" si="9">IF($T23&lt;&gt;K$20,IF($U23&lt;&gt;K$20,B23,B23-1),B23+1)</f>
        <v>20</v>
      </c>
      <c r="C24">
        <f t="shared" ref="C24:C87" si="10">IF($T23&lt;&gt;L$20,IF($U23&lt;&gt;L$20,C23,C23-1),C23+1)</f>
        <v>20</v>
      </c>
      <c r="D24">
        <f t="shared" ref="D24:D87" si="11">IF($T23&lt;&gt;M$20,IF($U23&lt;&gt;M$20,D23,D23-1),D23+1)</f>
        <v>23</v>
      </c>
      <c r="E24">
        <f t="shared" ref="E24:E87" si="12">IF($T23&lt;&gt;N$20,IF($U23&lt;&gt;N$20,E23,E23-1),E23+1)</f>
        <v>17</v>
      </c>
      <c r="F24">
        <f t="shared" ref="F24:F87" si="13">IF($T23&lt;&gt;O$20,IF($U23&lt;&gt;O$20,F23,F23-1),F23+1)</f>
        <v>20</v>
      </c>
      <c r="G24">
        <f t="shared" si="1"/>
        <v>479</v>
      </c>
      <c r="H24">
        <f t="shared" si="6"/>
        <v>100</v>
      </c>
      <c r="J24">
        <v>99</v>
      </c>
      <c r="K24">
        <f>CORREL(B$2:B24,$G$2:$G24)</f>
        <v>9.4902703347979622E-2</v>
      </c>
      <c r="L24">
        <f>CORREL(C$2:C24,$G$2:$G24)</f>
        <v>9.2598371665523926E-2</v>
      </c>
      <c r="M24">
        <f>CORREL(D$2:D24,$G$2:$G24)</f>
        <v>0.19642287100115766</v>
      </c>
      <c r="N24">
        <f>CORREL(E$2:E24,$G$2:$G24)</f>
        <v>-0.18323553382376118</v>
      </c>
      <c r="O24">
        <f>CORREL(F$2:F24,$G$2:$G24)</f>
        <v>-0.15584428777000178</v>
      </c>
      <c r="P24">
        <f>CORREL(G$2:G24,$G$2:$G24)</f>
        <v>1</v>
      </c>
      <c r="R24">
        <f t="shared" si="7"/>
        <v>0.19642287100115766</v>
      </c>
      <c r="S24">
        <f t="shared" si="8"/>
        <v>-0.18323553382376118</v>
      </c>
      <c r="T24">
        <f>HLOOKUP(R24,$K24:$O$122,J24,0)</f>
        <v>3</v>
      </c>
      <c r="U24">
        <f>HLOOKUP(S24,$K24:$O$122,J24,0)</f>
        <v>4</v>
      </c>
    </row>
    <row r="25" spans="1:21" x14ac:dyDescent="0.3">
      <c r="A25" t="s">
        <v>218</v>
      </c>
      <c r="B25">
        <f t="shared" si="9"/>
        <v>20</v>
      </c>
      <c r="C25">
        <f t="shared" si="10"/>
        <v>20</v>
      </c>
      <c r="D25">
        <f t="shared" si="11"/>
        <v>24</v>
      </c>
      <c r="E25">
        <f t="shared" si="12"/>
        <v>16</v>
      </c>
      <c r="F25">
        <f t="shared" si="13"/>
        <v>20</v>
      </c>
      <c r="G25">
        <f t="shared" si="1"/>
        <v>499</v>
      </c>
      <c r="H25">
        <f t="shared" si="6"/>
        <v>100</v>
      </c>
      <c r="J25">
        <v>98</v>
      </c>
      <c r="K25">
        <f>CORREL(B$2:B25,$G$2:$G25)</f>
        <v>0.11275483055332314</v>
      </c>
      <c r="L25">
        <f>CORREL(C$2:C25,$G$2:$G25)</f>
        <v>0.10031296576386292</v>
      </c>
      <c r="M25">
        <f>CORREL(D$2:D25,$G$2:$G25)</f>
        <v>0.20986587319876396</v>
      </c>
      <c r="N25">
        <f>CORREL(E$2:E25,$G$2:$G25)</f>
        <v>-0.17837497281511822</v>
      </c>
      <c r="O25">
        <f>CORREL(F$2:F25,$G$2:$G25)</f>
        <v>-0.1908287793738325</v>
      </c>
      <c r="P25">
        <f>CORREL(G$2:G25,$G$2:$G25)</f>
        <v>1</v>
      </c>
      <c r="R25">
        <f t="shared" si="7"/>
        <v>0.20986587319876396</v>
      </c>
      <c r="S25">
        <f t="shared" si="8"/>
        <v>-0.1908287793738325</v>
      </c>
      <c r="T25">
        <f>HLOOKUP(R25,$K25:$O$122,J25,0)</f>
        <v>3</v>
      </c>
      <c r="U25">
        <f>HLOOKUP(S25,$K25:$O$122,J25,0)</f>
        <v>5</v>
      </c>
    </row>
    <row r="26" spans="1:21" x14ac:dyDescent="0.3">
      <c r="A26" t="s">
        <v>219</v>
      </c>
      <c r="B26">
        <f t="shared" si="9"/>
        <v>20</v>
      </c>
      <c r="C26">
        <f t="shared" si="10"/>
        <v>20</v>
      </c>
      <c r="D26">
        <f t="shared" si="11"/>
        <v>25</v>
      </c>
      <c r="E26">
        <f t="shared" si="12"/>
        <v>16</v>
      </c>
      <c r="F26">
        <f t="shared" si="13"/>
        <v>19</v>
      </c>
      <c r="G26">
        <f t="shared" si="1"/>
        <v>519</v>
      </c>
      <c r="H26">
        <f t="shared" si="6"/>
        <v>100</v>
      </c>
      <c r="J26">
        <v>97</v>
      </c>
      <c r="K26">
        <f>CORREL(B$2:B26,$G$2:$G26)</f>
        <v>0.12811827624677302</v>
      </c>
      <c r="L26">
        <f>CORREL(C$2:C26,$G$2:$G26)</f>
        <v>0.10694788071512495</v>
      </c>
      <c r="M26">
        <f>CORREL(D$2:D26,$G$2:$G26)</f>
        <v>0.22496066278326107</v>
      </c>
      <c r="N26">
        <f>CORREL(E$2:E26,$G$2:$G26)</f>
        <v>-0.1740641686058812</v>
      </c>
      <c r="O26">
        <f>CORREL(F$2:F26,$G$2:$G26)</f>
        <v>-0.22336703161438146</v>
      </c>
      <c r="P26">
        <f>CORREL(G$2:G26,$G$2:$G26)</f>
        <v>1</v>
      </c>
      <c r="R26">
        <f t="shared" si="7"/>
        <v>0.22496066278326107</v>
      </c>
      <c r="S26">
        <f t="shared" si="8"/>
        <v>-0.22336703161438146</v>
      </c>
      <c r="T26">
        <f>HLOOKUP(R26,$K26:$O$122,J26,0)</f>
        <v>3</v>
      </c>
      <c r="U26">
        <f>HLOOKUP(S26,$K26:$O$122,J26,0)</f>
        <v>5</v>
      </c>
    </row>
    <row r="27" spans="1:21" x14ac:dyDescent="0.3">
      <c r="A27" t="s">
        <v>220</v>
      </c>
      <c r="B27">
        <f t="shared" si="9"/>
        <v>20</v>
      </c>
      <c r="C27">
        <f t="shared" si="10"/>
        <v>20</v>
      </c>
      <c r="D27">
        <f t="shared" si="11"/>
        <v>26</v>
      </c>
      <c r="E27">
        <f t="shared" si="12"/>
        <v>16</v>
      </c>
      <c r="F27">
        <f t="shared" si="13"/>
        <v>18</v>
      </c>
      <c r="G27">
        <f t="shared" si="1"/>
        <v>539</v>
      </c>
      <c r="H27">
        <f t="shared" si="6"/>
        <v>100</v>
      </c>
      <c r="J27">
        <v>96</v>
      </c>
      <c r="K27">
        <f>CORREL(B$2:B27,$G$2:$G27)</f>
        <v>0.14144118152639182</v>
      </c>
      <c r="L27">
        <f>CORREL(C$2:C27,$G$2:$G27)</f>
        <v>0.11268967273003486</v>
      </c>
      <c r="M27">
        <f>CORREL(D$2:D27,$G$2:$G27)</f>
        <v>0.24140689690275138</v>
      </c>
      <c r="N27">
        <f>CORREL(E$2:E27,$G$2:$G27)</f>
        <v>-0.17018629370128494</v>
      </c>
      <c r="O27">
        <f>CORREL(F$2:F27,$G$2:$G27)</f>
        <v>-0.25386717203836151</v>
      </c>
      <c r="P27">
        <f>CORREL(G$2:G27,$G$2:$G27)</f>
        <v>1.0000000000000002</v>
      </c>
      <c r="R27">
        <f t="shared" si="7"/>
        <v>0.24140689690275138</v>
      </c>
      <c r="S27">
        <f t="shared" si="8"/>
        <v>-0.25386717203836151</v>
      </c>
      <c r="T27">
        <f>HLOOKUP(R27,$K27:$O$122,J27,0)</f>
        <v>3</v>
      </c>
      <c r="U27">
        <f>HLOOKUP(S27,$K27:$O$122,J27,0)</f>
        <v>5</v>
      </c>
    </row>
    <row r="28" spans="1:21" x14ac:dyDescent="0.3">
      <c r="A28" t="s">
        <v>221</v>
      </c>
      <c r="B28">
        <f t="shared" si="9"/>
        <v>20</v>
      </c>
      <c r="C28">
        <f t="shared" si="10"/>
        <v>20</v>
      </c>
      <c r="D28">
        <f t="shared" si="11"/>
        <v>27</v>
      </c>
      <c r="E28">
        <f t="shared" si="12"/>
        <v>16</v>
      </c>
      <c r="F28">
        <f t="shared" si="13"/>
        <v>17</v>
      </c>
      <c r="G28">
        <f t="shared" si="1"/>
        <v>559</v>
      </c>
      <c r="H28">
        <f t="shared" si="6"/>
        <v>100</v>
      </c>
      <c r="J28">
        <v>95</v>
      </c>
      <c r="K28">
        <f>CORREL(B$2:B28,$G$2:$G28)</f>
        <v>0.15306574422846461</v>
      </c>
      <c r="L28">
        <f>CORREL(C$2:C28,$G$2:$G28)</f>
        <v>0.1176824616354251</v>
      </c>
      <c r="M28">
        <f>CORREL(D$2:D28,$G$2:$G28)</f>
        <v>0.25895654026386583</v>
      </c>
      <c r="N28">
        <f>CORREL(E$2:E28,$G$2:$G28)</f>
        <v>-0.16665712594202803</v>
      </c>
      <c r="O28">
        <f>CORREL(F$2:F28,$G$2:$G28)</f>
        <v>-0.28263203303995382</v>
      </c>
      <c r="P28">
        <f>CORREL(G$2:G28,$G$2:$G28)</f>
        <v>1.0000000000000002</v>
      </c>
      <c r="R28">
        <f t="shared" si="7"/>
        <v>0.25895654026386583</v>
      </c>
      <c r="S28">
        <f t="shared" si="8"/>
        <v>-0.28263203303995382</v>
      </c>
      <c r="T28">
        <f>HLOOKUP(R28,$K28:$O$122,J28,0)</f>
        <v>3</v>
      </c>
      <c r="U28">
        <f>HLOOKUP(S28,$K28:$O$122,J28,0)</f>
        <v>5</v>
      </c>
    </row>
    <row r="29" spans="1:21" x14ac:dyDescent="0.3">
      <c r="A29" t="s">
        <v>222</v>
      </c>
      <c r="B29">
        <f t="shared" si="9"/>
        <v>20</v>
      </c>
      <c r="C29">
        <f t="shared" si="10"/>
        <v>20</v>
      </c>
      <c r="D29">
        <f t="shared" si="11"/>
        <v>28</v>
      </c>
      <c r="E29">
        <f t="shared" si="12"/>
        <v>16</v>
      </c>
      <c r="F29">
        <f t="shared" si="13"/>
        <v>16</v>
      </c>
      <c r="G29">
        <f t="shared" si="1"/>
        <v>579</v>
      </c>
      <c r="H29">
        <f t="shared" si="6"/>
        <v>100</v>
      </c>
      <c r="J29">
        <v>94</v>
      </c>
      <c r="K29">
        <f>CORREL(B$2:B29,$G$2:$G29)</f>
        <v>0.1632591709722522</v>
      </c>
      <c r="L29">
        <f>CORREL(C$2:C29,$G$2:$G29)</f>
        <v>0.12204000156635471</v>
      </c>
      <c r="M29">
        <f>CORREL(D$2:D29,$G$2:$G29)</f>
        <v>0.27739868984531502</v>
      </c>
      <c r="N29">
        <f>CORREL(E$2:E29,$G$2:$G29)</f>
        <v>-0.16341438946683751</v>
      </c>
      <c r="O29">
        <f>CORREL(F$2:F29,$G$2:$G29)</f>
        <v>-0.30989115480468971</v>
      </c>
      <c r="P29">
        <f>CORREL(G$2:G29,$G$2:$G29)</f>
        <v>0.99999999999999989</v>
      </c>
      <c r="R29">
        <f t="shared" si="7"/>
        <v>0.27739868984531502</v>
      </c>
      <c r="S29">
        <f t="shared" si="8"/>
        <v>-0.30989115480468971</v>
      </c>
      <c r="T29">
        <f>HLOOKUP(R29,$K29:$O$122,J29,0)</f>
        <v>3</v>
      </c>
      <c r="U29">
        <f>HLOOKUP(S29,$K29:$O$122,J29,0)</f>
        <v>5</v>
      </c>
    </row>
    <row r="30" spans="1:21" x14ac:dyDescent="0.3">
      <c r="A30" t="s">
        <v>223</v>
      </c>
      <c r="B30">
        <f t="shared" si="9"/>
        <v>20</v>
      </c>
      <c r="C30">
        <f t="shared" si="10"/>
        <v>20</v>
      </c>
      <c r="D30">
        <f t="shared" si="11"/>
        <v>29</v>
      </c>
      <c r="E30">
        <f t="shared" si="12"/>
        <v>16</v>
      </c>
      <c r="F30">
        <f t="shared" si="13"/>
        <v>15</v>
      </c>
      <c r="G30">
        <f t="shared" si="1"/>
        <v>599</v>
      </c>
      <c r="H30">
        <f t="shared" si="6"/>
        <v>100</v>
      </c>
      <c r="J30">
        <v>93</v>
      </c>
      <c r="K30">
        <f>CORREL(B$2:B30,$G$2:$G30)</f>
        <v>0.17223405979760428</v>
      </c>
      <c r="L30">
        <f>CORREL(C$2:C30,$G$2:$G30)</f>
        <v>0.12585370041609192</v>
      </c>
      <c r="M30">
        <f>CORREL(D$2:D30,$G$2:$G30)</f>
        <v>0.29654991807698855</v>
      </c>
      <c r="N30">
        <f>CORREL(E$2:E30,$G$2:$G30)</f>
        <v>-0.16041101150996395</v>
      </c>
      <c r="O30">
        <f>CORREL(F$2:F30,$G$2:$G30)</f>
        <v>-0.33582171324267435</v>
      </c>
      <c r="P30">
        <f>CORREL(G$2:G30,$G$2:$G30)</f>
        <v>1.0000000000000002</v>
      </c>
      <c r="R30">
        <f t="shared" si="7"/>
        <v>0.29654991807698855</v>
      </c>
      <c r="S30">
        <f t="shared" si="8"/>
        <v>-0.33582171324267435</v>
      </c>
      <c r="T30">
        <f>HLOOKUP(R30,$K30:$O$122,J30,0)</f>
        <v>3</v>
      </c>
      <c r="U30">
        <f>HLOOKUP(S30,$K30:$O$122,J30,0)</f>
        <v>5</v>
      </c>
    </row>
    <row r="31" spans="1:21" x14ac:dyDescent="0.3">
      <c r="A31" t="s">
        <v>224</v>
      </c>
      <c r="B31">
        <f t="shared" si="9"/>
        <v>20</v>
      </c>
      <c r="C31">
        <f t="shared" si="10"/>
        <v>20</v>
      </c>
      <c r="D31">
        <f t="shared" si="11"/>
        <v>30</v>
      </c>
      <c r="E31">
        <f t="shared" si="12"/>
        <v>16</v>
      </c>
      <c r="F31">
        <f t="shared" si="13"/>
        <v>14</v>
      </c>
      <c r="G31">
        <f t="shared" si="1"/>
        <v>619</v>
      </c>
      <c r="H31">
        <f t="shared" si="6"/>
        <v>100</v>
      </c>
      <c r="J31">
        <v>92</v>
      </c>
      <c r="K31">
        <f>CORREL(B$2:B31,$G$2:$G31)</f>
        <v>0.18016227133908413</v>
      </c>
      <c r="L31">
        <f>CORREL(C$2:C31,$G$2:$G31)</f>
        <v>0.12919812554748067</v>
      </c>
      <c r="M31">
        <f>CORREL(D$2:D31,$G$2:$G31)</f>
        <v>0.31624800294500333</v>
      </c>
      <c r="N31">
        <f>CORREL(E$2:E31,$G$2:$G31)</f>
        <v>-0.15761071443315283</v>
      </c>
      <c r="O31">
        <f>CORREL(F$2:F31,$G$2:$G31)</f>
        <v>-0.36056266600133136</v>
      </c>
      <c r="P31">
        <f>CORREL(G$2:G31,$G$2:$G31)</f>
        <v>1.0000000000000002</v>
      </c>
      <c r="R31">
        <f t="shared" si="7"/>
        <v>0.31624800294500333</v>
      </c>
      <c r="S31">
        <f t="shared" si="8"/>
        <v>-0.36056266600133136</v>
      </c>
      <c r="T31">
        <f>HLOOKUP(R31,$K31:$O$122,J31,0)</f>
        <v>3</v>
      </c>
      <c r="U31">
        <f>HLOOKUP(S31,$K31:$O$122,J31,0)</f>
        <v>5</v>
      </c>
    </row>
    <row r="32" spans="1:21" x14ac:dyDescent="0.3">
      <c r="A32" t="s">
        <v>225</v>
      </c>
      <c r="B32">
        <f t="shared" si="9"/>
        <v>20</v>
      </c>
      <c r="C32">
        <f t="shared" si="10"/>
        <v>20</v>
      </c>
      <c r="D32">
        <f t="shared" si="11"/>
        <v>31</v>
      </c>
      <c r="E32">
        <f t="shared" si="12"/>
        <v>16</v>
      </c>
      <c r="F32">
        <f t="shared" si="13"/>
        <v>13</v>
      </c>
      <c r="G32">
        <f t="shared" si="1"/>
        <v>639</v>
      </c>
      <c r="H32">
        <f t="shared" si="6"/>
        <v>100</v>
      </c>
      <c r="J32">
        <v>91</v>
      </c>
      <c r="K32">
        <f>CORREL(B$2:B32,$G$2:$G32)</f>
        <v>0.1871846389076012</v>
      </c>
      <c r="L32">
        <f>CORREL(C$2:C32,$G$2:$G32)</f>
        <v>0.13213489166173831</v>
      </c>
      <c r="M32">
        <f>CORREL(D$2:D32,$G$2:$G32)</f>
        <v>0.33634780314402568</v>
      </c>
      <c r="N32">
        <f>CORREL(E$2:E32,$G$2:$G32)</f>
        <v>-0.15498505228748588</v>
      </c>
      <c r="O32">
        <f>CORREL(F$2:F32,$G$2:$G32)</f>
        <v>-0.3842245872235534</v>
      </c>
      <c r="P32">
        <f>CORREL(G$2:G32,$G$2:$G32)</f>
        <v>1</v>
      </c>
      <c r="R32">
        <f t="shared" si="7"/>
        <v>0.33634780314402568</v>
      </c>
      <c r="S32">
        <f t="shared" si="8"/>
        <v>-0.3842245872235534</v>
      </c>
      <c r="T32">
        <f>HLOOKUP(R32,$K32:$O$122,J32,0)</f>
        <v>3</v>
      </c>
      <c r="U32">
        <f>HLOOKUP(S32,$K32:$O$122,J32,0)</f>
        <v>5</v>
      </c>
    </row>
    <row r="33" spans="1:21" x14ac:dyDescent="0.3">
      <c r="A33" t="s">
        <v>226</v>
      </c>
      <c r="B33">
        <f t="shared" si="9"/>
        <v>20</v>
      </c>
      <c r="C33">
        <f t="shared" si="10"/>
        <v>20</v>
      </c>
      <c r="D33">
        <f t="shared" si="11"/>
        <v>32</v>
      </c>
      <c r="E33">
        <f t="shared" si="12"/>
        <v>16</v>
      </c>
      <c r="F33">
        <f t="shared" si="13"/>
        <v>12</v>
      </c>
      <c r="G33">
        <f t="shared" si="1"/>
        <v>659</v>
      </c>
      <c r="H33">
        <f t="shared" si="6"/>
        <v>100</v>
      </c>
      <c r="J33">
        <v>90</v>
      </c>
      <c r="K33">
        <f>CORREL(B$2:B33,$G$2:$G33)</f>
        <v>0.19341793429853626</v>
      </c>
      <c r="L33">
        <f>CORREL(C$2:C33,$G$2:$G33)</f>
        <v>0.13471547409357634</v>
      </c>
      <c r="M33">
        <f>CORREL(D$2:D33,$G$2:$G33)</f>
        <v>0.356718521617366</v>
      </c>
      <c r="N33">
        <f>CORREL(E$2:E33,$G$2:$G33)</f>
        <v>-0.15251136946872004</v>
      </c>
      <c r="O33">
        <f>CORREL(F$2:F33,$G$2:$G33)</f>
        <v>-0.40689667126747225</v>
      </c>
      <c r="P33">
        <f>CORREL(G$2:G33,$G$2:$G33)</f>
        <v>1</v>
      </c>
      <c r="R33">
        <f t="shared" si="7"/>
        <v>0.356718521617366</v>
      </c>
      <c r="S33">
        <f t="shared" si="8"/>
        <v>-0.40689667126747225</v>
      </c>
      <c r="T33">
        <f>HLOOKUP(R33,$K33:$O$122,J33,0)</f>
        <v>3</v>
      </c>
      <c r="U33">
        <f>HLOOKUP(S33,$K33:$O$122,J33,0)</f>
        <v>5</v>
      </c>
    </row>
    <row r="34" spans="1:21" x14ac:dyDescent="0.3">
      <c r="A34" t="s">
        <v>227</v>
      </c>
      <c r="B34">
        <f t="shared" si="9"/>
        <v>20</v>
      </c>
      <c r="C34">
        <f t="shared" si="10"/>
        <v>20</v>
      </c>
      <c r="D34">
        <f t="shared" si="11"/>
        <v>33</v>
      </c>
      <c r="E34">
        <f t="shared" si="12"/>
        <v>16</v>
      </c>
      <c r="F34">
        <f t="shared" si="13"/>
        <v>11</v>
      </c>
      <c r="G34">
        <f t="shared" si="1"/>
        <v>679</v>
      </c>
      <c r="H34">
        <f t="shared" si="6"/>
        <v>100</v>
      </c>
      <c r="J34">
        <v>89</v>
      </c>
      <c r="K34">
        <f>CORREL(B$2:B34,$G$2:$G34)</f>
        <v>0.19895997334027052</v>
      </c>
      <c r="L34">
        <f>CORREL(C$2:C34,$G$2:$G34)</f>
        <v>0.13698328850290697</v>
      </c>
      <c r="M34">
        <f>CORREL(D$2:D34,$G$2:$G34)</f>
        <v>0.37724187798959852</v>
      </c>
      <c r="N34">
        <f>CORREL(E$2:E34,$G$2:$G34)</f>
        <v>-0.15017136426844385</v>
      </c>
      <c r="O34">
        <f>CORREL(F$2:F34,$G$2:$G34)</f>
        <v>-0.42865182366670523</v>
      </c>
      <c r="P34">
        <f>CORREL(G$2:G34,$G$2:$G34)</f>
        <v>1</v>
      </c>
      <c r="R34">
        <f t="shared" si="7"/>
        <v>0.37724187798959852</v>
      </c>
      <c r="S34">
        <f t="shared" si="8"/>
        <v>-0.42865182366670523</v>
      </c>
      <c r="T34">
        <f>HLOOKUP(R34,$K34:$O$122,J34,0)</f>
        <v>3</v>
      </c>
      <c r="U34">
        <f>HLOOKUP(S34,$K34:$O$122,J34,0)</f>
        <v>5</v>
      </c>
    </row>
    <row r="35" spans="1:21" x14ac:dyDescent="0.3">
      <c r="A35" t="s">
        <v>228</v>
      </c>
      <c r="B35">
        <f t="shared" si="9"/>
        <v>20</v>
      </c>
      <c r="C35">
        <f t="shared" si="10"/>
        <v>20</v>
      </c>
      <c r="D35">
        <f t="shared" si="11"/>
        <v>34</v>
      </c>
      <c r="E35">
        <f t="shared" si="12"/>
        <v>16</v>
      </c>
      <c r="F35">
        <f t="shared" si="13"/>
        <v>10</v>
      </c>
      <c r="G35">
        <f t="shared" si="1"/>
        <v>699</v>
      </c>
      <c r="H35">
        <f t="shared" si="6"/>
        <v>100</v>
      </c>
      <c r="J35">
        <v>88</v>
      </c>
      <c r="K35">
        <f>CORREL(B$2:B35,$G$2:$G35)</f>
        <v>0.20389342959315437</v>
      </c>
      <c r="L35">
        <f>CORREL(C$2:C35,$G$2:$G35)</f>
        <v>0.13897525749067988</v>
      </c>
      <c r="M35">
        <f>CORREL(D$2:D35,$G$2:$G35)</f>
        <v>0.3978108756902704</v>
      </c>
      <c r="N35">
        <f>CORREL(E$2:E35,$G$2:$G35)</f>
        <v>-0.14795005885053147</v>
      </c>
      <c r="O35">
        <f>CORREL(F$2:F35,$G$2:$G35)</f>
        <v>-0.44955042671666801</v>
      </c>
      <c r="P35">
        <f>CORREL(G$2:G35,$G$2:$G35)</f>
        <v>1.0000000000000002</v>
      </c>
      <c r="R35">
        <f t="shared" si="7"/>
        <v>0.3978108756902704</v>
      </c>
      <c r="S35">
        <f t="shared" si="8"/>
        <v>-0.44955042671666801</v>
      </c>
      <c r="T35">
        <f>HLOOKUP(R35,$K35:$O$122,J35,0)</f>
        <v>3</v>
      </c>
      <c r="U35">
        <f>HLOOKUP(S35,$K35:$O$122,J35,0)</f>
        <v>5</v>
      </c>
    </row>
    <row r="36" spans="1:21" x14ac:dyDescent="0.3">
      <c r="A36" t="s">
        <v>229</v>
      </c>
      <c r="B36">
        <f t="shared" si="9"/>
        <v>20</v>
      </c>
      <c r="C36">
        <f t="shared" si="10"/>
        <v>20</v>
      </c>
      <c r="D36">
        <f t="shared" si="11"/>
        <v>35</v>
      </c>
      <c r="E36">
        <f t="shared" si="12"/>
        <v>16</v>
      </c>
      <c r="F36">
        <f t="shared" si="13"/>
        <v>9</v>
      </c>
      <c r="G36">
        <f t="shared" si="1"/>
        <v>719</v>
      </c>
      <c r="H36">
        <f t="shared" si="6"/>
        <v>100</v>
      </c>
      <c r="J36">
        <v>87</v>
      </c>
      <c r="K36">
        <f>CORREL(B$2:B36,$G$2:$G36)</f>
        <v>0.2082887314902937</v>
      </c>
      <c r="L36">
        <f>CORREL(C$2:C36,$G$2:$G36)</f>
        <v>0.14072301059532571</v>
      </c>
      <c r="M36">
        <f>CORREL(D$2:D36,$G$2:$G36)</f>
        <v>0.41832895235141582</v>
      </c>
      <c r="N36">
        <f>CORREL(E$2:E36,$G$2:$G36)</f>
        <v>-0.14583504814036347</v>
      </c>
      <c r="O36">
        <f>CORREL(F$2:F36,$G$2:$G36)</f>
        <v>-0.46964316579423088</v>
      </c>
      <c r="P36">
        <f>CORREL(G$2:G36,$G$2:$G36)</f>
        <v>1</v>
      </c>
      <c r="R36">
        <f t="shared" si="7"/>
        <v>0.41832895235141582</v>
      </c>
      <c r="S36">
        <f t="shared" si="8"/>
        <v>-0.46964316579423088</v>
      </c>
      <c r="T36">
        <f>HLOOKUP(R36,$K36:$O$122,J36,0)</f>
        <v>3</v>
      </c>
      <c r="U36">
        <f>HLOOKUP(S36,$K36:$O$122,J36,0)</f>
        <v>5</v>
      </c>
    </row>
    <row r="37" spans="1:21" x14ac:dyDescent="0.3">
      <c r="A37" t="s">
        <v>230</v>
      </c>
      <c r="B37">
        <f t="shared" si="9"/>
        <v>20</v>
      </c>
      <c r="C37">
        <f t="shared" si="10"/>
        <v>20</v>
      </c>
      <c r="D37">
        <f t="shared" si="11"/>
        <v>36</v>
      </c>
      <c r="E37">
        <f t="shared" si="12"/>
        <v>16</v>
      </c>
      <c r="F37">
        <f t="shared" si="13"/>
        <v>8</v>
      </c>
      <c r="G37">
        <f t="shared" si="1"/>
        <v>739</v>
      </c>
      <c r="H37">
        <f t="shared" si="6"/>
        <v>100</v>
      </c>
      <c r="J37">
        <v>86</v>
      </c>
      <c r="K37">
        <f>CORREL(B$2:B37,$G$2:$G37)</f>
        <v>0.21220629660705659</v>
      </c>
      <c r="L37">
        <f>CORREL(C$2:C37,$G$2:$G37)</f>
        <v>0.14225381725151959</v>
      </c>
      <c r="M37">
        <f>CORREL(D$2:D37,$G$2:$G37)</f>
        <v>0.43870936866847199</v>
      </c>
      <c r="N37">
        <f>CORREL(E$2:E37,$G$2:$G37)</f>
        <v>-0.14381594375996676</v>
      </c>
      <c r="O37">
        <f>CORREL(F$2:F37,$G$2:$G37)</f>
        <v>-0.48897317652089839</v>
      </c>
      <c r="P37">
        <f>CORREL(G$2:G37,$G$2:$G37)</f>
        <v>1</v>
      </c>
      <c r="R37">
        <f t="shared" si="7"/>
        <v>0.43870936866847199</v>
      </c>
      <c r="S37">
        <f t="shared" si="8"/>
        <v>-0.48897317652089839</v>
      </c>
      <c r="T37">
        <f>HLOOKUP(R37,$K37:$O$122,J37,0)</f>
        <v>3</v>
      </c>
      <c r="U37">
        <f>HLOOKUP(S37,$K37:$O$122,J37,0)</f>
        <v>5</v>
      </c>
    </row>
    <row r="38" spans="1:21" x14ac:dyDescent="0.3">
      <c r="A38" t="s">
        <v>231</v>
      </c>
      <c r="B38">
        <f t="shared" si="9"/>
        <v>20</v>
      </c>
      <c r="C38">
        <f t="shared" si="10"/>
        <v>20</v>
      </c>
      <c r="D38">
        <f t="shared" si="11"/>
        <v>37</v>
      </c>
      <c r="E38">
        <f t="shared" si="12"/>
        <v>16</v>
      </c>
      <c r="F38">
        <f t="shared" si="13"/>
        <v>7</v>
      </c>
      <c r="G38">
        <f t="shared" si="1"/>
        <v>759</v>
      </c>
      <c r="H38">
        <f t="shared" si="6"/>
        <v>100</v>
      </c>
      <c r="J38">
        <v>85</v>
      </c>
      <c r="K38">
        <f>CORREL(B$2:B38,$G$2:$G38)</f>
        <v>0.2156982781973121</v>
      </c>
      <c r="L38">
        <f>CORREL(C$2:C38,$G$2:$G38)</f>
        <v>0.14359132186444909</v>
      </c>
      <c r="M38">
        <f>CORREL(D$2:D38,$G$2:$G38)</f>
        <v>0.45887473584182353</v>
      </c>
      <c r="N38">
        <f>CORREL(E$2:E38,$G$2:$G38)</f>
        <v>-0.14188395668313608</v>
      </c>
      <c r="O38">
        <f>CORREL(F$2:F38,$G$2:$G38)</f>
        <v>-0.50757769196451819</v>
      </c>
      <c r="P38">
        <f>CORREL(G$2:G38,$G$2:$G38)</f>
        <v>1.0000000000000002</v>
      </c>
      <c r="R38">
        <f t="shared" si="7"/>
        <v>0.45887473584182353</v>
      </c>
      <c r="S38">
        <f t="shared" si="8"/>
        <v>-0.50757769196451819</v>
      </c>
      <c r="T38">
        <f>HLOOKUP(R38,$K38:$O$122,J38,0)</f>
        <v>3</v>
      </c>
      <c r="U38">
        <f>HLOOKUP(S38,$K38:$O$122,J38,0)</f>
        <v>5</v>
      </c>
    </row>
    <row r="39" spans="1:21" x14ac:dyDescent="0.3">
      <c r="A39" t="s">
        <v>232</v>
      </c>
      <c r="B39">
        <f t="shared" si="9"/>
        <v>20</v>
      </c>
      <c r="C39">
        <f t="shared" si="10"/>
        <v>20</v>
      </c>
      <c r="D39">
        <f t="shared" si="11"/>
        <v>38</v>
      </c>
      <c r="E39">
        <f t="shared" si="12"/>
        <v>16</v>
      </c>
      <c r="F39">
        <f t="shared" si="13"/>
        <v>6</v>
      </c>
      <c r="G39">
        <f t="shared" si="1"/>
        <v>779</v>
      </c>
      <c r="H39">
        <f t="shared" si="6"/>
        <v>100</v>
      </c>
      <c r="J39">
        <v>84</v>
      </c>
      <c r="K39">
        <f>CORREL(B$2:B39,$G$2:$G39)</f>
        <v>0.21880994722533245</v>
      </c>
      <c r="L39">
        <f>CORREL(C$2:C39,$G$2:$G39)</f>
        <v>0.14475612994453987</v>
      </c>
      <c r="M39">
        <f>CORREL(D$2:D39,$G$2:$G39)</f>
        <v>0.47875661315198237</v>
      </c>
      <c r="N39">
        <f>CORREL(E$2:E39,$G$2:$G39)</f>
        <v>-0.14003158006493918</v>
      </c>
      <c r="O39">
        <f>CORREL(F$2:F39,$G$2:$G39)</f>
        <v>-0.52548931589921266</v>
      </c>
      <c r="P39">
        <f>CORREL(G$2:G39,$G$2:$G39)</f>
        <v>0.99999999999999989</v>
      </c>
      <c r="R39">
        <f t="shared" si="7"/>
        <v>0.47875661315198237</v>
      </c>
      <c r="S39">
        <f t="shared" si="8"/>
        <v>-0.52548931589921266</v>
      </c>
      <c r="T39">
        <f>HLOOKUP(R39,$K39:$O$122,J39,0)</f>
        <v>3</v>
      </c>
      <c r="U39">
        <f>HLOOKUP(S39,$K39:$O$122,J39,0)</f>
        <v>5</v>
      </c>
    </row>
    <row r="40" spans="1:21" x14ac:dyDescent="0.3">
      <c r="A40" t="s">
        <v>233</v>
      </c>
      <c r="B40">
        <f t="shared" si="9"/>
        <v>20</v>
      </c>
      <c r="C40">
        <f t="shared" si="10"/>
        <v>20</v>
      </c>
      <c r="D40">
        <f t="shared" si="11"/>
        <v>39</v>
      </c>
      <c r="E40">
        <f t="shared" si="12"/>
        <v>16</v>
      </c>
      <c r="F40">
        <f t="shared" si="13"/>
        <v>5</v>
      </c>
      <c r="G40">
        <f t="shared" si="1"/>
        <v>799</v>
      </c>
      <c r="H40">
        <f t="shared" si="6"/>
        <v>100</v>
      </c>
      <c r="J40">
        <v>83</v>
      </c>
      <c r="K40">
        <f>CORREL(B$2:B40,$G$2:$G40)</f>
        <v>0.22158079810480355</v>
      </c>
      <c r="L40">
        <f>CORREL(C$2:C40,$G$2:$G40)</f>
        <v>0.14576628054779106</v>
      </c>
      <c r="M40">
        <f>CORREL(D$2:D40,$G$2:$G40)</f>
        <v>0.49829512988811936</v>
      </c>
      <c r="N40">
        <f>CORREL(E$2:E40,$G$2:$G40)</f>
        <v>-0.13825234541732578</v>
      </c>
      <c r="O40">
        <f>CORREL(F$2:F40,$G$2:$G40)</f>
        <v>-0.54273701245530759</v>
      </c>
      <c r="P40">
        <f>CORREL(G$2:G40,$G$2:$G40)</f>
        <v>1</v>
      </c>
      <c r="R40">
        <f t="shared" si="7"/>
        <v>0.49829512988811936</v>
      </c>
      <c r="S40">
        <f t="shared" si="8"/>
        <v>-0.54273701245530759</v>
      </c>
      <c r="T40">
        <f>HLOOKUP(R40,$K40:$O$122,J40,0)</f>
        <v>3</v>
      </c>
      <c r="U40">
        <f>HLOOKUP(S40,$K40:$O$122,J40,0)</f>
        <v>5</v>
      </c>
    </row>
    <row r="41" spans="1:21" x14ac:dyDescent="0.3">
      <c r="A41" t="s">
        <v>234</v>
      </c>
      <c r="B41">
        <f t="shared" si="9"/>
        <v>20</v>
      </c>
      <c r="C41">
        <f t="shared" si="10"/>
        <v>20</v>
      </c>
      <c r="D41">
        <f t="shared" si="11"/>
        <v>40</v>
      </c>
      <c r="E41">
        <f t="shared" si="12"/>
        <v>16</v>
      </c>
      <c r="F41">
        <f t="shared" si="13"/>
        <v>4</v>
      </c>
      <c r="G41">
        <f t="shared" si="1"/>
        <v>819</v>
      </c>
      <c r="H41">
        <f t="shared" si="6"/>
        <v>100</v>
      </c>
      <c r="J41">
        <v>82</v>
      </c>
      <c r="K41">
        <f>CORREL(B$2:B41,$G$2:$G41)</f>
        <v>0.22404544228863887</v>
      </c>
      <c r="L41">
        <f>CORREL(C$2:C41,$G$2:$G41)</f>
        <v>0.14663763080417289</v>
      </c>
      <c r="M41">
        <f>CORREL(D$2:D41,$G$2:$G41)</f>
        <v>0.51743860252834439</v>
      </c>
      <c r="N41">
        <f>CORREL(E$2:E41,$G$2:$G41)</f>
        <v>-0.13654063316917342</v>
      </c>
      <c r="O41">
        <f>CORREL(F$2:F41,$G$2:$G41)</f>
        <v>-0.55934687806961092</v>
      </c>
      <c r="P41">
        <f>CORREL(G$2:G41,$G$2:$G41)</f>
        <v>1</v>
      </c>
      <c r="R41">
        <f t="shared" si="7"/>
        <v>0.51743860252834439</v>
      </c>
      <c r="S41">
        <f t="shared" si="8"/>
        <v>-0.55934687806961092</v>
      </c>
      <c r="T41">
        <f>HLOOKUP(R41,$K41:$O$122,J41,0)</f>
        <v>3</v>
      </c>
      <c r="U41">
        <f>HLOOKUP(S41,$K41:$O$122,J41,0)</f>
        <v>5</v>
      </c>
    </row>
    <row r="42" spans="1:21" x14ac:dyDescent="0.3">
      <c r="A42" t="s">
        <v>235</v>
      </c>
      <c r="B42">
        <f t="shared" si="9"/>
        <v>20</v>
      </c>
      <c r="C42">
        <f t="shared" si="10"/>
        <v>20</v>
      </c>
      <c r="D42">
        <f t="shared" si="11"/>
        <v>41</v>
      </c>
      <c r="E42">
        <f t="shared" si="12"/>
        <v>16</v>
      </c>
      <c r="F42">
        <f t="shared" si="13"/>
        <v>3</v>
      </c>
      <c r="G42">
        <f t="shared" si="1"/>
        <v>839</v>
      </c>
      <c r="H42">
        <f t="shared" si="6"/>
        <v>100</v>
      </c>
      <c r="J42">
        <v>81</v>
      </c>
      <c r="K42">
        <f>CORREL(B$2:B42,$G$2:$G42)</f>
        <v>0.22623433702727849</v>
      </c>
      <c r="L42">
        <f>CORREL(C$2:C42,$G$2:$G42)</f>
        <v>0.14738417166805912</v>
      </c>
      <c r="M42">
        <f>CORREL(D$2:D42,$G$2:$G42)</f>
        <v>0.5361431304418367</v>
      </c>
      <c r="N42">
        <f>CORREL(E$2:E42,$G$2:$G42)</f>
        <v>-0.13489152402034207</v>
      </c>
      <c r="O42">
        <f>CORREL(F$2:F42,$G$2:$G42)</f>
        <v>-0.5753427446278131</v>
      </c>
      <c r="P42">
        <f>CORREL(G$2:G42,$G$2:$G42)</f>
        <v>1</v>
      </c>
      <c r="R42">
        <f t="shared" si="7"/>
        <v>0.5361431304418367</v>
      </c>
      <c r="S42">
        <f t="shared" si="8"/>
        <v>-0.5753427446278131</v>
      </c>
      <c r="T42">
        <f>HLOOKUP(R42,$K42:$O$122,J42,0)</f>
        <v>3</v>
      </c>
      <c r="U42">
        <f>HLOOKUP(S42,$K42:$O$122,J42,0)</f>
        <v>5</v>
      </c>
    </row>
    <row r="43" spans="1:21" x14ac:dyDescent="0.3">
      <c r="A43" t="s">
        <v>236</v>
      </c>
      <c r="B43">
        <f t="shared" si="9"/>
        <v>20</v>
      </c>
      <c r="C43">
        <f t="shared" si="10"/>
        <v>20</v>
      </c>
      <c r="D43">
        <f t="shared" si="11"/>
        <v>42</v>
      </c>
      <c r="E43">
        <f t="shared" si="12"/>
        <v>16</v>
      </c>
      <c r="F43">
        <f t="shared" si="13"/>
        <v>2</v>
      </c>
      <c r="G43">
        <f t="shared" si="1"/>
        <v>859</v>
      </c>
      <c r="H43">
        <f t="shared" si="6"/>
        <v>100</v>
      </c>
      <c r="J43">
        <v>80</v>
      </c>
      <c r="K43">
        <f>CORREL(B$2:B43,$G$2:$G43)</f>
        <v>0.22817438466490639</v>
      </c>
      <c r="L43">
        <f>CORREL(C$2:C43,$G$2:$G43)</f>
        <v>0.14801828927978908</v>
      </c>
      <c r="M43">
        <f>CORREL(D$2:D43,$G$2:$G43)</f>
        <v>0.55437216250490406</v>
      </c>
      <c r="N43">
        <f>CORREL(E$2:E43,$G$2:$G43)</f>
        <v>-0.13330068122364913</v>
      </c>
      <c r="O43">
        <f>CORREL(F$2:F43,$G$2:$G43)</f>
        <v>-0.59074665062439047</v>
      </c>
      <c r="P43">
        <f>CORREL(G$2:G43,$G$2:$G43)</f>
        <v>1</v>
      </c>
      <c r="R43">
        <f t="shared" si="7"/>
        <v>0.55437216250490406</v>
      </c>
      <c r="S43">
        <f t="shared" si="8"/>
        <v>-0.59074665062439047</v>
      </c>
      <c r="T43">
        <f>HLOOKUP(R43,$K43:$O$122,J43,0)</f>
        <v>3</v>
      </c>
      <c r="U43">
        <f>HLOOKUP(S43,$K43:$O$122,J43,0)</f>
        <v>5</v>
      </c>
    </row>
    <row r="44" spans="1:21" x14ac:dyDescent="0.3">
      <c r="A44" t="s">
        <v>237</v>
      </c>
      <c r="B44" s="16">
        <f t="shared" si="9"/>
        <v>20</v>
      </c>
      <c r="C44" s="16">
        <f t="shared" si="10"/>
        <v>20</v>
      </c>
      <c r="D44" s="16">
        <f t="shared" si="11"/>
        <v>43</v>
      </c>
      <c r="E44" s="16">
        <f t="shared" si="12"/>
        <v>16</v>
      </c>
      <c r="F44" s="16">
        <f t="shared" si="13"/>
        <v>1</v>
      </c>
      <c r="G44" s="16">
        <f t="shared" si="1"/>
        <v>879</v>
      </c>
      <c r="H44" s="16">
        <f t="shared" si="6"/>
        <v>100</v>
      </c>
      <c r="J44">
        <v>79</v>
      </c>
      <c r="K44">
        <f>CORREL(B$2:B44,$G$2:$G44)</f>
        <v>0.22988942923572747</v>
      </c>
      <c r="L44">
        <f>CORREL(C$2:C44,$G$2:$G44)</f>
        <v>0.14855098289200228</v>
      </c>
      <c r="M44">
        <f>CORREL(D$2:D44,$G$2:$G44)</f>
        <v>0.57209603360105166</v>
      </c>
      <c r="N44">
        <f>CORREL(E$2:E44,$G$2:$G44)</f>
        <v>-0.1317642565476749</v>
      </c>
      <c r="O44">
        <f>CORREL(F$2:F44,$G$2:$G44)</f>
        <v>-0.60557920846729862</v>
      </c>
      <c r="P44">
        <f>CORREL(G$2:G44,$G$2:$G44)</f>
        <v>1</v>
      </c>
      <c r="R44">
        <f t="shared" si="7"/>
        <v>0.57209603360105166</v>
      </c>
      <c r="S44">
        <f t="shared" si="8"/>
        <v>-0.60557920846729862</v>
      </c>
      <c r="T44">
        <f>HLOOKUP(R44,$K44:$O$122,J44,0)</f>
        <v>3</v>
      </c>
      <c r="U44">
        <f>HLOOKUP(S44,$K44:$O$122,J44,0)</f>
        <v>5</v>
      </c>
    </row>
    <row r="45" spans="1:21" x14ac:dyDescent="0.3">
      <c r="A45" t="s">
        <v>238</v>
      </c>
      <c r="B45">
        <f t="shared" si="9"/>
        <v>20</v>
      </c>
      <c r="C45">
        <f t="shared" si="10"/>
        <v>20</v>
      </c>
      <c r="D45">
        <f t="shared" si="11"/>
        <v>44</v>
      </c>
      <c r="E45">
        <f t="shared" si="12"/>
        <v>16</v>
      </c>
      <c r="F45">
        <f t="shared" si="13"/>
        <v>0</v>
      </c>
      <c r="G45">
        <f t="shared" si="1"/>
        <v>899</v>
      </c>
      <c r="H45">
        <f t="shared" si="6"/>
        <v>100</v>
      </c>
      <c r="J45">
        <v>78</v>
      </c>
      <c r="K45">
        <f>CORREL(B$2:B45,$G$2:$G45)</f>
        <v>0.23140067083910193</v>
      </c>
      <c r="L45">
        <f>CORREL(C$2:C45,$G$2:$G45)</f>
        <v>0.14899204779364475</v>
      </c>
      <c r="M45">
        <f>CORREL(D$2:D45,$G$2:$G45)</f>
        <v>0.58929147451863562</v>
      </c>
      <c r="N45">
        <f>CORREL(E$2:E45,$G$2:$G45)</f>
        <v>-0.13027881453907059</v>
      </c>
      <c r="O45">
        <f>CORREL(F$2:F45,$G$2:$G45)</f>
        <v>-0.6198598896834524</v>
      </c>
      <c r="P45">
        <f>CORREL(G$2:G45,$G$2:$G45)</f>
        <v>0.99999999999999978</v>
      </c>
      <c r="R45">
        <f t="shared" si="7"/>
        <v>0.58929147451863562</v>
      </c>
      <c r="S45">
        <f t="shared" si="8"/>
        <v>-0.6198598896834524</v>
      </c>
      <c r="T45">
        <f>HLOOKUP(R45,$K45:$O$122,J45,0)</f>
        <v>3</v>
      </c>
      <c r="U45">
        <f>HLOOKUP(S45,$K45:$O$122,J45,0)</f>
        <v>5</v>
      </c>
    </row>
    <row r="46" spans="1:21" x14ac:dyDescent="0.3">
      <c r="A46" t="s">
        <v>239</v>
      </c>
      <c r="B46">
        <f t="shared" si="9"/>
        <v>20</v>
      </c>
      <c r="C46">
        <f t="shared" si="10"/>
        <v>20</v>
      </c>
      <c r="D46">
        <f t="shared" si="11"/>
        <v>45</v>
      </c>
      <c r="E46">
        <f t="shared" si="12"/>
        <v>16</v>
      </c>
      <c r="F46">
        <f t="shared" si="13"/>
        <v>-1</v>
      </c>
      <c r="G46">
        <f t="shared" si="1"/>
        <v>919</v>
      </c>
      <c r="H46">
        <f t="shared" si="6"/>
        <v>100</v>
      </c>
      <c r="J46">
        <v>77</v>
      </c>
      <c r="K46">
        <f>CORREL(B$2:B46,$G$2:$G46)</f>
        <v>0.23272701362864948</v>
      </c>
      <c r="L46">
        <f>CORREL(C$2:C46,$G$2:$G46)</f>
        <v>0.14935022979195445</v>
      </c>
      <c r="M46">
        <f>CORREL(D$2:D46,$G$2:$G46)</f>
        <v>0.60594110166779436</v>
      </c>
      <c r="N46">
        <f>CORREL(E$2:E46,$G$2:$G46)</f>
        <v>-0.12884127104810486</v>
      </c>
      <c r="O46">
        <f>CORREL(F$2:F46,$G$2:$G46)</f>
        <v>-0.63360724504116772</v>
      </c>
      <c r="P46">
        <f>CORREL(G$2:G46,$G$2:$G46)</f>
        <v>0.99999999999999978</v>
      </c>
      <c r="R46">
        <f t="shared" si="7"/>
        <v>0.60594110166779436</v>
      </c>
      <c r="S46">
        <f t="shared" si="8"/>
        <v>-0.63360724504116772</v>
      </c>
      <c r="T46">
        <f>HLOOKUP(R46,$K46:$O$122,J46,0)</f>
        <v>3</v>
      </c>
      <c r="U46">
        <f>HLOOKUP(S46,$K46:$O$122,J46,0)</f>
        <v>5</v>
      </c>
    </row>
    <row r="47" spans="1:21" x14ac:dyDescent="0.3">
      <c r="A47" t="s">
        <v>240</v>
      </c>
      <c r="B47">
        <f t="shared" si="9"/>
        <v>20</v>
      </c>
      <c r="C47">
        <f t="shared" si="10"/>
        <v>20</v>
      </c>
      <c r="D47">
        <f t="shared" si="11"/>
        <v>46</v>
      </c>
      <c r="E47">
        <f t="shared" si="12"/>
        <v>16</v>
      </c>
      <c r="F47">
        <f t="shared" si="13"/>
        <v>-2</v>
      </c>
      <c r="G47">
        <f t="shared" si="1"/>
        <v>939</v>
      </c>
      <c r="H47">
        <f t="shared" si="6"/>
        <v>100</v>
      </c>
      <c r="J47">
        <v>76</v>
      </c>
      <c r="K47">
        <f>CORREL(B$2:B47,$G$2:$G47)</f>
        <v>0.23388535977907798</v>
      </c>
      <c r="L47">
        <f>CORREL(C$2:C47,$G$2:$G47)</f>
        <v>0.14963335640557562</v>
      </c>
      <c r="M47">
        <f>CORREL(D$2:D47,$G$2:$G47)</f>
        <v>0.62203289464508937</v>
      </c>
      <c r="N47">
        <f>CORREL(E$2:E47,$G$2:$G47)</f>
        <v>-0.12744884296166464</v>
      </c>
      <c r="O47">
        <f>CORREL(F$2:F47,$G$2:$G47)</f>
        <v>-0.64683907302645294</v>
      </c>
      <c r="P47">
        <f>CORREL(G$2:G47,$G$2:$G47)</f>
        <v>1</v>
      </c>
      <c r="R47">
        <f t="shared" si="7"/>
        <v>0.62203289464508937</v>
      </c>
      <c r="S47">
        <f t="shared" si="8"/>
        <v>-0.64683907302645294</v>
      </c>
      <c r="T47">
        <f>HLOOKUP(R47,$K47:$O$122,J47,0)</f>
        <v>3</v>
      </c>
      <c r="U47">
        <f>HLOOKUP(S47,$K47:$O$122,J47,0)</f>
        <v>5</v>
      </c>
    </row>
    <row r="48" spans="1:21" x14ac:dyDescent="0.3">
      <c r="A48" t="s">
        <v>241</v>
      </c>
      <c r="B48">
        <f t="shared" si="9"/>
        <v>20</v>
      </c>
      <c r="C48">
        <f t="shared" si="10"/>
        <v>20</v>
      </c>
      <c r="D48">
        <f t="shared" si="11"/>
        <v>47</v>
      </c>
      <c r="E48">
        <f t="shared" si="12"/>
        <v>16</v>
      </c>
      <c r="F48">
        <f t="shared" si="13"/>
        <v>-3</v>
      </c>
      <c r="G48">
        <f t="shared" si="1"/>
        <v>959</v>
      </c>
      <c r="H48">
        <f t="shared" si="6"/>
        <v>100</v>
      </c>
      <c r="J48">
        <v>75</v>
      </c>
      <c r="K48">
        <f>CORREL(B$2:B48,$G$2:$G48)</f>
        <v>0.23489085917162766</v>
      </c>
      <c r="L48">
        <f>CORREL(C$2:C48,$G$2:$G48)</f>
        <v>0.14984844885313575</v>
      </c>
      <c r="M48">
        <f>CORREL(D$2:D48,$G$2:$G48)</f>
        <v>0.63755967027006699</v>
      </c>
      <c r="N48">
        <f>CORREL(E$2:E48,$G$2:$G48)</f>
        <v>-0.12609900680998398</v>
      </c>
      <c r="O48">
        <f>CORREL(F$2:F48,$G$2:$G48)</f>
        <v>-0.65957254736819715</v>
      </c>
      <c r="P48">
        <f>CORREL(G$2:G48,$G$2:$G48)</f>
        <v>1</v>
      </c>
      <c r="R48">
        <f t="shared" si="7"/>
        <v>0.63755967027006699</v>
      </c>
      <c r="S48">
        <f t="shared" si="8"/>
        <v>-0.65957254736819715</v>
      </c>
      <c r="T48">
        <f>HLOOKUP(R48,$K48:$O$122,J48,0)</f>
        <v>3</v>
      </c>
      <c r="U48">
        <f>HLOOKUP(S48,$K48:$O$122,J48,0)</f>
        <v>5</v>
      </c>
    </row>
    <row r="49" spans="1:21" x14ac:dyDescent="0.3">
      <c r="A49" t="s">
        <v>242</v>
      </c>
      <c r="B49">
        <f t="shared" si="9"/>
        <v>20</v>
      </c>
      <c r="C49">
        <f t="shared" si="10"/>
        <v>20</v>
      </c>
      <c r="D49">
        <f t="shared" si="11"/>
        <v>48</v>
      </c>
      <c r="E49">
        <f t="shared" si="12"/>
        <v>16</v>
      </c>
      <c r="F49">
        <f t="shared" si="13"/>
        <v>-4</v>
      </c>
      <c r="G49">
        <f t="shared" si="1"/>
        <v>979</v>
      </c>
      <c r="H49">
        <f t="shared" si="6"/>
        <v>100</v>
      </c>
      <c r="J49">
        <v>74</v>
      </c>
      <c r="K49">
        <f>CORREL(B$2:B49,$G$2:$G49)</f>
        <v>0.23575712253742701</v>
      </c>
      <c r="L49">
        <f>CORREL(C$2:C49,$G$2:$G49)</f>
        <v>0.15000181810164079</v>
      </c>
      <c r="M49">
        <f>CORREL(D$2:D49,$G$2:$G49)</f>
        <v>0.65251856155802224</v>
      </c>
      <c r="N49">
        <f>CORREL(E$2:E49,$G$2:$G49)</f>
        <v>-0.12478946445021251</v>
      </c>
      <c r="O49">
        <f>CORREL(F$2:F49,$G$2:$G49)</f>
        <v>-0.67182431217851546</v>
      </c>
      <c r="P49">
        <f>CORREL(G$2:G49,$G$2:$G49)</f>
        <v>1</v>
      </c>
      <c r="R49">
        <f t="shared" si="7"/>
        <v>0.65251856155802224</v>
      </c>
      <c r="S49">
        <f t="shared" si="8"/>
        <v>-0.67182431217851546</v>
      </c>
      <c r="T49">
        <f>HLOOKUP(R49,$K49:$O$122,J49,0)</f>
        <v>3</v>
      </c>
      <c r="U49">
        <f>HLOOKUP(S49,$K49:$O$122,J49,0)</f>
        <v>5</v>
      </c>
    </row>
    <row r="50" spans="1:21" x14ac:dyDescent="0.3">
      <c r="A50" t="s">
        <v>243</v>
      </c>
      <c r="B50">
        <f t="shared" si="9"/>
        <v>20</v>
      </c>
      <c r="C50">
        <f t="shared" si="10"/>
        <v>20</v>
      </c>
      <c r="D50">
        <f t="shared" si="11"/>
        <v>49</v>
      </c>
      <c r="E50">
        <f t="shared" si="12"/>
        <v>16</v>
      </c>
      <c r="F50">
        <f t="shared" si="13"/>
        <v>-5</v>
      </c>
      <c r="G50">
        <f t="shared" si="1"/>
        <v>999</v>
      </c>
      <c r="H50">
        <f t="shared" si="6"/>
        <v>100</v>
      </c>
      <c r="J50">
        <v>73</v>
      </c>
      <c r="K50">
        <f>CORREL(B$2:B50,$G$2:$G50)</f>
        <v>0.23649640425622784</v>
      </c>
      <c r="L50">
        <f>CORREL(C$2:C50,$G$2:$G50)</f>
        <v>0.15009914760404106</v>
      </c>
      <c r="M50">
        <f>CORREL(D$2:D50,$G$2:$G50)</f>
        <v>0.66691050939992436</v>
      </c>
      <c r="N50">
        <f>CORREL(E$2:E50,$G$2:$G50)</f>
        <v>-0.12351811443264216</v>
      </c>
      <c r="O50">
        <f>CORREL(F$2:F50,$G$2:$G50)</f>
        <v>-0.68361055160109485</v>
      </c>
      <c r="P50">
        <f>CORREL(G$2:G50,$G$2:$G50)</f>
        <v>0.99999999999999989</v>
      </c>
      <c r="R50">
        <f t="shared" si="7"/>
        <v>0.66691050939992436</v>
      </c>
      <c r="S50">
        <f t="shared" si="8"/>
        <v>-0.68361055160109485</v>
      </c>
      <c r="T50">
        <f>HLOOKUP(R50,$K50:$O$122,J50,0)</f>
        <v>3</v>
      </c>
      <c r="U50">
        <f>HLOOKUP(S50,$K50:$O$122,J50,0)</f>
        <v>5</v>
      </c>
    </row>
    <row r="51" spans="1:21" x14ac:dyDescent="0.3">
      <c r="A51" t="s">
        <v>244</v>
      </c>
      <c r="B51">
        <f t="shared" si="9"/>
        <v>20</v>
      </c>
      <c r="C51">
        <f t="shared" si="10"/>
        <v>20</v>
      </c>
      <c r="D51">
        <f t="shared" si="11"/>
        <v>50</v>
      </c>
      <c r="E51">
        <f t="shared" si="12"/>
        <v>16</v>
      </c>
      <c r="F51">
        <f t="shared" si="13"/>
        <v>-6</v>
      </c>
      <c r="G51">
        <f t="shared" si="1"/>
        <v>1019</v>
      </c>
      <c r="H51">
        <f t="shared" si="6"/>
        <v>100</v>
      </c>
      <c r="J51">
        <v>72</v>
      </c>
      <c r="K51">
        <f>CORREL(B$2:B51,$G$2:$G51)</f>
        <v>0.23711975980989533</v>
      </c>
      <c r="L51">
        <f>CORREL(C$2:C51,$G$2:$G51)</f>
        <v>0.15014556485924158</v>
      </c>
      <c r="M51">
        <f>CORREL(D$2:D51,$G$2:$G51)</f>
        <v>0.68073977368292982</v>
      </c>
      <c r="N51">
        <f>CORREL(E$2:E51,$G$2:$G51)</f>
        <v>-0.12228302796000903</v>
      </c>
      <c r="O51">
        <f>CORREL(F$2:F51,$G$2:$G51)</f>
        <v>-0.69494703953017867</v>
      </c>
      <c r="P51">
        <f>CORREL(G$2:G51,$G$2:$G51)</f>
        <v>0.99999999999999989</v>
      </c>
      <c r="R51">
        <f t="shared" si="7"/>
        <v>0.68073977368292982</v>
      </c>
      <c r="S51">
        <f t="shared" si="8"/>
        <v>-0.69494703953017867</v>
      </c>
      <c r="T51">
        <f>HLOOKUP(R51,$K51:$O$122,J51,0)</f>
        <v>3</v>
      </c>
      <c r="U51">
        <f>HLOOKUP(S51,$K51:$O$122,J51,0)</f>
        <v>5</v>
      </c>
    </row>
    <row r="52" spans="1:21" x14ac:dyDescent="0.3">
      <c r="A52" t="s">
        <v>245</v>
      </c>
      <c r="B52">
        <f t="shared" si="9"/>
        <v>20</v>
      </c>
      <c r="C52">
        <f t="shared" si="10"/>
        <v>20</v>
      </c>
      <c r="D52">
        <f t="shared" si="11"/>
        <v>51</v>
      </c>
      <c r="E52">
        <f t="shared" si="12"/>
        <v>16</v>
      </c>
      <c r="F52">
        <f t="shared" si="13"/>
        <v>-7</v>
      </c>
      <c r="G52">
        <f t="shared" si="1"/>
        <v>1039</v>
      </c>
      <c r="H52">
        <f t="shared" si="6"/>
        <v>100</v>
      </c>
      <c r="J52">
        <v>71</v>
      </c>
      <c r="K52">
        <f>CORREL(B$2:B52,$G$2:$G52)</f>
        <v>0.23763718195130754</v>
      </c>
      <c r="L52">
        <f>CORREL(C$2:C52,$G$2:$G52)</f>
        <v>0.15014570353707843</v>
      </c>
      <c r="M52">
        <f>CORREL(D$2:D52,$G$2:$G52)</f>
        <v>0.69401346935900854</v>
      </c>
      <c r="N52">
        <f>CORREL(E$2:E52,$G$2:$G52)</f>
        <v>-0.12108242858249452</v>
      </c>
      <c r="O52">
        <f>CORREL(F$2:F52,$G$2:$G52)</f>
        <v>-0.70584917389516288</v>
      </c>
      <c r="P52">
        <f>CORREL(G$2:G52,$G$2:$G52)</f>
        <v>0.99999999999999989</v>
      </c>
      <c r="R52">
        <f t="shared" si="7"/>
        <v>0.69401346935900854</v>
      </c>
      <c r="S52">
        <f t="shared" si="8"/>
        <v>-0.70584917389516288</v>
      </c>
      <c r="T52">
        <f>HLOOKUP(R52,$K52:$O$122,J52,0)</f>
        <v>3</v>
      </c>
      <c r="U52">
        <f>HLOOKUP(S52,$K52:$O$122,J52,0)</f>
        <v>5</v>
      </c>
    </row>
    <row r="53" spans="1:21" x14ac:dyDescent="0.3">
      <c r="A53" t="s">
        <v>246</v>
      </c>
      <c r="B53">
        <f t="shared" si="9"/>
        <v>20</v>
      </c>
      <c r="C53">
        <f t="shared" si="10"/>
        <v>20</v>
      </c>
      <c r="D53">
        <f t="shared" si="11"/>
        <v>52</v>
      </c>
      <c r="E53">
        <f t="shared" si="12"/>
        <v>16</v>
      </c>
      <c r="F53">
        <f t="shared" si="13"/>
        <v>-8</v>
      </c>
      <c r="G53">
        <f t="shared" si="1"/>
        <v>1059</v>
      </c>
      <c r="H53">
        <f t="shared" si="6"/>
        <v>100</v>
      </c>
      <c r="J53">
        <v>70</v>
      </c>
      <c r="K53">
        <f>CORREL(B$2:B53,$G$2:$G53)</f>
        <v>0.23805771890818947</v>
      </c>
      <c r="L53">
        <f>CORREL(C$2:C53,$G$2:$G53)</f>
        <v>0.15010375760059605</v>
      </c>
      <c r="M53">
        <f>CORREL(D$2:D53,$G$2:$G53)</f>
        <v>0.70674113167806552</v>
      </c>
      <c r="N53">
        <f>CORREL(E$2:E53,$G$2:$G53)</f>
        <v>-0.11991467494937831</v>
      </c>
      <c r="O53">
        <f>CORREL(F$2:F53,$G$2:$G53)</f>
        <v>-0.71633199914187595</v>
      </c>
      <c r="P53">
        <f>CORREL(G$2:G53,$G$2:$G53)</f>
        <v>1</v>
      </c>
      <c r="R53">
        <f t="shared" si="7"/>
        <v>0.70674113167806552</v>
      </c>
      <c r="S53">
        <f t="shared" si="8"/>
        <v>-0.71633199914187595</v>
      </c>
      <c r="T53">
        <f>HLOOKUP(R53,$K53:$O$122,J53,0)</f>
        <v>3</v>
      </c>
      <c r="U53">
        <f>HLOOKUP(S53,$K53:$O$122,J53,0)</f>
        <v>5</v>
      </c>
    </row>
    <row r="54" spans="1:21" x14ac:dyDescent="0.3">
      <c r="A54" t="s">
        <v>247</v>
      </c>
      <c r="B54">
        <f t="shared" si="9"/>
        <v>20</v>
      </c>
      <c r="C54">
        <f t="shared" si="10"/>
        <v>20</v>
      </c>
      <c r="D54">
        <f t="shared" si="11"/>
        <v>53</v>
      </c>
      <c r="E54">
        <f t="shared" si="12"/>
        <v>16</v>
      </c>
      <c r="F54">
        <f t="shared" si="13"/>
        <v>-9</v>
      </c>
      <c r="G54">
        <f t="shared" si="1"/>
        <v>1079</v>
      </c>
      <c r="H54">
        <f t="shared" si="6"/>
        <v>100</v>
      </c>
      <c r="J54">
        <v>69</v>
      </c>
      <c r="K54">
        <f>CORREL(B$2:B54,$G$2:$G54)</f>
        <v>0.23838957735188823</v>
      </c>
      <c r="L54">
        <f>CORREL(C$2:C54,$G$2:$G54)</f>
        <v>0.15002352860996349</v>
      </c>
      <c r="M54">
        <f>CORREL(D$2:D54,$G$2:$G54)</f>
        <v>0.71893431353817128</v>
      </c>
      <c r="N54">
        <f>CORREL(E$2:E54,$G$2:$G54)</f>
        <v>-0.11877824607620152</v>
      </c>
      <c r="O54">
        <f>CORREL(F$2:F54,$G$2:$G54)</f>
        <v>-0.72641021983801357</v>
      </c>
      <c r="P54">
        <f>CORREL(G$2:G54,$G$2:$G54)</f>
        <v>1.0000000000000002</v>
      </c>
      <c r="R54">
        <f t="shared" si="7"/>
        <v>0.71893431353817128</v>
      </c>
      <c r="S54">
        <f t="shared" si="8"/>
        <v>-0.72641021983801357</v>
      </c>
      <c r="T54">
        <f>HLOOKUP(R54,$K54:$O$122,J54,0)</f>
        <v>3</v>
      </c>
      <c r="U54">
        <f>HLOOKUP(S54,$K54:$O$122,J54,0)</f>
        <v>5</v>
      </c>
    </row>
    <row r="55" spans="1:21" x14ac:dyDescent="0.3">
      <c r="A55" t="s">
        <v>248</v>
      </c>
      <c r="B55">
        <f t="shared" si="9"/>
        <v>20</v>
      </c>
      <c r="C55">
        <f t="shared" si="10"/>
        <v>20</v>
      </c>
      <c r="D55">
        <f t="shared" si="11"/>
        <v>54</v>
      </c>
      <c r="E55">
        <f t="shared" si="12"/>
        <v>16</v>
      </c>
      <c r="F55">
        <f t="shared" si="13"/>
        <v>-10</v>
      </c>
      <c r="G55">
        <f t="shared" si="1"/>
        <v>1099</v>
      </c>
      <c r="H55">
        <f t="shared" si="6"/>
        <v>100</v>
      </c>
      <c r="J55">
        <v>68</v>
      </c>
      <c r="K55">
        <f>CORREL(B$2:B55,$G$2:$G55)</f>
        <v>0.23864021238907301</v>
      </c>
      <c r="L55">
        <f>CORREL(C$2:C55,$G$2:$G55)</f>
        <v>0.1499084671926969</v>
      </c>
      <c r="M55">
        <f>CORREL(D$2:D55,$G$2:$G55)</f>
        <v>0.73060621673407589</v>
      </c>
      <c r="N55">
        <f>CORREL(E$2:E55,$G$2:$G55)</f>
        <v>-0.11767172869363397</v>
      </c>
      <c r="O55">
        <f>CORREL(F$2:F55,$G$2:$G55)</f>
        <v>-0.73609820775445323</v>
      </c>
      <c r="P55">
        <f>CORREL(G$2:G55,$G$2:$G55)</f>
        <v>0.99999999999999989</v>
      </c>
      <c r="R55">
        <f t="shared" si="7"/>
        <v>0.73060621673407589</v>
      </c>
      <c r="S55">
        <f t="shared" si="8"/>
        <v>-0.73609820775445323</v>
      </c>
      <c r="T55">
        <f>HLOOKUP(R55,$K55:$O$122,J55,0)</f>
        <v>3</v>
      </c>
      <c r="U55">
        <f>HLOOKUP(S55,$K55:$O$122,J55,0)</f>
        <v>5</v>
      </c>
    </row>
    <row r="56" spans="1:21" x14ac:dyDescent="0.3">
      <c r="A56" t="s">
        <v>249</v>
      </c>
      <c r="B56">
        <f t="shared" si="9"/>
        <v>20</v>
      </c>
      <c r="C56">
        <f t="shared" si="10"/>
        <v>20</v>
      </c>
      <c r="D56">
        <f t="shared" si="11"/>
        <v>55</v>
      </c>
      <c r="E56">
        <f t="shared" si="12"/>
        <v>16</v>
      </c>
      <c r="F56">
        <f t="shared" si="13"/>
        <v>-11</v>
      </c>
      <c r="G56">
        <f t="shared" si="1"/>
        <v>1119</v>
      </c>
      <c r="H56">
        <f t="shared" si="6"/>
        <v>100</v>
      </c>
      <c r="J56">
        <v>67</v>
      </c>
      <c r="K56">
        <f>CORREL(B$2:B56,$G$2:$G56)</f>
        <v>0.23881640645383517</v>
      </c>
      <c r="L56">
        <f>CORREL(C$2:C56,$G$2:$G56)</f>
        <v>0.14976170950309983</v>
      </c>
      <c r="M56">
        <f>CORREL(D$2:D56,$G$2:$G56)</f>
        <v>0.74177135784753212</v>
      </c>
      <c r="N56">
        <f>CORREL(E$2:E56,$G$2:$G56)</f>
        <v>-0.11659380632832589</v>
      </c>
      <c r="O56">
        <f>CORREL(F$2:F56,$G$2:$G56)</f>
        <v>-0.74541000430152193</v>
      </c>
      <c r="P56">
        <f>CORREL(G$2:G56,$G$2:$G56)</f>
        <v>1</v>
      </c>
      <c r="R56">
        <f t="shared" si="7"/>
        <v>0.74177135784753212</v>
      </c>
      <c r="S56">
        <f t="shared" si="8"/>
        <v>-0.74541000430152193</v>
      </c>
      <c r="T56">
        <f>HLOOKUP(R56,$K56:$O$122,J56,0)</f>
        <v>3</v>
      </c>
      <c r="U56">
        <f>HLOOKUP(S56,$K56:$O$122,J56,0)</f>
        <v>5</v>
      </c>
    </row>
    <row r="57" spans="1:21" x14ac:dyDescent="0.3">
      <c r="A57" t="s">
        <v>250</v>
      </c>
      <c r="B57">
        <f t="shared" si="9"/>
        <v>20</v>
      </c>
      <c r="C57">
        <f t="shared" si="10"/>
        <v>20</v>
      </c>
      <c r="D57">
        <f t="shared" si="11"/>
        <v>56</v>
      </c>
      <c r="E57">
        <f t="shared" si="12"/>
        <v>16</v>
      </c>
      <c r="F57">
        <f t="shared" si="13"/>
        <v>-12</v>
      </c>
      <c r="G57">
        <f t="shared" si="1"/>
        <v>1139</v>
      </c>
      <c r="H57">
        <f t="shared" si="6"/>
        <v>100</v>
      </c>
      <c r="J57">
        <v>66</v>
      </c>
      <c r="K57">
        <f>CORREL(B$2:B57,$G$2:$G57)</f>
        <v>0.23892433866911109</v>
      </c>
      <c r="L57">
        <f>CORREL(C$2:C57,$G$2:$G57)</f>
        <v>0.14958610936195779</v>
      </c>
      <c r="M57">
        <f>CORREL(D$2:D57,$G$2:$G57)</f>
        <v>0.75244526864116446</v>
      </c>
      <c r="N57">
        <f>CORREL(E$2:E57,$G$2:$G57)</f>
        <v>-0.11554324983227159</v>
      </c>
      <c r="O57">
        <f>CORREL(F$2:F57,$G$2:$G57)</f>
        <v>-0.75435931981065851</v>
      </c>
      <c r="P57">
        <f>CORREL(G$2:G57,$G$2:$G57)</f>
        <v>0.99999999999999989</v>
      </c>
      <c r="R57">
        <f t="shared" si="7"/>
        <v>0.75244526864116446</v>
      </c>
      <c r="S57">
        <f t="shared" si="8"/>
        <v>-0.75435931981065851</v>
      </c>
      <c r="T57">
        <f>HLOOKUP(R57,$K57:$O$122,J57,0)</f>
        <v>3</v>
      </c>
      <c r="U57">
        <f>HLOOKUP(S57,$K57:$O$122,J57,0)</f>
        <v>5</v>
      </c>
    </row>
    <row r="58" spans="1:21" x14ac:dyDescent="0.3">
      <c r="A58" t="s">
        <v>251</v>
      </c>
      <c r="B58">
        <f t="shared" si="9"/>
        <v>20</v>
      </c>
      <c r="C58">
        <f t="shared" si="10"/>
        <v>20</v>
      </c>
      <c r="D58">
        <f t="shared" si="11"/>
        <v>57</v>
      </c>
      <c r="E58">
        <f t="shared" si="12"/>
        <v>16</v>
      </c>
      <c r="F58">
        <f t="shared" si="13"/>
        <v>-13</v>
      </c>
      <c r="G58">
        <f t="shared" si="1"/>
        <v>1159</v>
      </c>
      <c r="H58">
        <f t="shared" si="6"/>
        <v>100</v>
      </c>
      <c r="J58">
        <v>65</v>
      </c>
      <c r="K58">
        <f>CORREL(B$2:B58,$G$2:$G58)</f>
        <v>0.23896964599469123</v>
      </c>
      <c r="L58">
        <f>CORREL(C$2:C58,$G$2:$G58)</f>
        <v>0.14938426665943208</v>
      </c>
      <c r="M58">
        <f>CORREL(D$2:D58,$G$2:$G58)</f>
        <v>0.76264423009875937</v>
      </c>
      <c r="N58">
        <f>CORREL(E$2:E58,$G$2:$G58)</f>
        <v>-0.1145189091297117</v>
      </c>
      <c r="O58">
        <f>CORREL(F$2:F58,$G$2:$G58)</f>
        <v>-0.7629595308323609</v>
      </c>
      <c r="P58">
        <f>CORREL(G$2:G58,$G$2:$G58)</f>
        <v>0.99999999999999989</v>
      </c>
      <c r="R58">
        <f t="shared" si="7"/>
        <v>0.76264423009875937</v>
      </c>
      <c r="S58">
        <f t="shared" si="8"/>
        <v>-0.7629595308323609</v>
      </c>
      <c r="T58">
        <f>HLOOKUP(R58,$K58:$O$122,J58,0)</f>
        <v>3</v>
      </c>
      <c r="U58">
        <f>HLOOKUP(S58,$K58:$O$122,J58,0)</f>
        <v>5</v>
      </c>
    </row>
    <row r="59" spans="1:21" x14ac:dyDescent="0.3">
      <c r="A59" t="s">
        <v>252</v>
      </c>
      <c r="B59">
        <f t="shared" si="9"/>
        <v>20</v>
      </c>
      <c r="C59">
        <f t="shared" si="10"/>
        <v>20</v>
      </c>
      <c r="D59">
        <f t="shared" si="11"/>
        <v>58</v>
      </c>
      <c r="E59">
        <f t="shared" si="12"/>
        <v>16</v>
      </c>
      <c r="F59">
        <f t="shared" si="13"/>
        <v>-14</v>
      </c>
      <c r="G59">
        <f t="shared" si="1"/>
        <v>1179</v>
      </c>
      <c r="H59">
        <f t="shared" si="6"/>
        <v>100</v>
      </c>
      <c r="J59">
        <v>64</v>
      </c>
      <c r="K59">
        <f>CORREL(B$2:B59,$G$2:$G59)</f>
        <v>0.23895747727269193</v>
      </c>
      <c r="L59">
        <f>CORREL(C$2:C59,$G$2:$G59)</f>
        <v>0.1491585525150049</v>
      </c>
      <c r="M59">
        <f>CORREL(D$2:D59,$G$2:$G59)</f>
        <v>0.77238503869484776</v>
      </c>
      <c r="N59">
        <f>CORREL(E$2:E59,$G$2:$G59)</f>
        <v>-0.11351970599241575</v>
      </c>
      <c r="O59">
        <f>CORREL(F$2:F59,$G$2:$G59)</f>
        <v>-0.77122367635889288</v>
      </c>
      <c r="P59">
        <f>CORREL(G$2:G59,$G$2:$G59)</f>
        <v>0.99999999999999989</v>
      </c>
      <c r="R59">
        <f t="shared" si="7"/>
        <v>0.77238503869484776</v>
      </c>
      <c r="S59">
        <f t="shared" si="8"/>
        <v>-0.77122367635889288</v>
      </c>
      <c r="T59">
        <f>HLOOKUP(R59,$K59:$O$122,J59,0)</f>
        <v>3</v>
      </c>
      <c r="U59">
        <f>HLOOKUP(S59,$K59:$O$122,J59,0)</f>
        <v>5</v>
      </c>
    </row>
    <row r="60" spans="1:21" x14ac:dyDescent="0.3">
      <c r="A60" t="s">
        <v>253</v>
      </c>
      <c r="B60">
        <f t="shared" si="9"/>
        <v>20</v>
      </c>
      <c r="C60">
        <f t="shared" si="10"/>
        <v>20</v>
      </c>
      <c r="D60">
        <f t="shared" si="11"/>
        <v>59</v>
      </c>
      <c r="E60">
        <f t="shared" si="12"/>
        <v>16</v>
      </c>
      <c r="F60">
        <f t="shared" si="13"/>
        <v>-15</v>
      </c>
      <c r="G60">
        <f t="shared" si="1"/>
        <v>1199</v>
      </c>
      <c r="H60">
        <f t="shared" si="6"/>
        <v>100</v>
      </c>
      <c r="J60">
        <v>63</v>
      </c>
      <c r="K60">
        <f>CORREL(B$2:B60,$G$2:$G60)</f>
        <v>0.2388925411111987</v>
      </c>
      <c r="L60">
        <f>CORREL(C$2:C60,$G$2:$G60)</f>
        <v>0.14891113161451749</v>
      </c>
      <c r="M60">
        <f>CORREL(D$2:D60,$G$2:$G60)</f>
        <v>0.78168480306372867</v>
      </c>
      <c r="N60">
        <f>CORREL(E$2:E60,$G$2:$G60)</f>
        <v>-0.11254462768769895</v>
      </c>
      <c r="O60">
        <f>CORREL(F$2:F60,$G$2:$G60)</f>
        <v>-0.77916445366530007</v>
      </c>
      <c r="P60">
        <f>CORREL(G$2:G60,$G$2:$G60)</f>
        <v>1</v>
      </c>
      <c r="R60">
        <f t="shared" si="7"/>
        <v>0.78168480306372867</v>
      </c>
      <c r="S60">
        <f t="shared" si="8"/>
        <v>-0.77916445366530007</v>
      </c>
      <c r="T60">
        <f>HLOOKUP(R60,$K60:$O$122,J60,0)</f>
        <v>3</v>
      </c>
      <c r="U60">
        <f>HLOOKUP(S60,$K60:$O$122,J60,0)</f>
        <v>5</v>
      </c>
    </row>
    <row r="61" spans="1:21" x14ac:dyDescent="0.3">
      <c r="A61" t="s">
        <v>254</v>
      </c>
      <c r="B61">
        <f t="shared" si="9"/>
        <v>20</v>
      </c>
      <c r="C61">
        <f t="shared" si="10"/>
        <v>20</v>
      </c>
      <c r="D61">
        <f t="shared" si="11"/>
        <v>60</v>
      </c>
      <c r="E61">
        <f t="shared" si="12"/>
        <v>16</v>
      </c>
      <c r="F61">
        <f t="shared" si="13"/>
        <v>-16</v>
      </c>
      <c r="G61">
        <f t="shared" si="1"/>
        <v>1219</v>
      </c>
      <c r="H61">
        <f t="shared" si="6"/>
        <v>100</v>
      </c>
      <c r="J61">
        <v>62</v>
      </c>
      <c r="K61">
        <f>CORREL(B$2:B61,$G$2:$G61)</f>
        <v>0.23877914840589734</v>
      </c>
      <c r="L61">
        <f>CORREL(C$2:C61,$G$2:$G61)</f>
        <v>0.14864398208292609</v>
      </c>
      <c r="M61">
        <f>CORREL(D$2:D61,$G$2:$G61)</f>
        <v>0.79056076895650296</v>
      </c>
      <c r="N61">
        <f>CORREL(E$2:E61,$G$2:$G61)</f>
        <v>-0.11159272137046833</v>
      </c>
      <c r="O61">
        <f>CORREL(F$2:F61,$G$2:$G61)</f>
        <v>-0.78679421428706398</v>
      </c>
      <c r="P61">
        <f>CORREL(G$2:G61,$G$2:$G61)</f>
        <v>1</v>
      </c>
      <c r="R61">
        <f t="shared" si="7"/>
        <v>0.79056076895650296</v>
      </c>
      <c r="S61">
        <f t="shared" si="8"/>
        <v>-0.78679421428706398</v>
      </c>
      <c r="T61">
        <f>HLOOKUP(R61,$K61:$O$122,J61,0)</f>
        <v>3</v>
      </c>
      <c r="U61">
        <f>HLOOKUP(S61,$K61:$O$122,J61,0)</f>
        <v>5</v>
      </c>
    </row>
    <row r="62" spans="1:21" x14ac:dyDescent="0.3">
      <c r="A62" t="s">
        <v>255</v>
      </c>
      <c r="B62">
        <f t="shared" si="9"/>
        <v>20</v>
      </c>
      <c r="C62">
        <f t="shared" si="10"/>
        <v>20</v>
      </c>
      <c r="D62">
        <f t="shared" si="11"/>
        <v>61</v>
      </c>
      <c r="E62">
        <f t="shared" si="12"/>
        <v>16</v>
      </c>
      <c r="F62">
        <f t="shared" si="13"/>
        <v>-17</v>
      </c>
      <c r="G62">
        <f t="shared" si="1"/>
        <v>1239</v>
      </c>
      <c r="H62">
        <f t="shared" si="6"/>
        <v>100</v>
      </c>
      <c r="J62">
        <v>61</v>
      </c>
      <c r="K62">
        <f>CORREL(B$2:B62,$G$2:$G62)</f>
        <v>0.23862125018218924</v>
      </c>
      <c r="L62">
        <f>CORREL(C$2:C62,$G$2:$G62)</f>
        <v>0.14835891320003705</v>
      </c>
      <c r="M62">
        <f>CORREL(D$2:D62,$G$2:$G62)</f>
        <v>0.79903017020547162</v>
      </c>
      <c r="N62">
        <f>CORREL(E$2:E62,$G$2:$G62)</f>
        <v>-0.11066308911240655</v>
      </c>
      <c r="O62">
        <f>CORREL(F$2:F62,$G$2:$G62)</f>
        <v>-0.79412496051052195</v>
      </c>
      <c r="P62">
        <f>CORREL(G$2:G62,$G$2:$G62)</f>
        <v>1</v>
      </c>
      <c r="R62">
        <f t="shared" si="7"/>
        <v>0.79903017020547162</v>
      </c>
      <c r="S62">
        <f t="shared" si="8"/>
        <v>-0.79412496051052195</v>
      </c>
      <c r="T62">
        <f>HLOOKUP(R62,$K62:$O$122,J62,0)</f>
        <v>3</v>
      </c>
      <c r="U62">
        <f>HLOOKUP(S62,$K62:$O$122,J62,0)</f>
        <v>5</v>
      </c>
    </row>
    <row r="63" spans="1:21" x14ac:dyDescent="0.3">
      <c r="A63" t="s">
        <v>256</v>
      </c>
      <c r="B63">
        <f t="shared" si="9"/>
        <v>20</v>
      </c>
      <c r="C63">
        <f t="shared" si="10"/>
        <v>20</v>
      </c>
      <c r="D63">
        <f t="shared" si="11"/>
        <v>62</v>
      </c>
      <c r="E63">
        <f t="shared" si="12"/>
        <v>16</v>
      </c>
      <c r="F63">
        <f t="shared" si="13"/>
        <v>-18</v>
      </c>
      <c r="G63">
        <f t="shared" si="1"/>
        <v>1259</v>
      </c>
      <c r="H63">
        <f t="shared" si="6"/>
        <v>100</v>
      </c>
      <c r="J63">
        <v>60</v>
      </c>
      <c r="K63">
        <f>CORREL(B$2:B63,$G$2:$G63)</f>
        <v>0.23842247134227754</v>
      </c>
      <c r="L63">
        <f>CORREL(C$2:C63,$G$2:$G63)</f>
        <v>0.14805758122336118</v>
      </c>
      <c r="M63">
        <f>CORREL(D$2:D63,$G$2:$G63)</f>
        <v>0.80711010333963773</v>
      </c>
      <c r="N63">
        <f>CORREL(E$2:E63,$G$2:$G63)</f>
        <v>-0.10975488347910892</v>
      </c>
      <c r="O63">
        <f>CORREL(F$2:F63,$G$2:$G63)</f>
        <v>-0.8011683426377646</v>
      </c>
      <c r="P63">
        <f>CORREL(G$2:G63,$G$2:$G63)</f>
        <v>1</v>
      </c>
      <c r="R63">
        <f t="shared" si="7"/>
        <v>0.80711010333963773</v>
      </c>
      <c r="S63">
        <f t="shared" si="8"/>
        <v>-0.8011683426377646</v>
      </c>
      <c r="T63">
        <f>HLOOKUP(R63,$K63:$O$122,J63,0)</f>
        <v>3</v>
      </c>
      <c r="U63">
        <f>HLOOKUP(S63,$K63:$O$122,J63,0)</f>
        <v>5</v>
      </c>
    </row>
    <row r="64" spans="1:21" x14ac:dyDescent="0.3">
      <c r="A64" t="s">
        <v>257</v>
      </c>
      <c r="B64">
        <f t="shared" si="9"/>
        <v>20</v>
      </c>
      <c r="C64">
        <f t="shared" si="10"/>
        <v>20</v>
      </c>
      <c r="D64">
        <f t="shared" si="11"/>
        <v>63</v>
      </c>
      <c r="E64">
        <f t="shared" si="12"/>
        <v>16</v>
      </c>
      <c r="F64">
        <f t="shared" si="13"/>
        <v>-19</v>
      </c>
      <c r="G64">
        <f t="shared" si="1"/>
        <v>1279</v>
      </c>
      <c r="H64">
        <f t="shared" si="6"/>
        <v>100</v>
      </c>
      <c r="J64">
        <v>59</v>
      </c>
      <c r="K64">
        <f>CORREL(B$2:B64,$G$2:$G64)</f>
        <v>0.23818614081940881</v>
      </c>
      <c r="L64">
        <f>CORREL(C$2:C64,$G$2:$G64)</f>
        <v>0.14774150354587909</v>
      </c>
      <c r="M64">
        <f>CORREL(D$2:D64,$G$2:$G64)</f>
        <v>0.81481742349421327</v>
      </c>
      <c r="N64">
        <f>CORREL(E$2:E64,$G$2:$G64)</f>
        <v>-0.10886730358044915</v>
      </c>
      <c r="O64">
        <f>CORREL(F$2:F64,$G$2:$G64)</f>
        <v>-0.80793565719630156</v>
      </c>
      <c r="P64">
        <f>CORREL(G$2:G64,$G$2:$G64)</f>
        <v>1</v>
      </c>
      <c r="R64">
        <f t="shared" si="7"/>
        <v>0.81481742349421327</v>
      </c>
      <c r="S64">
        <f t="shared" si="8"/>
        <v>-0.80793565719630156</v>
      </c>
      <c r="T64">
        <f>HLOOKUP(R64,$K64:$O$122,J64,0)</f>
        <v>3</v>
      </c>
      <c r="U64">
        <f>HLOOKUP(S64,$K64:$O$122,J64,0)</f>
        <v>5</v>
      </c>
    </row>
    <row r="65" spans="1:21" x14ac:dyDescent="0.3">
      <c r="A65" t="s">
        <v>258</v>
      </c>
      <c r="B65">
        <f t="shared" si="9"/>
        <v>20</v>
      </c>
      <c r="C65">
        <f t="shared" si="10"/>
        <v>20</v>
      </c>
      <c r="D65">
        <f t="shared" si="11"/>
        <v>64</v>
      </c>
      <c r="E65">
        <f t="shared" si="12"/>
        <v>16</v>
      </c>
      <c r="F65">
        <f t="shared" si="13"/>
        <v>-20</v>
      </c>
      <c r="G65">
        <f t="shared" si="1"/>
        <v>1299</v>
      </c>
      <c r="H65">
        <f t="shared" si="6"/>
        <v>100</v>
      </c>
      <c r="J65">
        <v>58</v>
      </c>
      <c r="K65">
        <f>CORREL(B$2:B65,$G$2:$G65)</f>
        <v>0.23791531857213327</v>
      </c>
      <c r="L65">
        <f>CORREL(C$2:C65,$G$2:$G65)</f>
        <v>0.14741207138574186</v>
      </c>
      <c r="M65">
        <f>CORREL(D$2:D65,$G$2:$G65)</f>
        <v>0.82216865931424998</v>
      </c>
      <c r="N65">
        <f>CORREL(E$2:E65,$G$2:$G65)</f>
        <v>-0.10799959153129558</v>
      </c>
      <c r="O65">
        <f>CORREL(F$2:F65,$G$2:$G65)</f>
        <v>-0.81443784619168902</v>
      </c>
      <c r="P65">
        <f>CORREL(G$2:G65,$G$2:$G65)</f>
        <v>1</v>
      </c>
      <c r="R65">
        <f t="shared" si="7"/>
        <v>0.82216865931424998</v>
      </c>
      <c r="S65">
        <f t="shared" si="8"/>
        <v>-0.81443784619168902</v>
      </c>
      <c r="T65">
        <f>HLOOKUP(R65,$K65:$O$122,J65,0)</f>
        <v>3</v>
      </c>
      <c r="U65">
        <f>HLOOKUP(S65,$K65:$O$122,J65,0)</f>
        <v>5</v>
      </c>
    </row>
    <row r="66" spans="1:21" x14ac:dyDescent="0.3">
      <c r="A66" t="s">
        <v>259</v>
      </c>
      <c r="B66">
        <f t="shared" si="9"/>
        <v>20</v>
      </c>
      <c r="C66">
        <f t="shared" si="10"/>
        <v>20</v>
      </c>
      <c r="D66">
        <f t="shared" si="11"/>
        <v>65</v>
      </c>
      <c r="E66">
        <f t="shared" si="12"/>
        <v>16</v>
      </c>
      <c r="F66">
        <f t="shared" si="13"/>
        <v>-21</v>
      </c>
      <c r="G66">
        <f t="shared" si="1"/>
        <v>1319</v>
      </c>
      <c r="H66">
        <f t="shared" si="6"/>
        <v>100</v>
      </c>
      <c r="J66">
        <v>57</v>
      </c>
      <c r="K66">
        <f>CORREL(B$2:B66,$G$2:$G66)</f>
        <v>0.23761281979280768</v>
      </c>
      <c r="L66">
        <f>CORREL(C$2:C66,$G$2:$G66)</f>
        <v>0.14707056117881404</v>
      </c>
      <c r="M66">
        <f>CORREL(D$2:D66,$G$2:$G66)</f>
        <v>0.82917994465259448</v>
      </c>
      <c r="N66">
        <f>CORREL(E$2:E66,$G$2:$G66)</f>
        <v>-0.1071510292694568</v>
      </c>
      <c r="O66">
        <f>CORREL(F$2:F66,$G$2:$G66)</f>
        <v>-0.82068549744511365</v>
      </c>
      <c r="P66">
        <f>CORREL(G$2:G66,$G$2:$G66)</f>
        <v>1</v>
      </c>
      <c r="R66">
        <f t="shared" si="7"/>
        <v>0.82917994465259448</v>
      </c>
      <c r="S66">
        <f t="shared" si="8"/>
        <v>-0.82068549744511365</v>
      </c>
      <c r="T66">
        <f>HLOOKUP(R66,$K66:$O$122,J66,0)</f>
        <v>3</v>
      </c>
      <c r="U66">
        <f>HLOOKUP(S66,$K66:$O$122,J66,0)</f>
        <v>5</v>
      </c>
    </row>
    <row r="67" spans="1:21" x14ac:dyDescent="0.3">
      <c r="A67" t="s">
        <v>260</v>
      </c>
      <c r="B67">
        <f t="shared" si="9"/>
        <v>20</v>
      </c>
      <c r="C67">
        <f t="shared" si="10"/>
        <v>20</v>
      </c>
      <c r="D67">
        <f t="shared" si="11"/>
        <v>66</v>
      </c>
      <c r="E67">
        <f t="shared" si="12"/>
        <v>16</v>
      </c>
      <c r="F67">
        <f t="shared" si="13"/>
        <v>-22</v>
      </c>
      <c r="G67">
        <f t="shared" ref="G67:G121" si="14">ROUND(B67+C67*D67-E67^ROUND(F67/100,0),0)</f>
        <v>1339</v>
      </c>
      <c r="H67">
        <f t="shared" si="6"/>
        <v>100</v>
      </c>
      <c r="J67">
        <v>56</v>
      </c>
      <c r="K67">
        <f>CORREL(B$2:B67,$G$2:$G67)</f>
        <v>0.23728123665477094</v>
      </c>
      <c r="L67">
        <f>CORREL(C$2:C67,$G$2:$G67)</f>
        <v>0.14671814482269202</v>
      </c>
      <c r="M67">
        <f>CORREL(D$2:D67,$G$2:$G67)</f>
        <v>0.83586696499241619</v>
      </c>
      <c r="N67">
        <f>CORREL(E$2:E67,$G$2:$G67)</f>
        <v>-0.10632093568578924</v>
      </c>
      <c r="O67">
        <f>CORREL(F$2:F67,$G$2:$G67)</f>
        <v>-0.82668884601495085</v>
      </c>
      <c r="P67">
        <f>CORREL(G$2:G67,$G$2:$G67)</f>
        <v>1.0000000000000002</v>
      </c>
      <c r="R67">
        <f t="shared" si="7"/>
        <v>0.83586696499241619</v>
      </c>
      <c r="S67">
        <f t="shared" si="8"/>
        <v>-0.82668884601495085</v>
      </c>
      <c r="T67">
        <f>HLOOKUP(R67,$K67:$O$122,J67,0)</f>
        <v>3</v>
      </c>
      <c r="U67">
        <f>HLOOKUP(S67,$K67:$O$122,J67,0)</f>
        <v>5</v>
      </c>
    </row>
    <row r="68" spans="1:21" x14ac:dyDescent="0.3">
      <c r="A68" t="s">
        <v>261</v>
      </c>
      <c r="B68">
        <f t="shared" si="9"/>
        <v>20</v>
      </c>
      <c r="C68">
        <f t="shared" si="10"/>
        <v>20</v>
      </c>
      <c r="D68">
        <f t="shared" si="11"/>
        <v>67</v>
      </c>
      <c r="E68">
        <f t="shared" si="12"/>
        <v>16</v>
      </c>
      <c r="F68">
        <f t="shared" si="13"/>
        <v>-23</v>
      </c>
      <c r="G68">
        <f t="shared" si="14"/>
        <v>1359</v>
      </c>
      <c r="H68">
        <f t="shared" si="6"/>
        <v>100</v>
      </c>
      <c r="J68">
        <v>55</v>
      </c>
      <c r="K68">
        <f>CORREL(B$2:B68,$G$2:$G68)</f>
        <v>0.23692295788024823</v>
      </c>
      <c r="L68">
        <f>CORREL(C$2:C68,$G$2:$G68)</f>
        <v>0.14635589890180936</v>
      </c>
      <c r="M68">
        <f>CORREL(D$2:D68,$G$2:$G68)</f>
        <v>0.84224491667382495</v>
      </c>
      <c r="N68">
        <f>CORREL(E$2:E68,$G$2:$G68)</f>
        <v>-0.10550866402809751</v>
      </c>
      <c r="O68">
        <f>CORREL(F$2:F68,$G$2:$G68)</f>
        <v>-0.83245777666913723</v>
      </c>
      <c r="P68">
        <f>CORREL(G$2:G68,$G$2:$G68)</f>
        <v>1</v>
      </c>
      <c r="R68">
        <f t="shared" si="7"/>
        <v>0.84224491667382495</v>
      </c>
      <c r="S68">
        <f t="shared" si="8"/>
        <v>-0.83245777666913723</v>
      </c>
      <c r="T68">
        <f>HLOOKUP(R68,$K68:$O$122,J68,0)</f>
        <v>3</v>
      </c>
      <c r="U68">
        <f>HLOOKUP(S68,$K68:$O$122,J68,0)</f>
        <v>5</v>
      </c>
    </row>
    <row r="69" spans="1:21" x14ac:dyDescent="0.3">
      <c r="A69" t="s">
        <v>262</v>
      </c>
      <c r="B69">
        <f t="shared" si="9"/>
        <v>20</v>
      </c>
      <c r="C69">
        <f t="shared" si="10"/>
        <v>20</v>
      </c>
      <c r="D69">
        <f t="shared" si="11"/>
        <v>68</v>
      </c>
      <c r="E69">
        <f t="shared" si="12"/>
        <v>16</v>
      </c>
      <c r="F69">
        <f t="shared" si="13"/>
        <v>-24</v>
      </c>
      <c r="G69">
        <f t="shared" si="14"/>
        <v>1379</v>
      </c>
      <c r="H69">
        <f t="shared" si="6"/>
        <v>100</v>
      </c>
      <c r="J69">
        <v>54</v>
      </c>
      <c r="K69">
        <f>CORREL(B$2:B69,$G$2:$G69)</f>
        <v>0.23654018637481439</v>
      </c>
      <c r="L69">
        <f>CORREL(C$2:C69,$G$2:$G69)</f>
        <v>0.14598481300690697</v>
      </c>
      <c r="M69">
        <f>CORREL(D$2:D69,$G$2:$G69)</f>
        <v>0.84832847716380921</v>
      </c>
      <c r="N69">
        <f>CORREL(E$2:E69,$G$2:$G69)</f>
        <v>-0.10471359954601808</v>
      </c>
      <c r="O69">
        <f>CORREL(F$2:F69,$G$2:$G69)</f>
        <v>-0.83800182735188511</v>
      </c>
      <c r="P69">
        <f>CORREL(G$2:G69,$G$2:$G69)</f>
        <v>1</v>
      </c>
      <c r="R69">
        <f t="shared" si="7"/>
        <v>0.84832847716380921</v>
      </c>
      <c r="S69">
        <f t="shared" si="8"/>
        <v>-0.83800182735188511</v>
      </c>
      <c r="T69">
        <f>HLOOKUP(R69,$K69:$O$122,J69,0)</f>
        <v>3</v>
      </c>
      <c r="U69">
        <f>HLOOKUP(S69,$K69:$O$122,J69,0)</f>
        <v>5</v>
      </c>
    </row>
    <row r="70" spans="1:21" x14ac:dyDescent="0.3">
      <c r="A70" t="s">
        <v>263</v>
      </c>
      <c r="B70">
        <f t="shared" si="9"/>
        <v>20</v>
      </c>
      <c r="C70">
        <f t="shared" si="10"/>
        <v>20</v>
      </c>
      <c r="D70">
        <f t="shared" si="11"/>
        <v>69</v>
      </c>
      <c r="E70">
        <f t="shared" si="12"/>
        <v>16</v>
      </c>
      <c r="F70">
        <f t="shared" si="13"/>
        <v>-25</v>
      </c>
      <c r="G70">
        <f t="shared" si="14"/>
        <v>1399</v>
      </c>
      <c r="H70">
        <f t="shared" si="6"/>
        <v>100</v>
      </c>
      <c r="J70">
        <v>53</v>
      </c>
      <c r="K70">
        <f>CORREL(B$2:B70,$G$2:$G70)</f>
        <v>0.23613495514319521</v>
      </c>
      <c r="L70">
        <f>CORREL(C$2:C70,$G$2:$G70)</f>
        <v>0.14560579724811151</v>
      </c>
      <c r="M70">
        <f>CORREL(D$2:D70,$G$2:$G70)</f>
        <v>0.85413178477206697</v>
      </c>
      <c r="N70">
        <f>CORREL(E$2:E70,$G$2:$G70)</f>
        <v>-0.10393515734874903</v>
      </c>
      <c r="O70">
        <f>CORREL(F$2:F70,$G$2:$G70)</f>
        <v>-0.84333019357207117</v>
      </c>
      <c r="P70">
        <f>CORREL(G$2:G70,$G$2:$G70)</f>
        <v>1</v>
      </c>
      <c r="R70">
        <f t="shared" si="7"/>
        <v>0.85413178477206697</v>
      </c>
      <c r="S70">
        <f t="shared" si="8"/>
        <v>-0.84333019357207117</v>
      </c>
      <c r="T70">
        <f>HLOOKUP(R70,$K70:$O$122,J70,0)</f>
        <v>3</v>
      </c>
      <c r="U70">
        <f>HLOOKUP(S70,$K70:$O$122,J70,0)</f>
        <v>5</v>
      </c>
    </row>
    <row r="71" spans="1:21" x14ac:dyDescent="0.3">
      <c r="A71" t="s">
        <v>264</v>
      </c>
      <c r="B71">
        <f t="shared" si="9"/>
        <v>20</v>
      </c>
      <c r="C71">
        <f t="shared" si="10"/>
        <v>20</v>
      </c>
      <c r="D71">
        <f t="shared" si="11"/>
        <v>70</v>
      </c>
      <c r="E71">
        <f t="shared" si="12"/>
        <v>16</v>
      </c>
      <c r="F71">
        <f t="shared" si="13"/>
        <v>-26</v>
      </c>
      <c r="G71">
        <f t="shared" si="14"/>
        <v>1419</v>
      </c>
      <c r="H71">
        <f t="shared" si="6"/>
        <v>100</v>
      </c>
      <c r="J71">
        <v>52</v>
      </c>
      <c r="K71">
        <f>CORREL(B$2:B71,$G$2:$G71)</f>
        <v>0.23570914167450555</v>
      </c>
      <c r="L71">
        <f>CORREL(C$2:C71,$G$2:$G71)</f>
        <v>0.14521968904876684</v>
      </c>
      <c r="M71">
        <f>CORREL(D$2:D71,$G$2:$G71)</f>
        <v>0.85966842637697782</v>
      </c>
      <c r="N71">
        <f>CORREL(E$2:E71,$G$2:$G71)</f>
        <v>-0.10317278045138648</v>
      </c>
      <c r="O71">
        <f>CORREL(F$2:F71,$G$2:$G71)</f>
        <v>-0.84845173363017479</v>
      </c>
      <c r="P71">
        <f>CORREL(G$2:G71,$G$2:$G71)</f>
        <v>1.0000000000000002</v>
      </c>
      <c r="R71">
        <f t="shared" si="7"/>
        <v>0.85966842637697782</v>
      </c>
      <c r="S71">
        <f t="shared" si="8"/>
        <v>-0.84845173363017479</v>
      </c>
      <c r="T71">
        <f>HLOOKUP(R71,$K71:$O$122,J71,0)</f>
        <v>3</v>
      </c>
      <c r="U71">
        <f>HLOOKUP(S71,$K71:$O$122,J71,0)</f>
        <v>5</v>
      </c>
    </row>
    <row r="72" spans="1:21" x14ac:dyDescent="0.3">
      <c r="A72" t="s">
        <v>265</v>
      </c>
      <c r="B72">
        <f t="shared" si="9"/>
        <v>20</v>
      </c>
      <c r="C72">
        <f t="shared" si="10"/>
        <v>20</v>
      </c>
      <c r="D72">
        <f t="shared" si="11"/>
        <v>71</v>
      </c>
      <c r="E72">
        <f t="shared" si="12"/>
        <v>16</v>
      </c>
      <c r="F72">
        <f t="shared" si="13"/>
        <v>-27</v>
      </c>
      <c r="G72">
        <f t="shared" si="14"/>
        <v>1439</v>
      </c>
      <c r="H72">
        <f t="shared" si="6"/>
        <v>100</v>
      </c>
      <c r="J72">
        <v>51</v>
      </c>
      <c r="K72">
        <f>CORREL(B$2:B72,$G$2:$G72)</f>
        <v>0.23526448096204652</v>
      </c>
      <c r="L72">
        <f>CORREL(C$2:C72,$G$2:$G72)</f>
        <v>0.14482725929667187</v>
      </c>
      <c r="M72">
        <f>CORREL(D$2:D72,$G$2:$G72)</f>
        <v>0.86495143188219137</v>
      </c>
      <c r="N72">
        <f>CORREL(E$2:E72,$G$2:$G72)</f>
        <v>-0.1024259379889267</v>
      </c>
      <c r="O72">
        <f>CORREL(F$2:F72,$G$2:$G72)</f>
        <v>-0.85337497459473532</v>
      </c>
      <c r="P72">
        <f>CORREL(G$2:G72,$G$2:$G72)</f>
        <v>0.99999999999999989</v>
      </c>
      <c r="R72">
        <f t="shared" si="7"/>
        <v>0.86495143188219137</v>
      </c>
      <c r="S72">
        <f t="shared" si="8"/>
        <v>-0.85337497459473532</v>
      </c>
      <c r="T72">
        <f>HLOOKUP(R72,$K72:$O$122,J72,0)</f>
        <v>3</v>
      </c>
      <c r="U72">
        <f>HLOOKUP(S72,$K72:$O$122,J72,0)</f>
        <v>5</v>
      </c>
    </row>
    <row r="73" spans="1:21" x14ac:dyDescent="0.3">
      <c r="A73" t="s">
        <v>266</v>
      </c>
      <c r="B73">
        <f t="shared" si="9"/>
        <v>20</v>
      </c>
      <c r="C73">
        <f t="shared" si="10"/>
        <v>20</v>
      </c>
      <c r="D73">
        <f t="shared" si="11"/>
        <v>72</v>
      </c>
      <c r="E73">
        <f t="shared" si="12"/>
        <v>16</v>
      </c>
      <c r="F73">
        <f t="shared" si="13"/>
        <v>-28</v>
      </c>
      <c r="G73">
        <f t="shared" si="14"/>
        <v>1459</v>
      </c>
      <c r="H73">
        <f t="shared" si="6"/>
        <v>100</v>
      </c>
      <c r="J73">
        <v>50</v>
      </c>
      <c r="K73">
        <f>CORREL(B$2:B73,$G$2:$G73)</f>
        <v>0.23480257730285414</v>
      </c>
      <c r="L73">
        <f>CORREL(C$2:C73,$G$2:$G73)</f>
        <v>0.14442921792032057</v>
      </c>
      <c r="M73">
        <f>CORREL(D$2:D73,$G$2:$G73)</f>
        <v>0.86999327427234696</v>
      </c>
      <c r="N73">
        <f>CORREL(E$2:E73,$G$2:$G73)</f>
        <v>-0.10169412357977399</v>
      </c>
      <c r="O73">
        <f>CORREL(F$2:F73,$G$2:$G73)</f>
        <v>-0.85810811893693284</v>
      </c>
      <c r="P73">
        <f>CORREL(G$2:G73,$G$2:$G73)</f>
        <v>1.0000000000000002</v>
      </c>
      <c r="R73">
        <f t="shared" si="7"/>
        <v>0.86999327427234696</v>
      </c>
      <c r="S73">
        <f t="shared" si="8"/>
        <v>-0.85810811893693284</v>
      </c>
      <c r="T73">
        <f>HLOOKUP(R73,$K73:$O$122,J73,0)</f>
        <v>3</v>
      </c>
      <c r="U73">
        <f>HLOOKUP(S73,$K73:$O$122,J73,0)</f>
        <v>5</v>
      </c>
    </row>
    <row r="74" spans="1:21" x14ac:dyDescent="0.3">
      <c r="A74" t="s">
        <v>267</v>
      </c>
      <c r="B74">
        <f t="shared" si="9"/>
        <v>20</v>
      </c>
      <c r="C74">
        <f t="shared" si="10"/>
        <v>20</v>
      </c>
      <c r="D74">
        <f t="shared" si="11"/>
        <v>73</v>
      </c>
      <c r="E74">
        <f t="shared" si="12"/>
        <v>16</v>
      </c>
      <c r="F74">
        <f t="shared" si="13"/>
        <v>-29</v>
      </c>
      <c r="G74">
        <f t="shared" si="14"/>
        <v>1479</v>
      </c>
      <c r="H74">
        <f t="shared" si="6"/>
        <v>100</v>
      </c>
      <c r="J74">
        <v>49</v>
      </c>
      <c r="K74">
        <f>CORREL(B$2:B74,$G$2:$G74)</f>
        <v>0.23432491500504191</v>
      </c>
      <c r="L74">
        <f>CORREL(C$2:C74,$G$2:$G74)</f>
        <v>0.1440262189498516</v>
      </c>
      <c r="M74">
        <f>CORREL(D$2:D74,$G$2:$G74)</f>
        <v>0.87480587427458556</v>
      </c>
      <c r="N74">
        <f>CORREL(E$2:E74,$G$2:$G74)</f>
        <v>-0.10097685382296225</v>
      </c>
      <c r="O74">
        <f>CORREL(F$2:F74,$G$2:$G74)</f>
        <v>-0.86265905173222079</v>
      </c>
      <c r="P74">
        <f>CORREL(G$2:G74,$G$2:$G74)</f>
        <v>1.0000000000000002</v>
      </c>
      <c r="R74">
        <f t="shared" si="7"/>
        <v>0.87480587427458556</v>
      </c>
      <c r="S74">
        <f t="shared" si="8"/>
        <v>-0.86265905173222079</v>
      </c>
      <c r="T74">
        <f>HLOOKUP(R74,$K74:$O$122,J74,0)</f>
        <v>3</v>
      </c>
      <c r="U74">
        <f>HLOOKUP(S74,$K74:$O$122,J74,0)</f>
        <v>5</v>
      </c>
    </row>
    <row r="75" spans="1:21" x14ac:dyDescent="0.3">
      <c r="A75" t="s">
        <v>268</v>
      </c>
      <c r="B75">
        <f t="shared" si="9"/>
        <v>20</v>
      </c>
      <c r="C75">
        <f t="shared" si="10"/>
        <v>20</v>
      </c>
      <c r="D75">
        <f t="shared" si="11"/>
        <v>74</v>
      </c>
      <c r="E75">
        <f t="shared" si="12"/>
        <v>16</v>
      </c>
      <c r="F75">
        <f t="shared" si="13"/>
        <v>-30</v>
      </c>
      <c r="G75">
        <f t="shared" si="14"/>
        <v>1499</v>
      </c>
      <c r="H75">
        <f t="shared" si="6"/>
        <v>100</v>
      </c>
      <c r="J75">
        <v>48</v>
      </c>
      <c r="K75">
        <f>CORREL(B$2:B75,$G$2:$G75)</f>
        <v>0.23383286811594742</v>
      </c>
      <c r="L75">
        <f>CORREL(C$2:C75,$G$2:$G75)</f>
        <v>0.14361886511552108</v>
      </c>
      <c r="M75">
        <f>CORREL(D$2:D75,$G$2:$G75)</f>
        <v>0.87940060875972392</v>
      </c>
      <c r="N75">
        <f>CORREL(E$2:E75,$G$2:$G75)</f>
        <v>-0.10027366691529481</v>
      </c>
      <c r="O75">
        <f>CORREL(F$2:F75,$G$2:$G75)</f>
        <v>-0.8670353483403741</v>
      </c>
      <c r="P75">
        <f>CORREL(G$2:G75,$G$2:$G75)</f>
        <v>1</v>
      </c>
      <c r="R75">
        <f t="shared" si="7"/>
        <v>0.87940060875972392</v>
      </c>
      <c r="S75">
        <f t="shared" si="8"/>
        <v>-0.8670353483403741</v>
      </c>
      <c r="T75">
        <f>HLOOKUP(R75,$K75:$O$122,J75,0)</f>
        <v>3</v>
      </c>
      <c r="U75">
        <f>HLOOKUP(S75,$K75:$O$122,J75,0)</f>
        <v>5</v>
      </c>
    </row>
    <row r="76" spans="1:21" x14ac:dyDescent="0.3">
      <c r="A76" t="s">
        <v>269</v>
      </c>
      <c r="B76">
        <f t="shared" si="9"/>
        <v>20</v>
      </c>
      <c r="C76">
        <f t="shared" si="10"/>
        <v>20</v>
      </c>
      <c r="D76">
        <f t="shared" si="11"/>
        <v>75</v>
      </c>
      <c r="E76">
        <f t="shared" si="12"/>
        <v>16</v>
      </c>
      <c r="F76">
        <f t="shared" si="13"/>
        <v>-31</v>
      </c>
      <c r="G76">
        <f t="shared" si="14"/>
        <v>1519</v>
      </c>
      <c r="H76">
        <f t="shared" si="6"/>
        <v>100</v>
      </c>
      <c r="J76">
        <v>47</v>
      </c>
      <c r="K76">
        <f>CORREL(B$2:B76,$G$2:$G76)</f>
        <v>0.23332770927114058</v>
      </c>
      <c r="L76">
        <f>CORREL(C$2:C76,$G$2:$G76)</f>
        <v>0.14320771203054861</v>
      </c>
      <c r="M76">
        <f>CORREL(D$2:D76,$G$2:$G76)</f>
        <v>0.88378832213290104</v>
      </c>
      <c r="N76">
        <f>CORREL(E$2:E76,$G$2:$G76)</f>
        <v>-9.9584121376326148E-2</v>
      </c>
      <c r="O76">
        <f>CORREL(F$2:F76,$G$2:$G76)</f>
        <v>-0.87124428247919639</v>
      </c>
      <c r="P76">
        <f>CORREL(G$2:G76,$G$2:$G76)</f>
        <v>1.0000000000000002</v>
      </c>
      <c r="R76">
        <f t="shared" si="7"/>
        <v>0.88378832213290104</v>
      </c>
      <c r="S76">
        <f t="shared" si="8"/>
        <v>-0.87124428247919639</v>
      </c>
      <c r="T76">
        <f>HLOOKUP(R76,$K76:$O$122,J76,0)</f>
        <v>3</v>
      </c>
      <c r="U76">
        <f>HLOOKUP(S76,$K76:$O$122,J76,0)</f>
        <v>5</v>
      </c>
    </row>
    <row r="77" spans="1:21" x14ac:dyDescent="0.3">
      <c r="A77" t="s">
        <v>270</v>
      </c>
      <c r="B77">
        <f t="shared" si="9"/>
        <v>20</v>
      </c>
      <c r="C77">
        <f t="shared" si="10"/>
        <v>20</v>
      </c>
      <c r="D77">
        <f t="shared" si="11"/>
        <v>76</v>
      </c>
      <c r="E77">
        <f t="shared" si="12"/>
        <v>16</v>
      </c>
      <c r="F77">
        <f t="shared" si="13"/>
        <v>-32</v>
      </c>
      <c r="G77">
        <f t="shared" si="14"/>
        <v>1539</v>
      </c>
      <c r="H77">
        <f t="shared" si="6"/>
        <v>100</v>
      </c>
      <c r="J77">
        <v>46</v>
      </c>
      <c r="K77">
        <f>CORREL(B$2:B77,$G$2:$G77)</f>
        <v>0.23281061775293246</v>
      </c>
      <c r="L77">
        <f>CORREL(C$2:C77,$G$2:$G77)</f>
        <v>0.14279327199991376</v>
      </c>
      <c r="M77">
        <f>CORREL(D$2:D77,$G$2:$G77)</f>
        <v>0.88797934006801582</v>
      </c>
      <c r="N77">
        <f>CORREL(E$2:E77,$G$2:$G77)</f>
        <v>-9.8907794870596089E-2</v>
      </c>
      <c r="O77">
        <f>CORREL(F$2:F77,$G$2:$G77)</f>
        <v>-0.87529283461203211</v>
      </c>
      <c r="P77">
        <f>CORREL(G$2:G77,$G$2:$G77)</f>
        <v>1</v>
      </c>
      <c r="R77">
        <f t="shared" si="7"/>
        <v>0.88797934006801582</v>
      </c>
      <c r="S77">
        <f t="shared" si="8"/>
        <v>-0.87529283461203211</v>
      </c>
      <c r="T77">
        <f>HLOOKUP(R77,$K77:$O$122,J77,0)</f>
        <v>3</v>
      </c>
      <c r="U77">
        <f>HLOOKUP(S77,$K77:$O$122,J77,0)</f>
        <v>5</v>
      </c>
    </row>
    <row r="78" spans="1:21" x14ac:dyDescent="0.3">
      <c r="A78" t="s">
        <v>271</v>
      </c>
      <c r="B78">
        <f t="shared" si="9"/>
        <v>20</v>
      </c>
      <c r="C78">
        <f t="shared" si="10"/>
        <v>20</v>
      </c>
      <c r="D78">
        <f t="shared" si="11"/>
        <v>77</v>
      </c>
      <c r="E78">
        <f t="shared" si="12"/>
        <v>16</v>
      </c>
      <c r="F78">
        <f t="shared" si="13"/>
        <v>-33</v>
      </c>
      <c r="G78">
        <f t="shared" si="14"/>
        <v>1559</v>
      </c>
      <c r="H78">
        <f t="shared" si="6"/>
        <v>100</v>
      </c>
      <c r="J78">
        <v>45</v>
      </c>
      <c r="K78">
        <f>CORREL(B$2:B78,$G$2:$G78)</f>
        <v>0.23228268683711853</v>
      </c>
      <c r="L78">
        <f>CORREL(C$2:C78,$G$2:$G78)</f>
        <v>0.14237601749209261</v>
      </c>
      <c r="M78">
        <f>CORREL(D$2:D78,$G$2:$G78)</f>
        <v>0.89198348503388536</v>
      </c>
      <c r="N78">
        <f>CORREL(E$2:E78,$G$2:$G78)</f>
        <v>-9.8244283117755127E-2</v>
      </c>
      <c r="O78">
        <f>CORREL(F$2:F78,$G$2:$G78)</f>
        <v>-0.87918770057489581</v>
      </c>
      <c r="P78">
        <f>CORREL(G$2:G78,$G$2:$G78)</f>
        <v>1</v>
      </c>
      <c r="R78">
        <f t="shared" si="7"/>
        <v>0.89198348503388536</v>
      </c>
      <c r="S78">
        <f t="shared" si="8"/>
        <v>-0.87918770057489581</v>
      </c>
      <c r="T78">
        <f>HLOOKUP(R78,$K78:$O$122,J78,0)</f>
        <v>3</v>
      </c>
      <c r="U78">
        <f>HLOOKUP(S78,$K78:$O$122,J78,0)</f>
        <v>5</v>
      </c>
    </row>
    <row r="79" spans="1:21" x14ac:dyDescent="0.3">
      <c r="A79" t="s">
        <v>272</v>
      </c>
      <c r="B79">
        <f t="shared" si="9"/>
        <v>20</v>
      </c>
      <c r="C79">
        <f t="shared" si="10"/>
        <v>20</v>
      </c>
      <c r="D79">
        <f t="shared" si="11"/>
        <v>78</v>
      </c>
      <c r="E79">
        <f t="shared" si="12"/>
        <v>16</v>
      </c>
      <c r="F79">
        <f t="shared" si="13"/>
        <v>-34</v>
      </c>
      <c r="G79">
        <f t="shared" si="14"/>
        <v>1579</v>
      </c>
      <c r="H79">
        <f t="shared" si="6"/>
        <v>100</v>
      </c>
      <c r="J79">
        <v>44</v>
      </c>
      <c r="K79">
        <f>CORREL(B$2:B79,$G$2:$G79)</f>
        <v>0.23174493049798248</v>
      </c>
      <c r="L79">
        <f>CORREL(C$2:C79,$G$2:$G79)</f>
        <v>0.14195638430668445</v>
      </c>
      <c r="M79">
        <f>CORREL(D$2:D79,$G$2:$G79)</f>
        <v>0.89581009314313242</v>
      </c>
      <c r="N79">
        <f>CORREL(E$2:E79,$G$2:$G79)</f>
        <v>-9.7593198882342178E-2</v>
      </c>
      <c r="O79">
        <f>CORREL(F$2:F79,$G$2:$G79)</f>
        <v>-0.88293530037498136</v>
      </c>
      <c r="P79">
        <f>CORREL(G$2:G79,$G$2:$G79)</f>
        <v>1</v>
      </c>
      <c r="R79">
        <f t="shared" si="7"/>
        <v>0.89581009314313242</v>
      </c>
      <c r="S79">
        <f t="shared" si="8"/>
        <v>-0.88293530037498136</v>
      </c>
      <c r="T79">
        <f>HLOOKUP(R79,$K79:$O$122,J79,0)</f>
        <v>3</v>
      </c>
      <c r="U79">
        <f>HLOOKUP(S79,$K79:$O$122,J79,0)</f>
        <v>5</v>
      </c>
    </row>
    <row r="80" spans="1:21" x14ac:dyDescent="0.3">
      <c r="A80" t="s">
        <v>273</v>
      </c>
      <c r="B80">
        <f t="shared" si="9"/>
        <v>20</v>
      </c>
      <c r="C80">
        <f t="shared" si="10"/>
        <v>20</v>
      </c>
      <c r="D80">
        <f t="shared" si="11"/>
        <v>79</v>
      </c>
      <c r="E80">
        <f t="shared" si="12"/>
        <v>16</v>
      </c>
      <c r="F80">
        <f t="shared" si="13"/>
        <v>-35</v>
      </c>
      <c r="G80">
        <f t="shared" si="14"/>
        <v>1599</v>
      </c>
      <c r="H80">
        <f t="shared" si="6"/>
        <v>100</v>
      </c>
      <c r="J80">
        <v>43</v>
      </c>
      <c r="K80">
        <f>CORREL(B$2:B80,$G$2:$G80)</f>
        <v>0.23119828953395188</v>
      </c>
      <c r="L80">
        <f>CORREL(C$2:C80,$G$2:$G80)</f>
        <v>0.14153477446732193</v>
      </c>
      <c r="M80">
        <f>CORREL(D$2:D80,$G$2:$G80)</f>
        <v>0.89946803192804792</v>
      </c>
      <c r="N80">
        <f>CORREL(E$2:E80,$G$2:$G80)</f>
        <v>-9.6954171035893058E-2</v>
      </c>
      <c r="O80">
        <f>CORREL(F$2:F80,$G$2:$G80)</f>
        <v>-0.88654178709852838</v>
      </c>
      <c r="P80">
        <f>CORREL(G$2:G80,$G$2:$G80)</f>
        <v>0.99999999999999989</v>
      </c>
      <c r="R80">
        <f t="shared" si="7"/>
        <v>0.89946803192804792</v>
      </c>
      <c r="S80">
        <f t="shared" si="8"/>
        <v>-0.88654178709852838</v>
      </c>
      <c r="T80">
        <f>HLOOKUP(R80,$K80:$O$122,J80,0)</f>
        <v>3</v>
      </c>
      <c r="U80">
        <f>HLOOKUP(S80,$K80:$O$122,J80,0)</f>
        <v>5</v>
      </c>
    </row>
    <row r="81" spans="1:21" x14ac:dyDescent="0.3">
      <c r="A81" t="s">
        <v>274</v>
      </c>
      <c r="B81">
        <f t="shared" si="9"/>
        <v>20</v>
      </c>
      <c r="C81">
        <f t="shared" si="10"/>
        <v>20</v>
      </c>
      <c r="D81">
        <f t="shared" si="11"/>
        <v>80</v>
      </c>
      <c r="E81">
        <f t="shared" si="12"/>
        <v>16</v>
      </c>
      <c r="F81">
        <f t="shared" si="13"/>
        <v>-36</v>
      </c>
      <c r="G81">
        <f t="shared" si="14"/>
        <v>1619</v>
      </c>
      <c r="H81">
        <f t="shared" si="6"/>
        <v>100</v>
      </c>
      <c r="J81">
        <v>42</v>
      </c>
      <c r="K81">
        <f>CORREL(B$2:B81,$G$2:$G81)</f>
        <v>0.23064363716953987</v>
      </c>
      <c r="L81">
        <f>CORREL(C$2:C81,$G$2:$G81)</f>
        <v>0.1411115588661308</v>
      </c>
      <c r="M81">
        <f>CORREL(D$2:D81,$G$2:$G81)</f>
        <v>0.90296571871201248</v>
      </c>
      <c r="N81">
        <f>CORREL(E$2:E81,$G$2:$G81)</f>
        <v>-9.6326843684891153E-2</v>
      </c>
      <c r="O81">
        <f>CORREL(F$2:F81,$G$2:$G81)</f>
        <v>-0.89001305587217372</v>
      </c>
      <c r="P81">
        <f>CORREL(G$2:G81,$G$2:$G81)</f>
        <v>0.99999999999999989</v>
      </c>
      <c r="R81">
        <f t="shared" si="7"/>
        <v>0.90296571871201248</v>
      </c>
      <c r="S81">
        <f t="shared" si="8"/>
        <v>-0.89001305587217372</v>
      </c>
      <c r="T81">
        <f>HLOOKUP(R81,$K81:$O$122,J81,0)</f>
        <v>3</v>
      </c>
      <c r="U81">
        <f>HLOOKUP(S81,$K81:$O$122,J81,0)</f>
        <v>5</v>
      </c>
    </row>
    <row r="82" spans="1:21" x14ac:dyDescent="0.3">
      <c r="A82" t="s">
        <v>275</v>
      </c>
      <c r="B82">
        <f t="shared" si="9"/>
        <v>20</v>
      </c>
      <c r="C82">
        <f t="shared" si="10"/>
        <v>20</v>
      </c>
      <c r="D82">
        <f t="shared" si="11"/>
        <v>81</v>
      </c>
      <c r="E82">
        <f t="shared" si="12"/>
        <v>16</v>
      </c>
      <c r="F82">
        <f t="shared" si="13"/>
        <v>-37</v>
      </c>
      <c r="G82">
        <f t="shared" si="14"/>
        <v>1639</v>
      </c>
      <c r="H82">
        <f t="shared" si="6"/>
        <v>100</v>
      </c>
      <c r="J82">
        <v>41</v>
      </c>
      <c r="K82">
        <f>CORREL(B$2:B82,$G$2:$G82)</f>
        <v>0.23008178418333119</v>
      </c>
      <c r="L82">
        <f>CORREL(C$2:C82,$G$2:$G82)</f>
        <v>0.14068707968323274</v>
      </c>
      <c r="M82">
        <f>CORREL(D$2:D82,$G$2:$G82)</f>
        <v>0.90631113930096341</v>
      </c>
      <c r="N82">
        <f>CORREL(E$2:E82,$G$2:$G82)</f>
        <v>-9.5710875358764352E-2</v>
      </c>
      <c r="O82">
        <f>CORREL(F$2:F82,$G$2:$G82)</f>
        <v>-0.89335475282795795</v>
      </c>
      <c r="P82">
        <f>CORREL(G$2:G82,$G$2:$G82)</f>
        <v>1.0000000000000002</v>
      </c>
      <c r="R82">
        <f t="shared" si="7"/>
        <v>0.90631113930096341</v>
      </c>
      <c r="S82">
        <f t="shared" si="8"/>
        <v>-0.89335475282795795</v>
      </c>
      <c r="T82">
        <f>HLOOKUP(R82,$K82:$O$122,J82,0)</f>
        <v>3</v>
      </c>
      <c r="U82">
        <f>HLOOKUP(S82,$K82:$O$122,J82,0)</f>
        <v>5</v>
      </c>
    </row>
    <row r="83" spans="1:21" x14ac:dyDescent="0.3">
      <c r="A83" t="s">
        <v>276</v>
      </c>
      <c r="B83">
        <f t="shared" si="9"/>
        <v>20</v>
      </c>
      <c r="C83">
        <f t="shared" si="10"/>
        <v>20</v>
      </c>
      <c r="D83">
        <f t="shared" si="11"/>
        <v>82</v>
      </c>
      <c r="E83">
        <f t="shared" si="12"/>
        <v>16</v>
      </c>
      <c r="F83">
        <f t="shared" si="13"/>
        <v>-38</v>
      </c>
      <c r="G83">
        <f t="shared" si="14"/>
        <v>1659</v>
      </c>
      <c r="H83">
        <f t="shared" si="6"/>
        <v>100</v>
      </c>
      <c r="J83">
        <v>40</v>
      </c>
      <c r="K83">
        <f>CORREL(B$2:B83,$G$2:$G83)</f>
        <v>0.22951348360652685</v>
      </c>
      <c r="L83">
        <f>CORREL(C$2:C83,$G$2:$G83)</f>
        <v>0.14026165260235229</v>
      </c>
      <c r="M83">
        <f>CORREL(D$2:D83,$G$2:$G83)</f>
        <v>0.90951186676802109</v>
      </c>
      <c r="N83">
        <f>CORREL(E$2:E83,$G$2:$G83)</f>
        <v>-9.5105938252769098E-2</v>
      </c>
      <c r="O83">
        <f>CORREL(F$2:F83,$G$2:$G83)</f>
        <v>-0.89657228402798228</v>
      </c>
      <c r="P83">
        <f>CORREL(G$2:G83,$G$2:$G83)</f>
        <v>0.99999999999999989</v>
      </c>
      <c r="R83">
        <f t="shared" si="7"/>
        <v>0.90951186676802109</v>
      </c>
      <c r="S83">
        <f t="shared" si="8"/>
        <v>-0.89657228402798228</v>
      </c>
      <c r="T83">
        <f>HLOOKUP(R83,$K83:$O$122,J83,0)</f>
        <v>3</v>
      </c>
      <c r="U83">
        <f>HLOOKUP(S83,$K83:$O$122,J83,0)</f>
        <v>5</v>
      </c>
    </row>
    <row r="84" spans="1:21" x14ac:dyDescent="0.3">
      <c r="A84" t="s">
        <v>277</v>
      </c>
      <c r="B84">
        <f t="shared" si="9"/>
        <v>20</v>
      </c>
      <c r="C84">
        <f t="shared" si="10"/>
        <v>20</v>
      </c>
      <c r="D84">
        <f t="shared" si="11"/>
        <v>83</v>
      </c>
      <c r="E84">
        <f t="shared" si="12"/>
        <v>16</v>
      </c>
      <c r="F84">
        <f t="shared" si="13"/>
        <v>-39</v>
      </c>
      <c r="G84">
        <f t="shared" si="14"/>
        <v>1679</v>
      </c>
      <c r="H84">
        <f t="shared" si="6"/>
        <v>100</v>
      </c>
      <c r="J84">
        <v>39</v>
      </c>
      <c r="K84">
        <f>CORREL(B$2:B84,$G$2:$G84)</f>
        <v>0.22893943503189793</v>
      </c>
      <c r="L84">
        <f>CORREL(C$2:C84,$G$2:$G84)</f>
        <v>0.13983556884139656</v>
      </c>
      <c r="M84">
        <f>CORREL(D$2:D84,$G$2:$G84)</f>
        <v>0.91257508014615918</v>
      </c>
      <c r="N84">
        <f>CORREL(E$2:E84,$G$2:$G84)</f>
        <v>-9.4511717521126901E-2</v>
      </c>
      <c r="O84">
        <f>CORREL(F$2:F84,$G$2:$G84)</f>
        <v>-0.89967082431018464</v>
      </c>
      <c r="P84">
        <f>CORREL(G$2:G84,$G$2:$G84)</f>
        <v>1</v>
      </c>
      <c r="R84">
        <f t="shared" si="7"/>
        <v>0.91257508014615918</v>
      </c>
      <c r="S84">
        <f t="shared" si="8"/>
        <v>-0.89967082431018464</v>
      </c>
      <c r="T84">
        <f>HLOOKUP(R84,$K84:$O$122,J84,0)</f>
        <v>3</v>
      </c>
      <c r="U84">
        <f>HLOOKUP(S84,$K84:$O$122,J84,0)</f>
        <v>5</v>
      </c>
    </row>
    <row r="85" spans="1:21" x14ac:dyDescent="0.3">
      <c r="A85" t="s">
        <v>278</v>
      </c>
      <c r="B85">
        <f t="shared" si="9"/>
        <v>20</v>
      </c>
      <c r="C85">
        <f t="shared" si="10"/>
        <v>20</v>
      </c>
      <c r="D85">
        <f t="shared" si="11"/>
        <v>84</v>
      </c>
      <c r="E85">
        <f t="shared" si="12"/>
        <v>16</v>
      </c>
      <c r="F85">
        <f t="shared" si="13"/>
        <v>-40</v>
      </c>
      <c r="G85">
        <f t="shared" si="14"/>
        <v>1699</v>
      </c>
      <c r="H85">
        <f t="shared" si="6"/>
        <v>100</v>
      </c>
      <c r="J85">
        <v>38</v>
      </c>
      <c r="K85">
        <f>CORREL(B$2:B85,$G$2:$G85)</f>
        <v>0.22836028856898813</v>
      </c>
      <c r="L85">
        <f>CORREL(C$2:C85,$G$2:$G85)</f>
        <v>0.13940909701498871</v>
      </c>
      <c r="M85">
        <f>CORREL(D$2:D85,$G$2:$G85)</f>
        <v>0.91550758287980505</v>
      </c>
      <c r="N85">
        <f>CORREL(E$2:E85,$G$2:$G85)</f>
        <v>-9.3927910616267818E-2</v>
      </c>
      <c r="O85">
        <f>CORREL(F$2:F85,$G$2:$G85)</f>
        <v>-0.90265532602192244</v>
      </c>
      <c r="P85">
        <f>CORREL(G$2:G85,$G$2:$G85)</f>
        <v>1</v>
      </c>
      <c r="R85">
        <f t="shared" si="7"/>
        <v>0.91550758287980505</v>
      </c>
      <c r="S85">
        <f t="shared" si="8"/>
        <v>-0.90265532602192244</v>
      </c>
      <c r="T85">
        <f>HLOOKUP(R85,$K85:$O$122,J85,0)</f>
        <v>3</v>
      </c>
      <c r="U85">
        <f>HLOOKUP(S85,$K85:$O$122,J85,0)</f>
        <v>5</v>
      </c>
    </row>
    <row r="86" spans="1:21" x14ac:dyDescent="0.3">
      <c r="A86" t="s">
        <v>279</v>
      </c>
      <c r="B86">
        <f t="shared" si="9"/>
        <v>20</v>
      </c>
      <c r="C86">
        <f t="shared" si="10"/>
        <v>20</v>
      </c>
      <c r="D86">
        <f t="shared" si="11"/>
        <v>85</v>
      </c>
      <c r="E86">
        <f t="shared" si="12"/>
        <v>16</v>
      </c>
      <c r="F86">
        <f t="shared" si="13"/>
        <v>-41</v>
      </c>
      <c r="G86">
        <f t="shared" si="14"/>
        <v>1719</v>
      </c>
      <c r="H86">
        <f t="shared" si="6"/>
        <v>100</v>
      </c>
      <c r="J86">
        <v>37</v>
      </c>
      <c r="K86">
        <f>CORREL(B$2:B86,$G$2:$G86)</f>
        <v>0.22777664847768514</v>
      </c>
      <c r="L86">
        <f>CORREL(C$2:C86,$G$2:$G86)</f>
        <v>0.13898248484419728</v>
      </c>
      <c r="M86">
        <f>CORREL(D$2:D86,$G$2:$G86)</f>
        <v>0.91831582091686237</v>
      </c>
      <c r="N86">
        <f>CORREL(E$2:E86,$G$2:$G86)</f>
        <v>-9.3354226670442644E-2</v>
      </c>
      <c r="O86">
        <f>CORREL(F$2:F86,$G$2:$G86)</f>
        <v>-0.90553052761281427</v>
      </c>
      <c r="P86">
        <f>CORREL(G$2:G86,$G$2:$G86)</f>
        <v>1</v>
      </c>
      <c r="R86">
        <f t="shared" si="7"/>
        <v>0.91831582091686237</v>
      </c>
      <c r="S86">
        <f t="shared" si="8"/>
        <v>-0.90553052761281427</v>
      </c>
      <c r="T86">
        <f>HLOOKUP(R86,$K86:$O$122,J86,0)</f>
        <v>3</v>
      </c>
      <c r="U86">
        <f>HLOOKUP(S86,$K86:$O$122,J86,0)</f>
        <v>5</v>
      </c>
    </row>
    <row r="87" spans="1:21" x14ac:dyDescent="0.3">
      <c r="A87" t="s">
        <v>280</v>
      </c>
      <c r="B87">
        <f t="shared" si="9"/>
        <v>20</v>
      </c>
      <c r="C87">
        <f t="shared" si="10"/>
        <v>20</v>
      </c>
      <c r="D87">
        <f t="shared" si="11"/>
        <v>86</v>
      </c>
      <c r="E87">
        <f t="shared" si="12"/>
        <v>16</v>
      </c>
      <c r="F87">
        <f t="shared" si="13"/>
        <v>-42</v>
      </c>
      <c r="G87">
        <f t="shared" si="14"/>
        <v>1739</v>
      </c>
      <c r="H87">
        <f t="shared" ref="H87:H121" si="15">SUM(B87:F87)</f>
        <v>100</v>
      </c>
      <c r="J87">
        <v>36</v>
      </c>
      <c r="K87">
        <f>CORREL(B$2:B87,$G$2:$G87)</f>
        <v>0.22718907650910358</v>
      </c>
      <c r="L87">
        <f>CORREL(C$2:C87,$G$2:$G87)</f>
        <v>0.13855596072720142</v>
      </c>
      <c r="M87">
        <f>CORREL(D$2:D87,$G$2:$G87)</f>
        <v>0.92100590034869878</v>
      </c>
      <c r="N87">
        <f>CORREL(E$2:E87,$G$2:$G87)</f>
        <v>-9.2790385916336912E-2</v>
      </c>
      <c r="O87">
        <f>CORREL(F$2:F87,$G$2:$G87)</f>
        <v>-0.90830096206273392</v>
      </c>
      <c r="P87">
        <f>CORREL(G$2:G87,$G$2:$G87)</f>
        <v>1.0000000000000002</v>
      </c>
      <c r="R87">
        <f t="shared" ref="R87:R122" si="16">MAX(K87:O87)</f>
        <v>0.92100590034869878</v>
      </c>
      <c r="S87">
        <f t="shared" ref="S87:S122" si="17">MIN(K87:O87)</f>
        <v>-0.90830096206273392</v>
      </c>
      <c r="T87">
        <f>HLOOKUP(R87,$K87:$O$122,J87,0)</f>
        <v>3</v>
      </c>
      <c r="U87">
        <f>HLOOKUP(S87,$K87:$O$122,J87,0)</f>
        <v>5</v>
      </c>
    </row>
    <row r="88" spans="1:21" x14ac:dyDescent="0.3">
      <c r="A88" t="s">
        <v>281</v>
      </c>
      <c r="B88">
        <f t="shared" ref="B88:B121" si="18">IF($T87&lt;&gt;K$20,IF($U87&lt;&gt;K$20,B87,B87-1),B87+1)</f>
        <v>20</v>
      </c>
      <c r="C88">
        <f t="shared" ref="C88:C121" si="19">IF($T87&lt;&gt;L$20,IF($U87&lt;&gt;L$20,C87,C87-1),C87+1)</f>
        <v>20</v>
      </c>
      <c r="D88">
        <f t="shared" ref="D88:D121" si="20">IF($T87&lt;&gt;M$20,IF($U87&lt;&gt;M$20,D87,D87-1),D87+1)</f>
        <v>87</v>
      </c>
      <c r="E88">
        <f t="shared" ref="E88:E121" si="21">IF($T87&lt;&gt;N$20,IF($U87&lt;&gt;N$20,E87,E87-1),E87+1)</f>
        <v>16</v>
      </c>
      <c r="F88">
        <f t="shared" ref="F88:F121" si="22">IF($T87&lt;&gt;O$20,IF($U87&lt;&gt;O$20,F87,F87-1),F87+1)</f>
        <v>-43</v>
      </c>
      <c r="G88">
        <f t="shared" si="14"/>
        <v>1759</v>
      </c>
      <c r="H88">
        <f t="shared" si="15"/>
        <v>100</v>
      </c>
      <c r="J88">
        <v>35</v>
      </c>
      <c r="K88">
        <f>CORREL(B$2:B88,$G$2:$G88)</f>
        <v>0.22659809497984795</v>
      </c>
      <c r="L88">
        <f>CORREL(C$2:C88,$G$2:$G88)</f>
        <v>0.1381297351832774</v>
      </c>
      <c r="M88">
        <f>CORREL(D$2:D88,$G$2:$G88)</f>
        <v>0.92358360452765853</v>
      </c>
      <c r="N88">
        <f>CORREL(E$2:E88,$G$2:$G88)</f>
        <v>-9.2236119143646267E-2</v>
      </c>
      <c r="O88">
        <f>CORREL(F$2:F88,$G$2:$G88)</f>
        <v>-0.91097096512488418</v>
      </c>
      <c r="P88">
        <f>CORREL(G$2:G88,$G$2:$G88)</f>
        <v>0.99999999999999978</v>
      </c>
      <c r="R88">
        <f t="shared" si="16"/>
        <v>0.92358360452765853</v>
      </c>
      <c r="S88">
        <f t="shared" si="17"/>
        <v>-0.91097096512488418</v>
      </c>
      <c r="T88">
        <f>HLOOKUP(R88,$K88:$O$122,J88,0)</f>
        <v>3</v>
      </c>
      <c r="U88">
        <f>HLOOKUP(S88,$K88:$O$122,J88,0)</f>
        <v>5</v>
      </c>
    </row>
    <row r="89" spans="1:21" x14ac:dyDescent="0.3">
      <c r="A89" t="s">
        <v>282</v>
      </c>
      <c r="B89">
        <f t="shared" si="18"/>
        <v>20</v>
      </c>
      <c r="C89">
        <f t="shared" si="19"/>
        <v>20</v>
      </c>
      <c r="D89">
        <f t="shared" si="20"/>
        <v>88</v>
      </c>
      <c r="E89">
        <f t="shared" si="21"/>
        <v>16</v>
      </c>
      <c r="F89">
        <f t="shared" si="22"/>
        <v>-44</v>
      </c>
      <c r="G89">
        <f t="shared" si="14"/>
        <v>1779</v>
      </c>
      <c r="H89">
        <f t="shared" si="15"/>
        <v>100</v>
      </c>
      <c r="J89">
        <v>34</v>
      </c>
      <c r="K89">
        <f>CORREL(B$2:B89,$G$2:$G89)</f>
        <v>0.22600418960315583</v>
      </c>
      <c r="L89">
        <f>CORREL(C$2:C89,$G$2:$G89)</f>
        <v>0.13770400218126821</v>
      </c>
      <c r="M89">
        <f>CORREL(D$2:D89,$G$2:$G89)</f>
        <v>0.92605441061013116</v>
      </c>
      <c r="N89">
        <f>CORREL(E$2:E89,$G$2:$G89)</f>
        <v>-9.1691167188862374E-2</v>
      </c>
      <c r="O89">
        <f>CORREL(F$2:F89,$G$2:$G89)</f>
        <v>-0.91354468336753902</v>
      </c>
      <c r="P89">
        <f>CORREL(G$2:G89,$G$2:$G89)</f>
        <v>0.99999999999999978</v>
      </c>
      <c r="R89">
        <f t="shared" si="16"/>
        <v>0.92605441061013116</v>
      </c>
      <c r="S89">
        <f t="shared" si="17"/>
        <v>-0.91354468336753902</v>
      </c>
      <c r="T89">
        <f>HLOOKUP(R89,$K89:$O$122,J89,0)</f>
        <v>3</v>
      </c>
      <c r="U89">
        <f>HLOOKUP(S89,$K89:$O$122,J89,0)</f>
        <v>5</v>
      </c>
    </row>
    <row r="90" spans="1:21" x14ac:dyDescent="0.3">
      <c r="A90" t="s">
        <v>283</v>
      </c>
      <c r="B90">
        <f t="shared" si="18"/>
        <v>20</v>
      </c>
      <c r="C90">
        <f t="shared" si="19"/>
        <v>20</v>
      </c>
      <c r="D90">
        <f t="shared" si="20"/>
        <v>89</v>
      </c>
      <c r="E90">
        <f t="shared" si="21"/>
        <v>16</v>
      </c>
      <c r="F90">
        <f t="shared" si="22"/>
        <v>-45</v>
      </c>
      <c r="G90">
        <f t="shared" si="14"/>
        <v>1799</v>
      </c>
      <c r="H90">
        <f t="shared" si="15"/>
        <v>100</v>
      </c>
      <c r="J90">
        <v>33</v>
      </c>
      <c r="K90">
        <f>CORREL(B$2:B90,$G$2:$G90)</f>
        <v>0.22540781209812069</v>
      </c>
      <c r="L90">
        <f>CORREL(C$2:C90,$G$2:$G90)</f>
        <v>0.13727894036264424</v>
      </c>
      <c r="M90">
        <f>CORREL(D$2:D90,$G$2:$G90)</f>
        <v>0.92842350548867847</v>
      </c>
      <c r="N90">
        <f>CORREL(E$2:E90,$G$2:$G90)</f>
        <v>-9.1155280455762447E-2</v>
      </c>
      <c r="O90">
        <f>CORREL(F$2:F90,$G$2:$G90)</f>
        <v>-0.91602608200134117</v>
      </c>
      <c r="P90">
        <f>CORREL(G$2:G90,$G$2:$G90)</f>
        <v>1</v>
      </c>
      <c r="R90">
        <f t="shared" si="16"/>
        <v>0.92842350548867847</v>
      </c>
      <c r="S90">
        <f t="shared" si="17"/>
        <v>-0.91602608200134117</v>
      </c>
      <c r="T90">
        <f>HLOOKUP(R90,$K90:$O$122,J90,0)</f>
        <v>3</v>
      </c>
      <c r="U90">
        <f>HLOOKUP(S90,$K90:$O$122,J90,0)</f>
        <v>5</v>
      </c>
    </row>
    <row r="91" spans="1:21" x14ac:dyDescent="0.3">
      <c r="A91" t="s">
        <v>284</v>
      </c>
      <c r="B91">
        <f t="shared" si="18"/>
        <v>20</v>
      </c>
      <c r="C91">
        <f t="shared" si="19"/>
        <v>20</v>
      </c>
      <c r="D91">
        <f t="shared" si="20"/>
        <v>90</v>
      </c>
      <c r="E91">
        <f t="shared" si="21"/>
        <v>16</v>
      </c>
      <c r="F91">
        <f t="shared" si="22"/>
        <v>-46</v>
      </c>
      <c r="G91">
        <f t="shared" si="14"/>
        <v>1819</v>
      </c>
      <c r="H91">
        <f t="shared" si="15"/>
        <v>100</v>
      </c>
      <c r="J91">
        <v>32</v>
      </c>
      <c r="K91">
        <f>CORREL(B$2:B91,$G$2:$G91)</f>
        <v>0.22480938259619834</v>
      </c>
      <c r="L91">
        <f>CORREL(C$2:C91,$G$2:$G91)</f>
        <v>0.13685471416826844</v>
      </c>
      <c r="M91">
        <f>CORREL(D$2:D91,$G$2:$G91)</f>
        <v>0.9306958010894878</v>
      </c>
      <c r="N91">
        <f>CORREL(E$2:E91,$G$2:$G91)</f>
        <v>-9.0628218464345336E-2</v>
      </c>
      <c r="O91">
        <f>CORREL(F$2:F91,$G$2:$G91)</f>
        <v>-0.91841895248200411</v>
      </c>
      <c r="P91">
        <f>CORREL(G$2:G91,$G$2:$G91)</f>
        <v>0.99999999999999978</v>
      </c>
      <c r="R91">
        <f t="shared" si="16"/>
        <v>0.9306958010894878</v>
      </c>
      <c r="S91">
        <f t="shared" si="17"/>
        <v>-0.91841895248200411</v>
      </c>
      <c r="T91">
        <f>HLOOKUP(R91,$K91:$O$122,J91,0)</f>
        <v>3</v>
      </c>
      <c r="U91">
        <f>HLOOKUP(S91,$K91:$O$122,J91,0)</f>
        <v>5</v>
      </c>
    </row>
    <row r="92" spans="1:21" x14ac:dyDescent="0.3">
      <c r="A92" t="s">
        <v>285</v>
      </c>
      <c r="B92">
        <f t="shared" si="18"/>
        <v>20</v>
      </c>
      <c r="C92">
        <f t="shared" si="19"/>
        <v>20</v>
      </c>
      <c r="D92">
        <f t="shared" si="20"/>
        <v>91</v>
      </c>
      <c r="E92">
        <f t="shared" si="21"/>
        <v>16</v>
      </c>
      <c r="F92">
        <f t="shared" si="22"/>
        <v>-47</v>
      </c>
      <c r="G92">
        <f t="shared" si="14"/>
        <v>1839</v>
      </c>
      <c r="H92">
        <f t="shared" si="15"/>
        <v>100</v>
      </c>
      <c r="J92">
        <v>31</v>
      </c>
      <c r="K92">
        <f>CORREL(B$2:B92,$G$2:$G92)</f>
        <v>0.22420929186234706</v>
      </c>
      <c r="L92">
        <f>CORREL(C$2:C92,$G$2:$G92)</f>
        <v>0.13643147487714874</v>
      </c>
      <c r="M92">
        <f>CORREL(D$2:D92,$G$2:$G92)</f>
        <v>0.93287594902205606</v>
      </c>
      <c r="N92">
        <f>CORREL(E$2:E92,$G$2:$G92)</f>
        <v>-9.0109749426136129E-2</v>
      </c>
      <c r="O92">
        <f>CORREL(F$2:F92,$G$2:$G92)</f>
        <v>-0.92072691988087618</v>
      </c>
      <c r="P92">
        <f>CORREL(G$2:G92,$G$2:$G92)</f>
        <v>0.99999999999999978</v>
      </c>
      <c r="R92">
        <f t="shared" si="16"/>
        <v>0.93287594902205606</v>
      </c>
      <c r="S92">
        <f t="shared" si="17"/>
        <v>-0.92072691988087618</v>
      </c>
      <c r="T92">
        <f>HLOOKUP(R92,$K92:$O$122,J92,0)</f>
        <v>3</v>
      </c>
      <c r="U92">
        <f>HLOOKUP(S92,$K92:$O$122,J92,0)</f>
        <v>5</v>
      </c>
    </row>
    <row r="93" spans="1:21" x14ac:dyDescent="0.3">
      <c r="A93" t="s">
        <v>286</v>
      </c>
      <c r="B93">
        <f t="shared" si="18"/>
        <v>20</v>
      </c>
      <c r="C93">
        <f t="shared" si="19"/>
        <v>20</v>
      </c>
      <c r="D93">
        <f t="shared" si="20"/>
        <v>92</v>
      </c>
      <c r="E93">
        <f t="shared" si="21"/>
        <v>16</v>
      </c>
      <c r="F93">
        <f t="shared" si="22"/>
        <v>-48</v>
      </c>
      <c r="G93">
        <f t="shared" si="14"/>
        <v>1859</v>
      </c>
      <c r="H93">
        <f t="shared" si="15"/>
        <v>100</v>
      </c>
      <c r="J93">
        <v>30</v>
      </c>
      <c r="K93">
        <f>CORREL(B$2:B93,$G$2:$G93)</f>
        <v>0.22360790334649919</v>
      </c>
      <c r="L93">
        <f>CORREL(C$2:C93,$G$2:$G93)</f>
        <v>0.13600936156464308</v>
      </c>
      <c r="M93">
        <f>CORREL(D$2:D93,$G$2:$G93)</f>
        <v>0.93496835457658267</v>
      </c>
      <c r="N93">
        <f>CORREL(E$2:E93,$G$2:$G93)</f>
        <v>-8.9599649843981902E-2</v>
      </c>
      <c r="O93">
        <f>CORREL(F$2:F93,$G$2:$G93)</f>
        <v>-0.92295345001815643</v>
      </c>
      <c r="P93">
        <f>CORREL(G$2:G93,$G$2:$G93)</f>
        <v>0.99999999999999978</v>
      </c>
      <c r="R93">
        <f t="shared" si="16"/>
        <v>0.93496835457658267</v>
      </c>
      <c r="S93">
        <f t="shared" si="17"/>
        <v>-0.92295345001815643</v>
      </c>
      <c r="T93">
        <f>HLOOKUP(R93,$K93:$O$122,J93,0)</f>
        <v>3</v>
      </c>
      <c r="U93">
        <f>HLOOKUP(S93,$K93:$O$122,J93,0)</f>
        <v>5</v>
      </c>
    </row>
    <row r="94" spans="1:21" x14ac:dyDescent="0.3">
      <c r="A94" t="s">
        <v>287</v>
      </c>
      <c r="B94">
        <f t="shared" si="18"/>
        <v>20</v>
      </c>
      <c r="C94">
        <f t="shared" si="19"/>
        <v>20</v>
      </c>
      <c r="D94">
        <f t="shared" si="20"/>
        <v>93</v>
      </c>
      <c r="E94">
        <f t="shared" si="21"/>
        <v>16</v>
      </c>
      <c r="F94">
        <f t="shared" si="22"/>
        <v>-49</v>
      </c>
      <c r="G94">
        <f t="shared" si="14"/>
        <v>1879</v>
      </c>
      <c r="H94">
        <f t="shared" si="15"/>
        <v>100</v>
      </c>
      <c r="J94">
        <v>29</v>
      </c>
      <c r="K94">
        <f>CORREL(B$2:B94,$G$2:$G94)</f>
        <v>0.22300555507965059</v>
      </c>
      <c r="L94">
        <f>CORREL(C$2:C94,$G$2:$G94)</f>
        <v>0.13558850198693007</v>
      </c>
      <c r="M94">
        <f>CORREL(D$2:D94,$G$2:$G94)</f>
        <v>0.93697719007157199</v>
      </c>
      <c r="N94">
        <f>CORREL(E$2:E94,$G$2:$G94)</f>
        <v>-8.9097704134606576E-2</v>
      </c>
      <c r="O94">
        <f>CORREL(F$2:F94,$G$2:$G94)</f>
        <v>-0.92510185635557718</v>
      </c>
      <c r="P94">
        <f>CORREL(G$2:G94,$G$2:$G94)</f>
        <v>1.0000000000000002</v>
      </c>
      <c r="R94">
        <f t="shared" si="16"/>
        <v>0.93697719007157199</v>
      </c>
      <c r="S94">
        <f t="shared" si="17"/>
        <v>-0.92510185635557718</v>
      </c>
      <c r="T94">
        <f>HLOOKUP(R94,$K94:$O$122,J94,0)</f>
        <v>3</v>
      </c>
      <c r="U94">
        <f>HLOOKUP(S94,$K94:$O$122,J94,0)</f>
        <v>5</v>
      </c>
    </row>
    <row r="95" spans="1:21" x14ac:dyDescent="0.3">
      <c r="A95" t="s">
        <v>288</v>
      </c>
      <c r="B95">
        <f t="shared" si="18"/>
        <v>20</v>
      </c>
      <c r="C95">
        <f t="shared" si="19"/>
        <v>20</v>
      </c>
      <c r="D95">
        <f t="shared" si="20"/>
        <v>94</v>
      </c>
      <c r="E95">
        <f t="shared" si="21"/>
        <v>16</v>
      </c>
      <c r="F95">
        <f t="shared" si="22"/>
        <v>-50</v>
      </c>
      <c r="G95">
        <f t="shared" si="14"/>
        <v>1900</v>
      </c>
      <c r="H95">
        <f t="shared" si="15"/>
        <v>100</v>
      </c>
      <c r="J95">
        <v>28</v>
      </c>
      <c r="K95">
        <f>CORREL(B$2:B95,$G$2:$G95)</f>
        <v>0.22239837215961455</v>
      </c>
      <c r="L95">
        <f>CORREL(C$2:C95,$G$2:$G95)</f>
        <v>0.13516639969266514</v>
      </c>
      <c r="M95">
        <f>CORREL(D$2:D95,$G$2:$G95)</f>
        <v>0.93890814392281008</v>
      </c>
      <c r="N95">
        <f>CORREL(E$2:E95,$G$2:$G95)</f>
        <v>-8.8601760395695187E-2</v>
      </c>
      <c r="O95">
        <f>CORREL(F$2:F95,$G$2:$G95)</f>
        <v>-0.92717535873627643</v>
      </c>
      <c r="P95">
        <f>CORREL(G$2:G95,$G$2:$G95)</f>
        <v>1.0000000000000002</v>
      </c>
      <c r="R95">
        <f t="shared" si="16"/>
        <v>0.93890814392281008</v>
      </c>
      <c r="S95">
        <f t="shared" si="17"/>
        <v>-0.92717535873627643</v>
      </c>
      <c r="T95">
        <f>HLOOKUP(R95,$K95:$O$122,J95,0)</f>
        <v>3</v>
      </c>
      <c r="U95">
        <f>HLOOKUP(S95,$K95:$O$122,J95,0)</f>
        <v>5</v>
      </c>
    </row>
    <row r="96" spans="1:21" x14ac:dyDescent="0.3">
      <c r="A96" t="s">
        <v>289</v>
      </c>
      <c r="B96">
        <f t="shared" si="18"/>
        <v>20</v>
      </c>
      <c r="C96">
        <f t="shared" si="19"/>
        <v>20</v>
      </c>
      <c r="D96">
        <f t="shared" si="20"/>
        <v>95</v>
      </c>
      <c r="E96">
        <f t="shared" si="21"/>
        <v>16</v>
      </c>
      <c r="F96">
        <f t="shared" si="22"/>
        <v>-51</v>
      </c>
      <c r="G96">
        <f t="shared" si="14"/>
        <v>1920</v>
      </c>
      <c r="H96">
        <f t="shared" si="15"/>
        <v>100</v>
      </c>
      <c r="J96">
        <v>27</v>
      </c>
      <c r="K96">
        <f>CORREL(B$2:B96,$G$2:$G96)</f>
        <v>0.22179116032150839</v>
      </c>
      <c r="L96">
        <f>CORREL(C$2:C96,$G$2:$G96)</f>
        <v>0.13474597994443638</v>
      </c>
      <c r="M96">
        <f>CORREL(D$2:D96,$G$2:$G96)</f>
        <v>0.94076303772332537</v>
      </c>
      <c r="N96">
        <f>CORREL(E$2:E96,$G$2:$G96)</f>
        <v>-8.8113720824298261E-2</v>
      </c>
      <c r="O96">
        <f>CORREL(F$2:F96,$G$2:$G96)</f>
        <v>-0.929176924811558</v>
      </c>
      <c r="P96">
        <f>CORREL(G$2:G96,$G$2:$G96)</f>
        <v>1</v>
      </c>
      <c r="R96">
        <f t="shared" si="16"/>
        <v>0.94076303772332537</v>
      </c>
      <c r="S96">
        <f t="shared" si="17"/>
        <v>-0.929176924811558</v>
      </c>
      <c r="T96">
        <f>HLOOKUP(R96,$K96:$O$122,J96,0)</f>
        <v>3</v>
      </c>
      <c r="U96">
        <f>HLOOKUP(S96,$K96:$O$122,J96,0)</f>
        <v>5</v>
      </c>
    </row>
    <row r="97" spans="1:21" x14ac:dyDescent="0.3">
      <c r="A97" t="s">
        <v>290</v>
      </c>
      <c r="B97">
        <f t="shared" si="18"/>
        <v>20</v>
      </c>
      <c r="C97">
        <f t="shared" si="19"/>
        <v>20</v>
      </c>
      <c r="D97">
        <f t="shared" si="20"/>
        <v>96</v>
      </c>
      <c r="E97">
        <f t="shared" si="21"/>
        <v>16</v>
      </c>
      <c r="F97">
        <f t="shared" si="22"/>
        <v>-52</v>
      </c>
      <c r="G97">
        <f t="shared" si="14"/>
        <v>1940</v>
      </c>
      <c r="H97">
        <f t="shared" si="15"/>
        <v>100</v>
      </c>
      <c r="J97">
        <v>26</v>
      </c>
      <c r="K97">
        <f>CORREL(B$2:B97,$G$2:$G97)</f>
        <v>0.22118416947468747</v>
      </c>
      <c r="L97">
        <f>CORREL(C$2:C97,$G$2:$G97)</f>
        <v>0.13432732723920809</v>
      </c>
      <c r="M97">
        <f>CORREL(D$2:D97,$G$2:$G97)</f>
        <v>0.94254543541245595</v>
      </c>
      <c r="N97">
        <f>CORREL(E$2:E97,$G$2:$G97)</f>
        <v>-8.7633379903831757E-2</v>
      </c>
      <c r="O97">
        <f>CORREL(F$2:F97,$G$2:$G97)</f>
        <v>-0.93110945105483323</v>
      </c>
      <c r="P97">
        <f>CORREL(G$2:G97,$G$2:$G97)</f>
        <v>1</v>
      </c>
      <c r="R97">
        <f t="shared" si="16"/>
        <v>0.94254543541245595</v>
      </c>
      <c r="S97">
        <f t="shared" si="17"/>
        <v>-0.93110945105483323</v>
      </c>
      <c r="T97">
        <f>HLOOKUP(R97,$K97:$O$122,J97,0)</f>
        <v>3</v>
      </c>
      <c r="U97">
        <f>HLOOKUP(S97,$K97:$O$122,J97,0)</f>
        <v>5</v>
      </c>
    </row>
    <row r="98" spans="1:21" x14ac:dyDescent="0.3">
      <c r="A98" t="s">
        <v>291</v>
      </c>
      <c r="B98">
        <f t="shared" si="18"/>
        <v>20</v>
      </c>
      <c r="C98">
        <f t="shared" si="19"/>
        <v>20</v>
      </c>
      <c r="D98">
        <f t="shared" si="20"/>
        <v>97</v>
      </c>
      <c r="E98">
        <f t="shared" si="21"/>
        <v>16</v>
      </c>
      <c r="F98">
        <f t="shared" si="22"/>
        <v>-53</v>
      </c>
      <c r="G98">
        <f t="shared" si="14"/>
        <v>1960</v>
      </c>
      <c r="H98">
        <f t="shared" si="15"/>
        <v>100</v>
      </c>
      <c r="J98">
        <v>25</v>
      </c>
      <c r="K98">
        <f>CORREL(B$2:B98,$G$2:$G98)</f>
        <v>0.22057763190396476</v>
      </c>
      <c r="L98">
        <f>CORREL(C$2:C98,$G$2:$G98)</f>
        <v>0.13391051865922554</v>
      </c>
      <c r="M98">
        <f>CORREL(D$2:D98,$G$2:$G98)</f>
        <v>0.94425871356859381</v>
      </c>
      <c r="N98">
        <f>CORREL(E$2:E98,$G$2:$G98)</f>
        <v>-8.716053960618797E-2</v>
      </c>
      <c r="O98">
        <f>CORREL(F$2:F98,$G$2:$G98)</f>
        <v>-0.93297570659988804</v>
      </c>
      <c r="P98">
        <f>CORREL(G$2:G98,$G$2:$G98)</f>
        <v>1.0000000000000002</v>
      </c>
      <c r="R98">
        <f t="shared" si="16"/>
        <v>0.94425871356859381</v>
      </c>
      <c r="S98">
        <f t="shared" si="17"/>
        <v>-0.93297570659988804</v>
      </c>
      <c r="T98">
        <f>HLOOKUP(R98,$K98:$O$122,J98,0)</f>
        <v>3</v>
      </c>
      <c r="U98">
        <f>HLOOKUP(S98,$K98:$O$122,J98,0)</f>
        <v>5</v>
      </c>
    </row>
    <row r="99" spans="1:21" x14ac:dyDescent="0.3">
      <c r="A99" t="s">
        <v>292</v>
      </c>
      <c r="B99">
        <f t="shared" si="18"/>
        <v>20</v>
      </c>
      <c r="C99">
        <f t="shared" si="19"/>
        <v>20</v>
      </c>
      <c r="D99">
        <f t="shared" si="20"/>
        <v>98</v>
      </c>
      <c r="E99">
        <f t="shared" si="21"/>
        <v>16</v>
      </c>
      <c r="F99">
        <f t="shared" si="22"/>
        <v>-54</v>
      </c>
      <c r="G99">
        <f t="shared" si="14"/>
        <v>1980</v>
      </c>
      <c r="H99">
        <f t="shared" si="15"/>
        <v>100</v>
      </c>
      <c r="J99">
        <v>24</v>
      </c>
      <c r="K99">
        <f>CORREL(B$2:B99,$G$2:$G99)</f>
        <v>0.21997176344766292</v>
      </c>
      <c r="L99">
        <f>CORREL(C$2:C99,$G$2:$G99)</f>
        <v>0.13349562439470541</v>
      </c>
      <c r="M99">
        <f>CORREL(D$2:D99,$G$2:$G99)</f>
        <v>0.9459060718421165</v>
      </c>
      <c r="N99">
        <f>CORREL(E$2:E99,$G$2:$G99)</f>
        <v>-8.6695009033767784E-2</v>
      </c>
      <c r="O99">
        <f>CORREL(F$2:F99,$G$2:$G99)</f>
        <v>-0.93477833895435281</v>
      </c>
      <c r="P99">
        <f>CORREL(G$2:G99,$G$2:$G99)</f>
        <v>1</v>
      </c>
      <c r="R99">
        <f t="shared" si="16"/>
        <v>0.9459060718421165</v>
      </c>
      <c r="S99">
        <f t="shared" si="17"/>
        <v>-0.93477833895435281</v>
      </c>
      <c r="T99">
        <f>HLOOKUP(R99,$K99:$O$122,J99,0)</f>
        <v>3</v>
      </c>
      <c r="U99">
        <f>HLOOKUP(S99,$K99:$O$122,J99,0)</f>
        <v>5</v>
      </c>
    </row>
    <row r="100" spans="1:21" x14ac:dyDescent="0.3">
      <c r="A100" t="s">
        <v>293</v>
      </c>
      <c r="B100">
        <f t="shared" si="18"/>
        <v>20</v>
      </c>
      <c r="C100">
        <f t="shared" si="19"/>
        <v>20</v>
      </c>
      <c r="D100">
        <f t="shared" si="20"/>
        <v>99</v>
      </c>
      <c r="E100">
        <f t="shared" si="21"/>
        <v>16</v>
      </c>
      <c r="F100">
        <f t="shared" si="22"/>
        <v>-55</v>
      </c>
      <c r="G100">
        <f t="shared" si="14"/>
        <v>2000</v>
      </c>
      <c r="H100">
        <f t="shared" si="15"/>
        <v>100</v>
      </c>
      <c r="J100">
        <v>23</v>
      </c>
      <c r="K100">
        <f>CORREL(B$2:B100,$G$2:$G100)</f>
        <v>0.21936676459138912</v>
      </c>
      <c r="L100">
        <f>CORREL(C$2:C100,$G$2:$G100)</f>
        <v>0.13308270822853902</v>
      </c>
      <c r="M100">
        <f>CORREL(D$2:D100,$G$2:$G100)</f>
        <v>0.94749054282238188</v>
      </c>
      <c r="N100">
        <f>CORREL(E$2:E100,$G$2:$G100)</f>
        <v>-8.6236604083130247E-2</v>
      </c>
      <c r="O100">
        <f>CORREL(F$2:F100,$G$2:$G100)</f>
        <v>-0.93651987948116955</v>
      </c>
      <c r="P100">
        <f>CORREL(G$2:G100,$G$2:$G100)</f>
        <v>0.99999999999999978</v>
      </c>
      <c r="R100">
        <f t="shared" si="16"/>
        <v>0.94749054282238188</v>
      </c>
      <c r="S100">
        <f t="shared" si="17"/>
        <v>-0.93651987948116955</v>
      </c>
      <c r="T100">
        <f>HLOOKUP(R100,$K100:$O$122,J100,0)</f>
        <v>3</v>
      </c>
      <c r="U100">
        <f>HLOOKUP(S100,$K100:$O$122,J100,0)</f>
        <v>5</v>
      </c>
    </row>
    <row r="101" spans="1:21" x14ac:dyDescent="0.3">
      <c r="A101" t="s">
        <v>294</v>
      </c>
      <c r="B101">
        <f t="shared" si="18"/>
        <v>20</v>
      </c>
      <c r="C101">
        <f t="shared" si="19"/>
        <v>20</v>
      </c>
      <c r="D101">
        <f t="shared" si="20"/>
        <v>100</v>
      </c>
      <c r="E101">
        <f t="shared" si="21"/>
        <v>16</v>
      </c>
      <c r="F101">
        <f t="shared" si="22"/>
        <v>-56</v>
      </c>
      <c r="G101">
        <f t="shared" si="14"/>
        <v>2020</v>
      </c>
      <c r="H101">
        <f t="shared" si="15"/>
        <v>100</v>
      </c>
      <c r="J101">
        <v>22</v>
      </c>
      <c r="K101">
        <f>CORREL(B$2:B101,$G$2:$G101)</f>
        <v>0.21876282148408588</v>
      </c>
      <c r="L101">
        <f>CORREL(C$2:C101,$G$2:$G101)</f>
        <v>0.13267182798598215</v>
      </c>
      <c r="M101">
        <f>CORREL(D$2:D101,$G$2:$G101)</f>
        <v>0.94901500136274797</v>
      </c>
      <c r="N101">
        <f>CORREL(E$2:E101,$G$2:$G101)</f>
        <v>-8.5785147128646683E-2</v>
      </c>
      <c r="O101">
        <f>CORREL(F$2:F101,$G$2:$G101)</f>
        <v>-0.93820274865326125</v>
      </c>
      <c r="P101">
        <f>CORREL(G$2:G101,$G$2:$G101)</f>
        <v>0.99999999999999978</v>
      </c>
      <c r="R101">
        <f t="shared" si="16"/>
        <v>0.94901500136274797</v>
      </c>
      <c r="S101">
        <f t="shared" si="17"/>
        <v>-0.93820274865326125</v>
      </c>
      <c r="T101">
        <f>HLOOKUP(R101,$K101:$O$122,J101,0)</f>
        <v>3</v>
      </c>
      <c r="U101">
        <f>HLOOKUP(S101,$K101:$O$122,J101,0)</f>
        <v>5</v>
      </c>
    </row>
    <row r="102" spans="1:21" x14ac:dyDescent="0.3">
      <c r="A102" t="s">
        <v>295</v>
      </c>
      <c r="B102">
        <f t="shared" si="18"/>
        <v>20</v>
      </c>
      <c r="C102">
        <f t="shared" si="19"/>
        <v>20</v>
      </c>
      <c r="D102">
        <f t="shared" si="20"/>
        <v>101</v>
      </c>
      <c r="E102">
        <f t="shared" si="21"/>
        <v>16</v>
      </c>
      <c r="F102">
        <f t="shared" si="22"/>
        <v>-57</v>
      </c>
      <c r="G102">
        <f t="shared" si="14"/>
        <v>2040</v>
      </c>
      <c r="H102">
        <f t="shared" si="15"/>
        <v>100</v>
      </c>
      <c r="J102">
        <v>21</v>
      </c>
      <c r="K102">
        <f>CORREL(B$2:B102,$G$2:$G102)</f>
        <v>0.21816010688245238</v>
      </c>
      <c r="L102">
        <f>CORREL(C$2:C102,$G$2:$G102)</f>
        <v>0.13226303595205363</v>
      </c>
      <c r="M102">
        <f>CORREL(D$2:D102,$G$2:$G102)</f>
        <v>0.95048217338779029</v>
      </c>
      <c r="N102">
        <f>CORREL(E$2:E102,$G$2:$G102)</f>
        <v>-8.5340466724713765E-2</v>
      </c>
      <c r="O102">
        <f>CORREL(F$2:F102,$G$2:$G102)</f>
        <v>-0.93982926108713238</v>
      </c>
      <c r="P102">
        <f>CORREL(G$2:G102,$G$2:$G102)</f>
        <v>0.99999999999999989</v>
      </c>
      <c r="R102">
        <f t="shared" si="16"/>
        <v>0.95048217338779029</v>
      </c>
      <c r="S102">
        <f t="shared" si="17"/>
        <v>-0.93982926108713238</v>
      </c>
      <c r="T102">
        <f>HLOOKUP(R102,$K102:$O$122,J102,0)</f>
        <v>3</v>
      </c>
      <c r="U102">
        <f>HLOOKUP(S102,$K102:$O$122,J102,0)</f>
        <v>5</v>
      </c>
    </row>
    <row r="103" spans="1:21" x14ac:dyDescent="0.3">
      <c r="A103" t="s">
        <v>296</v>
      </c>
      <c r="B103">
        <f t="shared" si="18"/>
        <v>20</v>
      </c>
      <c r="C103">
        <f t="shared" si="19"/>
        <v>20</v>
      </c>
      <c r="D103">
        <f t="shared" si="20"/>
        <v>102</v>
      </c>
      <c r="E103">
        <f t="shared" si="21"/>
        <v>16</v>
      </c>
      <c r="F103">
        <f t="shared" si="22"/>
        <v>-58</v>
      </c>
      <c r="G103">
        <f t="shared" si="14"/>
        <v>2060</v>
      </c>
      <c r="H103">
        <f t="shared" si="15"/>
        <v>100</v>
      </c>
      <c r="J103">
        <v>20</v>
      </c>
      <c r="K103">
        <f>CORREL(B$2:B103,$G$2:$G103)</f>
        <v>0.21755878102921261</v>
      </c>
      <c r="L103">
        <f>CORREL(C$2:C103,$G$2:$G103)</f>
        <v>0.13185637925913749</v>
      </c>
      <c r="M103">
        <f>CORREL(D$2:D103,$G$2:$G103)</f>
        <v>0.95189464420700443</v>
      </c>
      <c r="N103">
        <f>CORREL(E$2:E103,$G$2:$G103)</f>
        <v>-8.4902397325188728E-2</v>
      </c>
      <c r="O103">
        <f>CORREL(F$2:F103,$G$2:$G103)</f>
        <v>-0.94140163036149493</v>
      </c>
      <c r="P103">
        <f>CORREL(G$2:G103,$G$2:$G103)</f>
        <v>1</v>
      </c>
      <c r="R103">
        <f t="shared" si="16"/>
        <v>0.95189464420700443</v>
      </c>
      <c r="S103">
        <f t="shared" si="17"/>
        <v>-0.94140163036149493</v>
      </c>
      <c r="T103">
        <f>HLOOKUP(R103,$K103:$O$122,J103,0)</f>
        <v>3</v>
      </c>
      <c r="U103">
        <f>HLOOKUP(S103,$K103:$O$122,J103,0)</f>
        <v>5</v>
      </c>
    </row>
    <row r="104" spans="1:21" x14ac:dyDescent="0.3">
      <c r="A104" t="s">
        <v>297</v>
      </c>
      <c r="B104">
        <f t="shared" si="18"/>
        <v>20</v>
      </c>
      <c r="C104">
        <f t="shared" si="19"/>
        <v>20</v>
      </c>
      <c r="D104">
        <f t="shared" si="20"/>
        <v>103</v>
      </c>
      <c r="E104">
        <f t="shared" si="21"/>
        <v>16</v>
      </c>
      <c r="F104">
        <f t="shared" si="22"/>
        <v>-59</v>
      </c>
      <c r="G104">
        <f t="shared" si="14"/>
        <v>2080</v>
      </c>
      <c r="H104">
        <f t="shared" si="15"/>
        <v>100</v>
      </c>
      <c r="J104">
        <v>19</v>
      </c>
      <c r="K104">
        <f>CORREL(B$2:B104,$G$2:$G104)</f>
        <v>0.21695899247031022</v>
      </c>
      <c r="L104">
        <f>CORREL(C$2:C104,$G$2:$G104)</f>
        <v>0.13145190024705683</v>
      </c>
      <c r="M104">
        <f>CORREL(D$2:D104,$G$2:$G104)</f>
        <v>0.95325486635898093</v>
      </c>
      <c r="N104">
        <f>CORREL(E$2:E104,$G$2:$G104)</f>
        <v>-8.4470779018830502E-2</v>
      </c>
      <c r="O104">
        <f>CORREL(F$2:F104,$G$2:$G104)</f>
        <v>-0.94292197362730923</v>
      </c>
      <c r="P104">
        <f>CORREL(G$2:G104,$G$2:$G104)</f>
        <v>1</v>
      </c>
      <c r="R104">
        <f t="shared" si="16"/>
        <v>0.95325486635898093</v>
      </c>
      <c r="S104">
        <f t="shared" si="17"/>
        <v>-0.94292197362730923</v>
      </c>
      <c r="T104">
        <f>HLOOKUP(R104,$K104:$O$122,J104,0)</f>
        <v>3</v>
      </c>
      <c r="U104">
        <f>HLOOKUP(S104,$K104:$O$122,J104,0)</f>
        <v>5</v>
      </c>
    </row>
    <row r="105" spans="1:21" x14ac:dyDescent="0.3">
      <c r="A105" t="s">
        <v>298</v>
      </c>
      <c r="B105">
        <f t="shared" si="18"/>
        <v>20</v>
      </c>
      <c r="C105">
        <f t="shared" si="19"/>
        <v>20</v>
      </c>
      <c r="D105">
        <f t="shared" si="20"/>
        <v>104</v>
      </c>
      <c r="E105">
        <f t="shared" si="21"/>
        <v>16</v>
      </c>
      <c r="F105">
        <f t="shared" si="22"/>
        <v>-60</v>
      </c>
      <c r="G105">
        <f t="shared" si="14"/>
        <v>2100</v>
      </c>
      <c r="H105">
        <f t="shared" si="15"/>
        <v>100</v>
      </c>
      <c r="J105">
        <v>18</v>
      </c>
      <c r="K105">
        <f>CORREL(B$2:B105,$G$2:$G105)</f>
        <v>0.21636087881566829</v>
      </c>
      <c r="L105">
        <f>CORREL(C$2:C105,$G$2:$G105)</f>
        <v>0.13104963679773532</v>
      </c>
      <c r="M105">
        <f>CORREL(D$2:D105,$G$2:$G105)</f>
        <v>0.95456516700968908</v>
      </c>
      <c r="N105">
        <f>CORREL(E$2:E105,$G$2:$G105)</f>
        <v>-8.4045457279632363E-2</v>
      </c>
      <c r="O105">
        <f>CORREL(F$2:F105,$G$2:$G105)</f>
        <v>-0.94439231601585694</v>
      </c>
      <c r="P105">
        <f>CORREL(G$2:G105,$G$2:$G105)</f>
        <v>0.99999999999999989</v>
      </c>
      <c r="R105">
        <f t="shared" si="16"/>
        <v>0.95456516700968908</v>
      </c>
      <c r="S105">
        <f t="shared" si="17"/>
        <v>-0.94439231601585694</v>
      </c>
      <c r="T105">
        <f>HLOOKUP(R105,$K105:$O$122,J105,0)</f>
        <v>3</v>
      </c>
      <c r="U105">
        <f>HLOOKUP(S105,$K105:$O$122,J105,0)</f>
        <v>5</v>
      </c>
    </row>
    <row r="106" spans="1:21" x14ac:dyDescent="0.3">
      <c r="A106" t="s">
        <v>299</v>
      </c>
      <c r="B106">
        <f t="shared" si="18"/>
        <v>20</v>
      </c>
      <c r="C106">
        <f t="shared" si="19"/>
        <v>20</v>
      </c>
      <c r="D106">
        <f t="shared" si="20"/>
        <v>105</v>
      </c>
      <c r="E106">
        <f t="shared" si="21"/>
        <v>16</v>
      </c>
      <c r="F106">
        <f t="shared" si="22"/>
        <v>-61</v>
      </c>
      <c r="G106">
        <f t="shared" si="14"/>
        <v>2120</v>
      </c>
      <c r="H106">
        <f t="shared" si="15"/>
        <v>100</v>
      </c>
      <c r="J106">
        <v>17</v>
      </c>
      <c r="K106">
        <f>CORREL(B$2:B106,$G$2:$G106)</f>
        <v>0.21576456744773734</v>
      </c>
      <c r="L106">
        <f>CORREL(C$2:C106,$G$2:$G106)</f>
        <v>0.13064962264633823</v>
      </c>
      <c r="M106">
        <f>CORREL(D$2:D106,$G$2:$G106)</f>
        <v>0.95582775492793504</v>
      </c>
      <c r="N106">
        <f>CORREL(E$2:E106,$G$2:$G106)</f>
        <v>-8.362628273102371E-2</v>
      </c>
      <c r="O106">
        <f>CORREL(F$2:F106,$G$2:$G106)</f>
        <v>-0.94581459485158459</v>
      </c>
      <c r="P106">
        <f>CORREL(G$2:G106,$G$2:$G106)</f>
        <v>1</v>
      </c>
      <c r="R106">
        <f t="shared" si="16"/>
        <v>0.95582775492793504</v>
      </c>
      <c r="S106">
        <f t="shared" si="17"/>
        <v>-0.94581459485158459</v>
      </c>
      <c r="T106">
        <f>HLOOKUP(R106,$K106:$O$122,J106,0)</f>
        <v>3</v>
      </c>
      <c r="U106">
        <f>HLOOKUP(S106,$K106:$O$122,J106,0)</f>
        <v>5</v>
      </c>
    </row>
    <row r="107" spans="1:21" x14ac:dyDescent="0.3">
      <c r="A107" t="s">
        <v>300</v>
      </c>
      <c r="B107">
        <f t="shared" si="18"/>
        <v>20</v>
      </c>
      <c r="C107">
        <f t="shared" si="19"/>
        <v>20</v>
      </c>
      <c r="D107">
        <f t="shared" si="20"/>
        <v>106</v>
      </c>
      <c r="E107">
        <f t="shared" si="21"/>
        <v>16</v>
      </c>
      <c r="F107">
        <f t="shared" si="22"/>
        <v>-62</v>
      </c>
      <c r="G107">
        <f t="shared" si="14"/>
        <v>2140</v>
      </c>
      <c r="H107">
        <f t="shared" si="15"/>
        <v>100</v>
      </c>
      <c r="J107">
        <v>16</v>
      </c>
      <c r="K107">
        <f>CORREL(B$2:B107,$G$2:$G107)</f>
        <v>0.21517017618174222</v>
      </c>
      <c r="L107">
        <f>CORREL(C$2:C107,$G$2:$G107)</f>
        <v>0.13025188767068166</v>
      </c>
      <c r="M107">
        <f>CORREL(D$2:D107,$G$2:$G107)</f>
        <v>0.95704472706035781</v>
      </c>
      <c r="N107">
        <f>CORREL(E$2:E107,$G$2:$G107)</f>
        <v>-8.3213110922996367E-2</v>
      </c>
      <c r="O107">
        <f>CORREL(F$2:F107,$G$2:$G107)</f>
        <v>-0.9471906636765477</v>
      </c>
      <c r="P107">
        <f>CORREL(G$2:G107,$G$2:$G107)</f>
        <v>1</v>
      </c>
      <c r="R107">
        <f t="shared" si="16"/>
        <v>0.95704472706035781</v>
      </c>
      <c r="S107">
        <f t="shared" si="17"/>
        <v>-0.9471906636765477</v>
      </c>
      <c r="T107">
        <f>HLOOKUP(R107,$K107:$O$122,J107,0)</f>
        <v>3</v>
      </c>
      <c r="U107">
        <f>HLOOKUP(S107,$K107:$O$122,J107,0)</f>
        <v>5</v>
      </c>
    </row>
    <row r="108" spans="1:21" x14ac:dyDescent="0.3">
      <c r="A108" t="s">
        <v>301</v>
      </c>
      <c r="B108">
        <f t="shared" si="18"/>
        <v>20</v>
      </c>
      <c r="C108">
        <f t="shared" si="19"/>
        <v>20</v>
      </c>
      <c r="D108">
        <f t="shared" si="20"/>
        <v>107</v>
      </c>
      <c r="E108">
        <f t="shared" si="21"/>
        <v>16</v>
      </c>
      <c r="F108">
        <f t="shared" si="22"/>
        <v>-63</v>
      </c>
      <c r="G108">
        <f t="shared" si="14"/>
        <v>2160</v>
      </c>
      <c r="H108">
        <f t="shared" si="15"/>
        <v>100</v>
      </c>
      <c r="J108">
        <v>15</v>
      </c>
      <c r="K108">
        <f>CORREL(B$2:B108,$G$2:$G108)</f>
        <v>0.2145778138812208</v>
      </c>
      <c r="L108">
        <f>CORREL(C$2:C108,$G$2:$G108)</f>
        <v>0.129856458160516</v>
      </c>
      <c r="M108">
        <f>CORREL(D$2:D108,$G$2:$G108)</f>
        <v>0.95821807472763365</v>
      </c>
      <c r="N108">
        <f>CORREL(E$2:E108,$G$2:$G108)</f>
        <v>-8.2805802121302313E-2</v>
      </c>
      <c r="O108">
        <f>CORREL(F$2:F108,$G$2:$G108)</f>
        <v>-0.94852229609332284</v>
      </c>
      <c r="P108">
        <f>CORREL(G$2:G108,$G$2:$G108)</f>
        <v>0.99999999999999989</v>
      </c>
      <c r="R108">
        <f t="shared" si="16"/>
        <v>0.95821807472763365</v>
      </c>
      <c r="S108">
        <f t="shared" si="17"/>
        <v>-0.94852229609332284</v>
      </c>
      <c r="T108">
        <f>HLOOKUP(R108,$K108:$O$122,J108,0)</f>
        <v>3</v>
      </c>
      <c r="U108">
        <f>HLOOKUP(S108,$K108:$O$122,J108,0)</f>
        <v>5</v>
      </c>
    </row>
    <row r="109" spans="1:21" x14ac:dyDescent="0.3">
      <c r="A109" t="s">
        <v>302</v>
      </c>
      <c r="B109">
        <f t="shared" si="18"/>
        <v>20</v>
      </c>
      <c r="C109">
        <f t="shared" si="19"/>
        <v>20</v>
      </c>
      <c r="D109">
        <f t="shared" si="20"/>
        <v>108</v>
      </c>
      <c r="E109">
        <f t="shared" si="21"/>
        <v>16</v>
      </c>
      <c r="F109">
        <f t="shared" si="22"/>
        <v>-64</v>
      </c>
      <c r="G109">
        <f t="shared" si="14"/>
        <v>2180</v>
      </c>
      <c r="H109">
        <f t="shared" si="15"/>
        <v>100</v>
      </c>
      <c r="J109">
        <v>14</v>
      </c>
      <c r="K109">
        <f>CORREL(B$2:B109,$G$2:$G109)</f>
        <v>0.2139875810321161</v>
      </c>
      <c r="L109">
        <f>CORREL(C$2:C109,$G$2:$G109)</f>
        <v>0.12946335706817358</v>
      </c>
      <c r="M109">
        <f>CORREL(D$2:D109,$G$2:$G109)</f>
        <v>0.95934968946268773</v>
      </c>
      <c r="N109">
        <f>CORREL(E$2:E109,$G$2:$G109)</f>
        <v>-8.2404221107912623E-2</v>
      </c>
      <c r="O109">
        <f>CORREL(F$2:F109,$G$2:$G109)</f>
        <v>-0.94981118943321907</v>
      </c>
      <c r="P109">
        <f>CORREL(G$2:G109,$G$2:$G109)</f>
        <v>1</v>
      </c>
      <c r="R109">
        <f t="shared" si="16"/>
        <v>0.95934968946268773</v>
      </c>
      <c r="S109">
        <f t="shared" si="17"/>
        <v>-0.94981118943321907</v>
      </c>
      <c r="T109">
        <f>HLOOKUP(R109,$K109:$O$122,J109,0)</f>
        <v>3</v>
      </c>
      <c r="U109">
        <f>HLOOKUP(S109,$K109:$O$122,J109,0)</f>
        <v>5</v>
      </c>
    </row>
    <row r="110" spans="1:21" x14ac:dyDescent="0.3">
      <c r="A110" t="s">
        <v>303</v>
      </c>
      <c r="B110">
        <f t="shared" si="18"/>
        <v>20</v>
      </c>
      <c r="C110">
        <f t="shared" si="19"/>
        <v>20</v>
      </c>
      <c r="D110">
        <f t="shared" si="20"/>
        <v>109</v>
      </c>
      <c r="E110">
        <f t="shared" si="21"/>
        <v>16</v>
      </c>
      <c r="F110">
        <f t="shared" si="22"/>
        <v>-65</v>
      </c>
      <c r="G110">
        <f t="shared" si="14"/>
        <v>2200</v>
      </c>
      <c r="H110">
        <f t="shared" si="15"/>
        <v>100</v>
      </c>
      <c r="J110">
        <v>13</v>
      </c>
      <c r="K110">
        <f>CORREL(B$2:B110,$G$2:$G110)</f>
        <v>0.21339957027846329</v>
      </c>
      <c r="L110">
        <f>CORREL(C$2:C110,$G$2:$G110)</f>
        <v>0.12907260424195499</v>
      </c>
      <c r="M110">
        <f>CORREL(D$2:D110,$G$2:$G110)</f>
        <v>0.96044136851090567</v>
      </c>
      <c r="N110">
        <f>CORREL(E$2:E110,$G$2:$G110)</f>
        <v>-8.2008236992022698E-2</v>
      </c>
      <c r="O110">
        <f>CORREL(F$2:F110,$G$2:$G110)</f>
        <v>-0.95105896825658276</v>
      </c>
      <c r="P110">
        <f>CORREL(G$2:G110,$G$2:$G110)</f>
        <v>0.99999999999999989</v>
      </c>
      <c r="R110">
        <f t="shared" si="16"/>
        <v>0.96044136851090567</v>
      </c>
      <c r="S110">
        <f t="shared" si="17"/>
        <v>-0.95105896825658276</v>
      </c>
      <c r="T110">
        <f>HLOOKUP(R110,$K110:$O$122,J110,0)</f>
        <v>3</v>
      </c>
      <c r="U110">
        <f>HLOOKUP(S110,$K110:$O$122,J110,0)</f>
        <v>5</v>
      </c>
    </row>
    <row r="111" spans="1:21" x14ac:dyDescent="0.3">
      <c r="A111" t="s">
        <v>304</v>
      </c>
      <c r="B111">
        <f t="shared" si="18"/>
        <v>20</v>
      </c>
      <c r="C111">
        <f t="shared" si="19"/>
        <v>20</v>
      </c>
      <c r="D111">
        <f t="shared" si="20"/>
        <v>110</v>
      </c>
      <c r="E111">
        <f t="shared" si="21"/>
        <v>16</v>
      </c>
      <c r="F111">
        <f t="shared" si="22"/>
        <v>-66</v>
      </c>
      <c r="G111">
        <f t="shared" si="14"/>
        <v>2220</v>
      </c>
      <c r="H111">
        <f t="shared" si="15"/>
        <v>100</v>
      </c>
      <c r="J111">
        <v>12</v>
      </c>
      <c r="K111">
        <f>CORREL(B$2:B111,$G$2:$G111)</f>
        <v>0.21281386692246726</v>
      </c>
      <c r="L111">
        <f>CORREL(C$2:C111,$G$2:$G111)</f>
        <v>0.12868421664351598</v>
      </c>
      <c r="M111">
        <f>CORREL(D$2:D111,$G$2:$G111)</f>
        <v>0.96149482001144426</v>
      </c>
      <c r="N111">
        <f>CORREL(E$2:E111,$G$2:$G111)</f>
        <v>-8.1617723030906586E-2</v>
      </c>
      <c r="O111">
        <f>CORREL(F$2:F111,$G$2:$G111)</f>
        <v>-0.95226718769189389</v>
      </c>
      <c r="P111">
        <f>CORREL(G$2:G111,$G$2:$G111)</f>
        <v>1.0000000000000002</v>
      </c>
      <c r="R111">
        <f t="shared" si="16"/>
        <v>0.96149482001144426</v>
      </c>
      <c r="S111">
        <f t="shared" si="17"/>
        <v>-0.95226718769189389</v>
      </c>
      <c r="T111">
        <f>HLOOKUP(R111,$K111:$O$122,J111,0)</f>
        <v>3</v>
      </c>
      <c r="U111">
        <f>HLOOKUP(S111,$K111:$O$122,J111,0)</f>
        <v>5</v>
      </c>
    </row>
    <row r="112" spans="1:21" x14ac:dyDescent="0.3">
      <c r="A112" t="s">
        <v>305</v>
      </c>
      <c r="B112">
        <f t="shared" si="18"/>
        <v>20</v>
      </c>
      <c r="C112">
        <f t="shared" si="19"/>
        <v>20</v>
      </c>
      <c r="D112">
        <f t="shared" si="20"/>
        <v>111</v>
      </c>
      <c r="E112">
        <f t="shared" si="21"/>
        <v>16</v>
      </c>
      <c r="F112">
        <f t="shared" si="22"/>
        <v>-67</v>
      </c>
      <c r="G112">
        <f t="shared" si="14"/>
        <v>2240</v>
      </c>
      <c r="H112">
        <f t="shared" si="15"/>
        <v>100</v>
      </c>
      <c r="J112">
        <v>11</v>
      </c>
      <c r="K112">
        <f>CORREL(B$2:B112,$G$2:$G112)</f>
        <v>0.21223054939149616</v>
      </c>
      <c r="L112">
        <f>CORREL(C$2:C112,$G$2:$G112)</f>
        <v>0.12829820855041277</v>
      </c>
      <c r="M112">
        <f>CORREL(D$2:D112,$G$2:$G112)</f>
        <v>0.96251166787786768</v>
      </c>
      <c r="N112">
        <f>CORREL(E$2:E112,$G$2:$G112)</f>
        <v>-8.123255646001655E-2</v>
      </c>
      <c r="O112">
        <f>CORREL(F$2:F112,$G$2:$G112)</f>
        <v>-0.95343733662025187</v>
      </c>
      <c r="P112">
        <f>CORREL(G$2:G112,$G$2:$G112)</f>
        <v>1.0000000000000002</v>
      </c>
      <c r="R112">
        <f t="shared" si="16"/>
        <v>0.96251166787786768</v>
      </c>
      <c r="S112">
        <f t="shared" si="17"/>
        <v>-0.95343733662025187</v>
      </c>
      <c r="T112">
        <f>HLOOKUP(R112,$K112:$O$122,J112,0)</f>
        <v>3</v>
      </c>
      <c r="U112">
        <f>HLOOKUP(S112,$K112:$O$122,J112,0)</f>
        <v>5</v>
      </c>
    </row>
    <row r="113" spans="1:21" x14ac:dyDescent="0.3">
      <c r="A113" t="s">
        <v>306</v>
      </c>
      <c r="B113">
        <f t="shared" si="18"/>
        <v>20</v>
      </c>
      <c r="C113">
        <f t="shared" si="19"/>
        <v>20</v>
      </c>
      <c r="D113">
        <f t="shared" si="20"/>
        <v>112</v>
      </c>
      <c r="E113">
        <f t="shared" si="21"/>
        <v>16</v>
      </c>
      <c r="F113">
        <f t="shared" si="22"/>
        <v>-68</v>
      </c>
      <c r="G113">
        <f t="shared" si="14"/>
        <v>2260</v>
      </c>
      <c r="H113">
        <f t="shared" si="15"/>
        <v>100</v>
      </c>
      <c r="J113">
        <v>10</v>
      </c>
      <c r="K113">
        <f>CORREL(B$2:B113,$G$2:$G113)</f>
        <v>0.21164968967440081</v>
      </c>
      <c r="L113">
        <f>CORREL(C$2:C113,$G$2:$G113)</f>
        <v>0.12791459174487677</v>
      </c>
      <c r="M113">
        <f>CORREL(D$2:D113,$G$2:$G113)</f>
        <v>0.96349345639545225</v>
      </c>
      <c r="N113">
        <f>CORREL(E$2:E113,$G$2:$G113)</f>
        <v>-8.0852618331736251E-2</v>
      </c>
      <c r="O113">
        <f>CORREL(F$2:F113,$G$2:$G113)</f>
        <v>-0.95457084071169451</v>
      </c>
      <c r="P113">
        <f>CORREL(G$2:G113,$G$2:$G113)</f>
        <v>1.0000000000000002</v>
      </c>
      <c r="R113">
        <f t="shared" si="16"/>
        <v>0.96349345639545225</v>
      </c>
      <c r="S113">
        <f t="shared" si="17"/>
        <v>-0.95457084071169451</v>
      </c>
      <c r="T113">
        <f>HLOOKUP(R113,$K113:$O$122,J113,0)</f>
        <v>3</v>
      </c>
      <c r="U113">
        <f>HLOOKUP(S113,$K113:$O$122,J113,0)</f>
        <v>5</v>
      </c>
    </row>
    <row r="114" spans="1:21" x14ac:dyDescent="0.3">
      <c r="A114" t="s">
        <v>307</v>
      </c>
      <c r="B114">
        <f t="shared" si="18"/>
        <v>20</v>
      </c>
      <c r="C114">
        <f t="shared" si="19"/>
        <v>20</v>
      </c>
      <c r="D114">
        <f t="shared" si="20"/>
        <v>113</v>
      </c>
      <c r="E114">
        <f t="shared" si="21"/>
        <v>16</v>
      </c>
      <c r="F114">
        <f t="shared" si="22"/>
        <v>-69</v>
      </c>
      <c r="G114">
        <f t="shared" si="14"/>
        <v>2280</v>
      </c>
      <c r="H114">
        <f t="shared" si="15"/>
        <v>100</v>
      </c>
      <c r="J114">
        <v>9</v>
      </c>
      <c r="K114">
        <f>CORREL(B$2:B114,$G$2:$G114)</f>
        <v>0.21107135372929145</v>
      </c>
      <c r="L114">
        <f>CORREL(C$2:C114,$G$2:$G114)</f>
        <v>0.12753337568981182</v>
      </c>
      <c r="M114">
        <f>CORREL(D$2:D114,$G$2:$G114)</f>
        <v>0.9644416545516391</v>
      </c>
      <c r="N114">
        <f>CORREL(E$2:E114,$G$2:$G114)</f>
        <v>-8.0477793362252747E-2</v>
      </c>
      <c r="O114">
        <f>CORREL(F$2:F114,$G$2:$G114)</f>
        <v>-0.95566906531967111</v>
      </c>
      <c r="P114">
        <f>CORREL(G$2:G114,$G$2:$G114)</f>
        <v>0.99999999999999989</v>
      </c>
      <c r="R114">
        <f t="shared" si="16"/>
        <v>0.9644416545516391</v>
      </c>
      <c r="S114">
        <f t="shared" si="17"/>
        <v>-0.95566906531967111</v>
      </c>
      <c r="T114">
        <f>HLOOKUP(R114,$K114:$O$122,J114,0)</f>
        <v>3</v>
      </c>
      <c r="U114">
        <f>HLOOKUP(S114,$K114:$O$122,J114,0)</f>
        <v>5</v>
      </c>
    </row>
    <row r="115" spans="1:21" x14ac:dyDescent="0.3">
      <c r="A115" t="s">
        <v>308</v>
      </c>
      <c r="B115">
        <f t="shared" si="18"/>
        <v>20</v>
      </c>
      <c r="C115">
        <f t="shared" si="19"/>
        <v>20</v>
      </c>
      <c r="D115">
        <f t="shared" si="20"/>
        <v>114</v>
      </c>
      <c r="E115">
        <f t="shared" si="21"/>
        <v>16</v>
      </c>
      <c r="F115">
        <f t="shared" si="22"/>
        <v>-70</v>
      </c>
      <c r="G115">
        <f t="shared" si="14"/>
        <v>2300</v>
      </c>
      <c r="H115">
        <f t="shared" si="15"/>
        <v>100</v>
      </c>
      <c r="J115">
        <v>8</v>
      </c>
      <c r="K115">
        <f>CORREL(B$2:B115,$G$2:$G115)</f>
        <v>0.21049560186483768</v>
      </c>
      <c r="L115">
        <f>CORREL(C$2:C115,$G$2:$G115)</f>
        <v>0.12715456769292416</v>
      </c>
      <c r="M115">
        <f>CORREL(D$2:D115,$G$2:$G115)</f>
        <v>0.96535766011525637</v>
      </c>
      <c r="N115">
        <f>CORREL(E$2:E115,$G$2:$G115)</f>
        <v>-8.0107969786066005E-2</v>
      </c>
      <c r="O115">
        <f>CORREL(F$2:F115,$G$2:$G115)</f>
        <v>-0.95673331823978403</v>
      </c>
      <c r="P115">
        <f>CORREL(G$2:G115,$G$2:$G115)</f>
        <v>0.99999999999999989</v>
      </c>
      <c r="R115">
        <f t="shared" si="16"/>
        <v>0.96535766011525637</v>
      </c>
      <c r="S115">
        <f t="shared" si="17"/>
        <v>-0.95673331823978403</v>
      </c>
      <c r="T115">
        <f>HLOOKUP(R115,$K115:$O$122,J115,0)</f>
        <v>3</v>
      </c>
      <c r="U115">
        <f>HLOOKUP(S115,$K115:$O$122,J115,0)</f>
        <v>5</v>
      </c>
    </row>
    <row r="116" spans="1:21" x14ac:dyDescent="0.3">
      <c r="A116" t="s">
        <v>309</v>
      </c>
      <c r="B116">
        <f t="shared" si="18"/>
        <v>20</v>
      </c>
      <c r="C116">
        <f t="shared" si="19"/>
        <v>20</v>
      </c>
      <c r="D116">
        <f t="shared" si="20"/>
        <v>115</v>
      </c>
      <c r="E116">
        <f t="shared" si="21"/>
        <v>16</v>
      </c>
      <c r="F116">
        <f t="shared" si="22"/>
        <v>-71</v>
      </c>
      <c r="G116">
        <f t="shared" si="14"/>
        <v>2320</v>
      </c>
      <c r="H116">
        <f t="shared" si="15"/>
        <v>100</v>
      </c>
      <c r="J116">
        <v>7</v>
      </c>
      <c r="K116">
        <f>CORREL(B$2:B116,$G$2:$G116)</f>
        <v>0.20992248909687214</v>
      </c>
      <c r="L116">
        <f>CORREL(C$2:C116,$G$2:$G116)</f>
        <v>0.12677817305981667</v>
      </c>
      <c r="M116">
        <f>CORREL(D$2:D116,$G$2:$G116)</f>
        <v>0.9662428034793058</v>
      </c>
      <c r="N116">
        <f>CORREL(E$2:E116,$G$2:$G116)</f>
        <v>-7.9743039217652287E-2</v>
      </c>
      <c r="O116">
        <f>CORREL(F$2:F116,$G$2:$G116)</f>
        <v>-0.95776485233878472</v>
      </c>
      <c r="P116">
        <f>CORREL(G$2:G116,$G$2:$G116)</f>
        <v>1</v>
      </c>
      <c r="R116">
        <f t="shared" si="16"/>
        <v>0.9662428034793058</v>
      </c>
      <c r="S116">
        <f t="shared" si="17"/>
        <v>-0.95776485233878472</v>
      </c>
      <c r="T116">
        <f>HLOOKUP(R116,$K116:$O$122,J116,0)</f>
        <v>3</v>
      </c>
      <c r="U116">
        <f>HLOOKUP(S116,$K116:$O$122,J116,0)</f>
        <v>5</v>
      </c>
    </row>
    <row r="117" spans="1:21" x14ac:dyDescent="0.3">
      <c r="A117" t="s">
        <v>310</v>
      </c>
      <c r="B117">
        <f t="shared" si="18"/>
        <v>20</v>
      </c>
      <c r="C117">
        <f t="shared" si="19"/>
        <v>20</v>
      </c>
      <c r="D117">
        <f t="shared" si="20"/>
        <v>116</v>
      </c>
      <c r="E117">
        <f t="shared" si="21"/>
        <v>16</v>
      </c>
      <c r="F117">
        <f t="shared" si="22"/>
        <v>-72</v>
      </c>
      <c r="G117">
        <f t="shared" si="14"/>
        <v>2340</v>
      </c>
      <c r="H117">
        <f t="shared" si="15"/>
        <v>100</v>
      </c>
      <c r="J117">
        <v>6</v>
      </c>
      <c r="K117">
        <f>CORREL(B$2:B117,$G$2:$G117)</f>
        <v>0.20935206548210275</v>
      </c>
      <c r="L117">
        <f>CORREL(C$2:C117,$G$2:$G117)</f>
        <v>0.12640419523684213</v>
      </c>
      <c r="M117">
        <f>CORREL(D$2:D117,$G$2:$G117)</f>
        <v>0.96709835128130106</v>
      </c>
      <c r="N117">
        <f>CORREL(E$2:E117,$G$2:$G117)</f>
        <v>-7.9382896519877316E-2</v>
      </c>
      <c r="O117">
        <f>CORREL(F$2:F117,$G$2:$G117)</f>
        <v>-0.95876486805958905</v>
      </c>
      <c r="P117">
        <f>CORREL(G$2:G117,$G$2:$G117)</f>
        <v>1.0000000000000002</v>
      </c>
      <c r="R117">
        <f t="shared" si="16"/>
        <v>0.96709835128130106</v>
      </c>
      <c r="S117">
        <f t="shared" si="17"/>
        <v>-0.95876486805958905</v>
      </c>
      <c r="T117">
        <f>HLOOKUP(R117,$K117:$O$122,J117,0)</f>
        <v>3</v>
      </c>
      <c r="U117">
        <f>HLOOKUP(S117,$K117:$O$122,J117,0)</f>
        <v>5</v>
      </c>
    </row>
    <row r="118" spans="1:21" x14ac:dyDescent="0.3">
      <c r="A118" t="s">
        <v>311</v>
      </c>
      <c r="B118">
        <f t="shared" si="18"/>
        <v>20</v>
      </c>
      <c r="C118">
        <f t="shared" si="19"/>
        <v>20</v>
      </c>
      <c r="D118">
        <f t="shared" si="20"/>
        <v>117</v>
      </c>
      <c r="E118">
        <f t="shared" si="21"/>
        <v>16</v>
      </c>
      <c r="F118">
        <f t="shared" si="22"/>
        <v>-73</v>
      </c>
      <c r="G118">
        <f t="shared" si="14"/>
        <v>2360</v>
      </c>
      <c r="H118">
        <f t="shared" si="15"/>
        <v>100</v>
      </c>
      <c r="J118">
        <v>5</v>
      </c>
      <c r="K118">
        <f>CORREL(B$2:B118,$G$2:$G118)</f>
        <v>0.20878437643043016</v>
      </c>
      <c r="L118">
        <f>CORREL(C$2:C118,$G$2:$G118)</f>
        <v>0.12603263594441799</v>
      </c>
      <c r="M118">
        <f>CORREL(D$2:D118,$G$2:$G118)</f>
        <v>0.96792550981437675</v>
      </c>
      <c r="N118">
        <f>CORREL(E$2:E118,$G$2:$G118)</f>
        <v>-7.90274396787497E-2</v>
      </c>
      <c r="O118">
        <f>CORREL(F$2:F118,$G$2:$G118)</f>
        <v>-0.95973451580789504</v>
      </c>
      <c r="P118">
        <f>CORREL(G$2:G118,$G$2:$G118)</f>
        <v>0.99999999999999989</v>
      </c>
      <c r="R118">
        <f t="shared" si="16"/>
        <v>0.96792550981437675</v>
      </c>
      <c r="S118">
        <f t="shared" si="17"/>
        <v>-0.95973451580789504</v>
      </c>
      <c r="T118">
        <f>HLOOKUP(R118,$K118:$O$122,J118,0)</f>
        <v>3</v>
      </c>
      <c r="U118">
        <f>HLOOKUP(S118,$K118:$O$122,J118,0)</f>
        <v>5</v>
      </c>
    </row>
    <row r="119" spans="1:21" x14ac:dyDescent="0.3">
      <c r="A119" t="s">
        <v>312</v>
      </c>
      <c r="B119">
        <f t="shared" si="18"/>
        <v>20</v>
      </c>
      <c r="C119">
        <f t="shared" si="19"/>
        <v>20</v>
      </c>
      <c r="D119">
        <f t="shared" si="20"/>
        <v>118</v>
      </c>
      <c r="E119">
        <f t="shared" si="21"/>
        <v>16</v>
      </c>
      <c r="F119">
        <f t="shared" si="22"/>
        <v>-74</v>
      </c>
      <c r="G119">
        <f t="shared" si="14"/>
        <v>2380</v>
      </c>
      <c r="H119">
        <f t="shared" si="15"/>
        <v>100</v>
      </c>
      <c r="J119">
        <v>4</v>
      </c>
      <c r="K119">
        <f>CORREL(B$2:B119,$G$2:$G119)</f>
        <v>0.20821946299740321</v>
      </c>
      <c r="L119">
        <f>CORREL(C$2:C119,$G$2:$G119)</f>
        <v>0.12566349530147936</v>
      </c>
      <c r="M119">
        <f>CORREL(D$2:D119,$G$2:$G119)</f>
        <v>0.96872542824162489</v>
      </c>
      <c r="N119">
        <f>CORREL(E$2:E119,$G$2:$G119)</f>
        <v>-7.8676569684147504E-2</v>
      </c>
      <c r="O119">
        <f>CORREL(F$2:F119,$G$2:$G119)</f>
        <v>-0.96067489822580665</v>
      </c>
      <c r="P119">
        <f>CORREL(G$2:G119,$G$2:$G119)</f>
        <v>1</v>
      </c>
      <c r="R119">
        <f t="shared" si="16"/>
        <v>0.96872542824162489</v>
      </c>
      <c r="S119">
        <f t="shared" si="17"/>
        <v>-0.96067489822580665</v>
      </c>
      <c r="T119">
        <f>HLOOKUP(R119,$K119:$O$122,J119,0)</f>
        <v>3</v>
      </c>
      <c r="U119">
        <f>HLOOKUP(S119,$K119:$O$122,J119,0)</f>
        <v>5</v>
      </c>
    </row>
    <row r="120" spans="1:21" x14ac:dyDescent="0.3">
      <c r="A120" t="s">
        <v>313</v>
      </c>
      <c r="B120">
        <f t="shared" si="18"/>
        <v>20</v>
      </c>
      <c r="C120">
        <f t="shared" si="19"/>
        <v>20</v>
      </c>
      <c r="D120">
        <f t="shared" si="20"/>
        <v>119</v>
      </c>
      <c r="E120">
        <f t="shared" si="21"/>
        <v>16</v>
      </c>
      <c r="F120">
        <f t="shared" si="22"/>
        <v>-75</v>
      </c>
      <c r="G120">
        <f t="shared" si="14"/>
        <v>2400</v>
      </c>
      <c r="H120">
        <f t="shared" si="15"/>
        <v>100</v>
      </c>
      <c r="J120">
        <v>3</v>
      </c>
      <c r="K120">
        <f>CORREL(B$2:B120,$G$2:$G120)</f>
        <v>0.20765736215813987</v>
      </c>
      <c r="L120">
        <f>CORREL(C$2:C120,$G$2:$G120)</f>
        <v>0.12529677194167321</v>
      </c>
      <c r="M120">
        <f>CORREL(D$2:D120,$G$2:$G120)</f>
        <v>0.96949920162542869</v>
      </c>
      <c r="N120">
        <f>CORREL(E$2:E120,$G$2:$G120)</f>
        <v>-7.8330190416175755E-2</v>
      </c>
      <c r="O120">
        <f>CORREL(F$2:F120,$G$2:$G120)</f>
        <v>-0.96158707235765761</v>
      </c>
      <c r="P120">
        <f>CORREL(G$2:G120,$G$2:$G120)</f>
        <v>1.0000000000000002</v>
      </c>
      <c r="R120">
        <f t="shared" si="16"/>
        <v>0.96949920162542869</v>
      </c>
      <c r="S120">
        <f t="shared" si="17"/>
        <v>-0.96158707235765761</v>
      </c>
      <c r="T120">
        <f>HLOOKUP(R120,$K120:$O$122,J120,0)</f>
        <v>3</v>
      </c>
      <c r="U120">
        <f>HLOOKUP(S120,$K120:$O$122,J120,0)</f>
        <v>5</v>
      </c>
    </row>
    <row r="121" spans="1:21" x14ac:dyDescent="0.3">
      <c r="A121" t="s">
        <v>314</v>
      </c>
      <c r="B121">
        <f t="shared" si="18"/>
        <v>20</v>
      </c>
      <c r="C121">
        <f t="shared" si="19"/>
        <v>20</v>
      </c>
      <c r="D121">
        <f t="shared" si="20"/>
        <v>120</v>
      </c>
      <c r="E121">
        <f t="shared" si="21"/>
        <v>16</v>
      </c>
      <c r="F121">
        <f t="shared" si="22"/>
        <v>-76</v>
      </c>
      <c r="G121">
        <f t="shared" si="14"/>
        <v>2420</v>
      </c>
      <c r="H121">
        <f t="shared" si="15"/>
        <v>100</v>
      </c>
      <c r="J121">
        <v>2</v>
      </c>
      <c r="K121">
        <f>CORREL(B$2:B121,$G$2:$G121)</f>
        <v>0.20709810706395743</v>
      </c>
      <c r="L121">
        <f>CORREL(C$2:C121,$G$2:$G121)</f>
        <v>0.12493246312187961</v>
      </c>
      <c r="M121">
        <f>CORREL(D$2:D121,$G$2:$G121)</f>
        <v>0.97024787378284649</v>
      </c>
      <c r="N121">
        <f>CORREL(E$2:E121,$G$2:$G121)</f>
        <v>-7.7988208536833331E-2</v>
      </c>
      <c r="O121">
        <f>CORREL(F$2:F121,$G$2:$G121)</f>
        <v>-0.9624720517130283</v>
      </c>
      <c r="P121">
        <f>CORREL(G$2:G121,$G$2:$G121)</f>
        <v>1.0000000000000002</v>
      </c>
      <c r="R121">
        <f t="shared" si="16"/>
        <v>0.97024787378284649</v>
      </c>
      <c r="S121">
        <f t="shared" si="17"/>
        <v>-0.9624720517130283</v>
      </c>
      <c r="T121">
        <f>HLOOKUP(R121,$K121:$O$122,J121,0)</f>
        <v>3</v>
      </c>
      <c r="U121">
        <f>HLOOKUP(S121,$K121:$O$122,J121,0)</f>
        <v>5</v>
      </c>
    </row>
    <row r="122" spans="1:21" x14ac:dyDescent="0.3">
      <c r="J122">
        <v>1</v>
      </c>
      <c r="K122">
        <f>K20</f>
        <v>1</v>
      </c>
      <c r="L122">
        <f t="shared" ref="L122:O122" si="23">L20</f>
        <v>2</v>
      </c>
      <c r="M122">
        <f t="shared" si="23"/>
        <v>3</v>
      </c>
      <c r="N122">
        <f t="shared" si="23"/>
        <v>4</v>
      </c>
      <c r="O122">
        <f t="shared" si="23"/>
        <v>5</v>
      </c>
      <c r="P122">
        <f>CORREL(G$2:G122,$G$2:$G122)</f>
        <v>1.0000000000000002</v>
      </c>
      <c r="R122">
        <f t="shared" si="16"/>
        <v>5</v>
      </c>
      <c r="S122">
        <f t="shared" si="17"/>
        <v>1</v>
      </c>
      <c r="T122">
        <f>HLOOKUP(R122,$K122:$O$122,J122,0)</f>
        <v>5</v>
      </c>
      <c r="U122">
        <f>HLOOKUP(S122,$K122:$O$122,J122,0)</f>
        <v>1</v>
      </c>
    </row>
    <row r="123" spans="1:21" x14ac:dyDescent="0.3">
      <c r="K123" t="str">
        <f>K19</f>
        <v>wise1</v>
      </c>
      <c r="L123" t="str">
        <f t="shared" ref="L123:O123" si="24">L19</f>
        <v>wise2</v>
      </c>
      <c r="M123" t="str">
        <f t="shared" si="24"/>
        <v>wise3</v>
      </c>
      <c r="N123" t="str">
        <f t="shared" si="24"/>
        <v>wise4</v>
      </c>
      <c r="O123" t="str">
        <f t="shared" si="24"/>
        <v>wise5</v>
      </c>
      <c r="P123">
        <f>CORREL(G$2:G123,$G$2:$G123)</f>
        <v>1.0000000000000002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644398-3E90-421B-BFAF-448B6B599DD9}">
  <dimension ref="A1:U123"/>
  <sheetViews>
    <sheetView zoomScale="30" zoomScaleNormal="30" workbookViewId="0"/>
  </sheetViews>
  <sheetFormatPr defaultRowHeight="14.4" x14ac:dyDescent="0.3"/>
  <cols>
    <col min="20" max="20" width="10.77734375" bestFit="1" customWidth="1"/>
  </cols>
  <sheetData>
    <row r="1" spans="1:8" x14ac:dyDescent="0.3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25</v>
      </c>
      <c r="H1" t="s">
        <v>318</v>
      </c>
    </row>
    <row r="2" spans="1:8" x14ac:dyDescent="0.3">
      <c r="A2" s="1" t="s">
        <v>5</v>
      </c>
      <c r="B2" s="1">
        <v>20</v>
      </c>
      <c r="C2" s="1">
        <v>20</v>
      </c>
      <c r="D2" s="1">
        <v>20</v>
      </c>
      <c r="E2" s="1">
        <v>20</v>
      </c>
      <c r="F2" s="1">
        <v>20</v>
      </c>
      <c r="G2">
        <f>ROUND(B2+C2*D2-E2^ROUND(F2/100,0),0)</f>
        <v>419</v>
      </c>
      <c r="H2">
        <f t="shared" ref="H2:H21" si="0">SUM(B2:F2)</f>
        <v>100</v>
      </c>
    </row>
    <row r="3" spans="1:8" x14ac:dyDescent="0.3">
      <c r="A3" t="s">
        <v>7</v>
      </c>
      <c r="B3">
        <v>5</v>
      </c>
      <c r="C3">
        <v>12</v>
      </c>
      <c r="D3">
        <v>8</v>
      </c>
      <c r="E3">
        <v>16</v>
      </c>
      <c r="F3">
        <v>59</v>
      </c>
      <c r="G3">
        <f t="shared" ref="G3:G66" si="1">ROUND(B3+C3*D3-E3^ROUND(F3/100,0),0)</f>
        <v>85</v>
      </c>
      <c r="H3">
        <f t="shared" si="0"/>
        <v>100</v>
      </c>
    </row>
    <row r="4" spans="1:8" x14ac:dyDescent="0.3">
      <c r="A4" t="s">
        <v>6</v>
      </c>
      <c r="B4">
        <v>14</v>
      </c>
      <c r="C4">
        <v>11</v>
      </c>
      <c r="D4">
        <v>15</v>
      </c>
      <c r="E4">
        <v>11</v>
      </c>
      <c r="F4">
        <v>49</v>
      </c>
      <c r="G4">
        <f t="shared" si="1"/>
        <v>178</v>
      </c>
      <c r="H4">
        <f t="shared" si="0"/>
        <v>100</v>
      </c>
    </row>
    <row r="5" spans="1:8" x14ac:dyDescent="0.3">
      <c r="A5" t="s">
        <v>8</v>
      </c>
      <c r="B5">
        <v>14</v>
      </c>
      <c r="C5">
        <v>13</v>
      </c>
      <c r="D5">
        <v>19</v>
      </c>
      <c r="E5">
        <v>26</v>
      </c>
      <c r="F5">
        <v>28</v>
      </c>
      <c r="G5">
        <f t="shared" si="1"/>
        <v>260</v>
      </c>
      <c r="H5">
        <f t="shared" si="0"/>
        <v>100</v>
      </c>
    </row>
    <row r="6" spans="1:8" x14ac:dyDescent="0.3">
      <c r="A6" t="s">
        <v>9</v>
      </c>
      <c r="B6">
        <v>7</v>
      </c>
      <c r="C6">
        <v>17</v>
      </c>
      <c r="D6">
        <v>23</v>
      </c>
      <c r="E6">
        <v>12</v>
      </c>
      <c r="F6">
        <v>41</v>
      </c>
      <c r="G6">
        <f t="shared" si="1"/>
        <v>397</v>
      </c>
      <c r="H6">
        <f t="shared" si="0"/>
        <v>100</v>
      </c>
    </row>
    <row r="7" spans="1:8" x14ac:dyDescent="0.3">
      <c r="A7" t="s">
        <v>10</v>
      </c>
      <c r="B7">
        <v>12</v>
      </c>
      <c r="C7">
        <v>15</v>
      </c>
      <c r="D7">
        <v>14</v>
      </c>
      <c r="E7">
        <v>29</v>
      </c>
      <c r="F7">
        <v>30</v>
      </c>
      <c r="G7">
        <f t="shared" si="1"/>
        <v>221</v>
      </c>
      <c r="H7">
        <f t="shared" si="0"/>
        <v>100</v>
      </c>
    </row>
    <row r="8" spans="1:8" x14ac:dyDescent="0.3">
      <c r="A8" t="s">
        <v>11</v>
      </c>
      <c r="B8">
        <v>8</v>
      </c>
      <c r="C8">
        <v>10</v>
      </c>
      <c r="D8">
        <v>15</v>
      </c>
      <c r="E8">
        <v>20</v>
      </c>
      <c r="F8">
        <v>47</v>
      </c>
      <c r="G8">
        <f t="shared" si="1"/>
        <v>157</v>
      </c>
      <c r="H8">
        <f t="shared" si="0"/>
        <v>100</v>
      </c>
    </row>
    <row r="9" spans="1:8" x14ac:dyDescent="0.3">
      <c r="A9" t="s">
        <v>12</v>
      </c>
      <c r="B9">
        <v>13</v>
      </c>
      <c r="C9">
        <v>15</v>
      </c>
      <c r="D9">
        <v>21</v>
      </c>
      <c r="E9">
        <v>13</v>
      </c>
      <c r="F9">
        <v>38</v>
      </c>
      <c r="G9">
        <f t="shared" si="1"/>
        <v>327</v>
      </c>
      <c r="H9">
        <f t="shared" si="0"/>
        <v>100</v>
      </c>
    </row>
    <row r="10" spans="1:8" x14ac:dyDescent="0.3">
      <c r="A10" t="s">
        <v>13</v>
      </c>
      <c r="B10">
        <v>5</v>
      </c>
      <c r="C10">
        <v>15</v>
      </c>
      <c r="D10">
        <v>6</v>
      </c>
      <c r="E10">
        <v>30</v>
      </c>
      <c r="F10">
        <v>44</v>
      </c>
      <c r="G10">
        <f t="shared" si="1"/>
        <v>94</v>
      </c>
      <c r="H10">
        <f t="shared" si="0"/>
        <v>100</v>
      </c>
    </row>
    <row r="11" spans="1:8" x14ac:dyDescent="0.3">
      <c r="A11" t="s">
        <v>14</v>
      </c>
      <c r="B11">
        <v>13</v>
      </c>
      <c r="C11">
        <v>16</v>
      </c>
      <c r="D11">
        <v>17</v>
      </c>
      <c r="E11">
        <v>0</v>
      </c>
      <c r="F11">
        <v>54</v>
      </c>
      <c r="G11">
        <f t="shared" si="1"/>
        <v>285</v>
      </c>
      <c r="H11">
        <f t="shared" si="0"/>
        <v>100</v>
      </c>
    </row>
    <row r="12" spans="1:8" x14ac:dyDescent="0.3">
      <c r="A12" t="s">
        <v>15</v>
      </c>
      <c r="B12">
        <v>7</v>
      </c>
      <c r="C12">
        <v>15</v>
      </c>
      <c r="D12">
        <v>15</v>
      </c>
      <c r="E12">
        <v>23</v>
      </c>
      <c r="F12">
        <v>40</v>
      </c>
      <c r="G12">
        <f t="shared" si="1"/>
        <v>231</v>
      </c>
      <c r="H12">
        <f t="shared" si="0"/>
        <v>100</v>
      </c>
    </row>
    <row r="13" spans="1:8" x14ac:dyDescent="0.3">
      <c r="A13" t="s">
        <v>16</v>
      </c>
      <c r="B13">
        <v>13</v>
      </c>
      <c r="C13">
        <v>15</v>
      </c>
      <c r="D13">
        <v>23</v>
      </c>
      <c r="E13">
        <v>21</v>
      </c>
      <c r="F13">
        <v>28</v>
      </c>
      <c r="G13">
        <f t="shared" si="1"/>
        <v>357</v>
      </c>
      <c r="H13">
        <f t="shared" si="0"/>
        <v>100</v>
      </c>
    </row>
    <row r="14" spans="1:8" x14ac:dyDescent="0.3">
      <c r="A14" t="s">
        <v>17</v>
      </c>
      <c r="B14">
        <v>7</v>
      </c>
      <c r="C14">
        <v>14</v>
      </c>
      <c r="D14">
        <v>6</v>
      </c>
      <c r="E14">
        <v>27</v>
      </c>
      <c r="F14">
        <v>46</v>
      </c>
      <c r="G14">
        <f t="shared" si="1"/>
        <v>90</v>
      </c>
      <c r="H14">
        <f t="shared" si="0"/>
        <v>100</v>
      </c>
    </row>
    <row r="15" spans="1:8" x14ac:dyDescent="0.3">
      <c r="A15" t="s">
        <v>18</v>
      </c>
      <c r="B15">
        <v>7</v>
      </c>
      <c r="C15">
        <v>19</v>
      </c>
      <c r="D15">
        <v>15</v>
      </c>
      <c r="E15">
        <v>0</v>
      </c>
      <c r="F15">
        <v>59</v>
      </c>
      <c r="G15">
        <f t="shared" si="1"/>
        <v>292</v>
      </c>
      <c r="H15">
        <f t="shared" si="0"/>
        <v>100</v>
      </c>
    </row>
    <row r="16" spans="1:8" x14ac:dyDescent="0.3">
      <c r="A16" t="s">
        <v>19</v>
      </c>
      <c r="B16">
        <v>12</v>
      </c>
      <c r="C16">
        <v>14</v>
      </c>
      <c r="D16">
        <v>12</v>
      </c>
      <c r="E16">
        <v>10</v>
      </c>
      <c r="F16">
        <v>52</v>
      </c>
      <c r="G16">
        <f t="shared" si="1"/>
        <v>170</v>
      </c>
      <c r="H16">
        <f t="shared" si="0"/>
        <v>100</v>
      </c>
    </row>
    <row r="17" spans="1:21" x14ac:dyDescent="0.3">
      <c r="A17" t="s">
        <v>20</v>
      </c>
      <c r="B17">
        <v>1</v>
      </c>
      <c r="C17">
        <v>1</v>
      </c>
      <c r="D17">
        <v>1</v>
      </c>
      <c r="E17">
        <v>1</v>
      </c>
      <c r="F17">
        <v>96</v>
      </c>
      <c r="G17">
        <f t="shared" si="1"/>
        <v>1</v>
      </c>
      <c r="H17">
        <f t="shared" si="0"/>
        <v>100</v>
      </c>
    </row>
    <row r="18" spans="1:21" x14ac:dyDescent="0.3">
      <c r="A18" t="s">
        <v>21</v>
      </c>
      <c r="B18">
        <v>1</v>
      </c>
      <c r="C18">
        <v>1</v>
      </c>
      <c r="D18">
        <v>1</v>
      </c>
      <c r="E18">
        <v>96</v>
      </c>
      <c r="F18">
        <v>1</v>
      </c>
      <c r="G18">
        <f t="shared" si="1"/>
        <v>1</v>
      </c>
      <c r="H18">
        <f t="shared" si="0"/>
        <v>100</v>
      </c>
    </row>
    <row r="19" spans="1:21" x14ac:dyDescent="0.3">
      <c r="A19" t="s">
        <v>22</v>
      </c>
      <c r="B19">
        <v>1</v>
      </c>
      <c r="C19">
        <v>1</v>
      </c>
      <c r="D19">
        <v>96</v>
      </c>
      <c r="E19">
        <v>1</v>
      </c>
      <c r="F19">
        <v>1</v>
      </c>
      <c r="G19">
        <f t="shared" si="1"/>
        <v>96</v>
      </c>
      <c r="H19">
        <f t="shared" si="0"/>
        <v>100</v>
      </c>
      <c r="K19" t="str">
        <f>B1</f>
        <v>wise1</v>
      </c>
      <c r="L19" t="str">
        <f>C1</f>
        <v>wise2</v>
      </c>
      <c r="M19" t="str">
        <f>D1</f>
        <v>wise3</v>
      </c>
      <c r="N19" t="str">
        <f>E1</f>
        <v>wise4</v>
      </c>
      <c r="O19" t="str">
        <f>F1</f>
        <v>wise5</v>
      </c>
      <c r="P19" t="s">
        <v>318</v>
      </c>
    </row>
    <row r="20" spans="1:21" x14ac:dyDescent="0.3">
      <c r="A20" t="s">
        <v>23</v>
      </c>
      <c r="B20">
        <v>1</v>
      </c>
      <c r="C20">
        <v>96</v>
      </c>
      <c r="D20">
        <v>1</v>
      </c>
      <c r="E20">
        <v>1</v>
      </c>
      <c r="F20">
        <v>1</v>
      </c>
      <c r="G20">
        <f t="shared" si="1"/>
        <v>96</v>
      </c>
      <c r="H20">
        <f t="shared" si="0"/>
        <v>100</v>
      </c>
      <c r="K20">
        <f>VALUE(RIGHT(K19,1))</f>
        <v>1</v>
      </c>
      <c r="L20">
        <f t="shared" ref="L20:O20" si="2">VALUE(RIGHT(L19,1))</f>
        <v>2</v>
      </c>
      <c r="M20">
        <f t="shared" si="2"/>
        <v>3</v>
      </c>
      <c r="N20">
        <f t="shared" si="2"/>
        <v>4</v>
      </c>
      <c r="O20">
        <f t="shared" si="2"/>
        <v>5</v>
      </c>
      <c r="R20" t="s">
        <v>192</v>
      </c>
      <c r="S20" t="s">
        <v>315</v>
      </c>
      <c r="T20" t="s">
        <v>316</v>
      </c>
      <c r="U20" t="s">
        <v>317</v>
      </c>
    </row>
    <row r="21" spans="1:21" x14ac:dyDescent="0.3">
      <c r="A21" t="s">
        <v>24</v>
      </c>
      <c r="B21">
        <v>96</v>
      </c>
      <c r="C21">
        <v>1</v>
      </c>
      <c r="D21">
        <v>1</v>
      </c>
      <c r="E21">
        <v>1</v>
      </c>
      <c r="F21">
        <v>1</v>
      </c>
      <c r="G21">
        <f t="shared" si="1"/>
        <v>96</v>
      </c>
      <c r="H21">
        <f t="shared" si="0"/>
        <v>100</v>
      </c>
      <c r="J21">
        <v>102</v>
      </c>
      <c r="K21">
        <f>CORREL(B$2:B21,$G$2:$G21)</f>
        <v>1.9065021922362636E-2</v>
      </c>
      <c r="L21">
        <f>CORREL(C$2:C21,$G$2:$G21)</f>
        <v>5.9982559251210328E-2</v>
      </c>
      <c r="M21">
        <f>CORREL(D$2:D21,$G$2:$G21)</f>
        <v>0.17044038190539346</v>
      </c>
      <c r="N21">
        <f>CORREL(E$2:E21,$G$2:$G21)</f>
        <v>-0.23400982686963553</v>
      </c>
      <c r="O21" s="46">
        <f>CORREL(F$2:F21,$G$2:$G21)</f>
        <v>-2.3288924332299748E-3</v>
      </c>
      <c r="P21">
        <f>CORREL(G$2:G21,$G$2:$G21)</f>
        <v>1</v>
      </c>
      <c r="R21">
        <f>MAX(K21:N21)</f>
        <v>0.17044038190539346</v>
      </c>
      <c r="S21">
        <f>MIN(K21:N21)</f>
        <v>-0.23400982686963553</v>
      </c>
      <c r="T21">
        <f>HLOOKUP(R21,$K21:$O$122,J21,0)</f>
        <v>3</v>
      </c>
      <c r="U21">
        <f>HLOOKUP(S21,$K21:$O$122,J21,0)</f>
        <v>4</v>
      </c>
    </row>
    <row r="22" spans="1:21" x14ac:dyDescent="0.3">
      <c r="A22" t="s">
        <v>215</v>
      </c>
      <c r="B22">
        <f>enforced1!B44</f>
        <v>20</v>
      </c>
      <c r="C22">
        <f>enforced1!C44</f>
        <v>20</v>
      </c>
      <c r="D22">
        <f>enforced1!D44</f>
        <v>43</v>
      </c>
      <c r="E22">
        <f>enforced1!E44</f>
        <v>16</v>
      </c>
      <c r="F22">
        <f>enforced1!F44</f>
        <v>1</v>
      </c>
      <c r="G22">
        <f t="shared" si="1"/>
        <v>879</v>
      </c>
      <c r="H22">
        <f>SUM(B22:F22)</f>
        <v>100</v>
      </c>
      <c r="J22">
        <v>101</v>
      </c>
      <c r="K22">
        <f>CORREL(B$2:B22,$G$2:$G22)</f>
        <v>7.2986327222723205E-2</v>
      </c>
      <c r="L22">
        <f>CORREL(C$2:C22,$G$2:$G22)</f>
        <v>7.2508666395292382E-2</v>
      </c>
      <c r="M22">
        <f>CORREL(D$2:D22,$G$2:$G22)</f>
        <v>0.32234690865287408</v>
      </c>
      <c r="N22">
        <f>CORREL(E$2:E22,$G$2:$G22)</f>
        <v>-0.1634618269162364</v>
      </c>
      <c r="O22" s="46">
        <f>CORREL(F$2:F22,$G$2:$G22)</f>
        <v>-0.24551694272621233</v>
      </c>
      <c r="P22">
        <f>CORREL(G$2:G22,$G$2:$G22)</f>
        <v>1.0000000000000002</v>
      </c>
      <c r="R22">
        <f t="shared" ref="R22:R85" si="3">MAX(K22:N22)</f>
        <v>0.32234690865287408</v>
      </c>
      <c r="S22">
        <f t="shared" ref="S22:S85" si="4">MIN(K22:N22)</f>
        <v>-0.1634618269162364</v>
      </c>
      <c r="T22">
        <f>HLOOKUP(R22,$K22:$O$122,J22,0)</f>
        <v>3</v>
      </c>
      <c r="U22">
        <f>HLOOKUP(S22,$K22:$O$122,J22,0)</f>
        <v>4</v>
      </c>
    </row>
    <row r="23" spans="1:21" x14ac:dyDescent="0.3">
      <c r="A23" t="s">
        <v>216</v>
      </c>
      <c r="B23">
        <f>IF($T22&lt;&gt;K$20,IF($U22&lt;&gt;K$20,B22,B22-1),B22+1)</f>
        <v>20</v>
      </c>
      <c r="C23">
        <f t="shared" ref="C23:E38" si="5">IF($T22&lt;&gt;L$20,IF($U22&lt;&gt;L$20,C22,C22-1),C22+1)</f>
        <v>20</v>
      </c>
      <c r="D23">
        <f t="shared" si="5"/>
        <v>44</v>
      </c>
      <c r="E23">
        <f t="shared" si="5"/>
        <v>15</v>
      </c>
      <c r="F23">
        <f>F22</f>
        <v>1</v>
      </c>
      <c r="G23">
        <f t="shared" si="1"/>
        <v>899</v>
      </c>
      <c r="H23">
        <f t="shared" ref="H23:H86" si="6">SUM(B23:F23)</f>
        <v>100</v>
      </c>
      <c r="J23">
        <v>100</v>
      </c>
      <c r="K23">
        <f>CORREL(B$2:B23,$G$2:$G23)</f>
        <v>0.10322980847561999</v>
      </c>
      <c r="L23">
        <f>CORREL(C$2:C23,$G$2:$G23)</f>
        <v>8.3427523040133858E-2</v>
      </c>
      <c r="M23">
        <f>CORREL(D$2:D23,$G$2:$G23)</f>
        <v>0.41037211243446264</v>
      </c>
      <c r="N23">
        <f>CORREL(E$2:E23,$G$2:$G23)</f>
        <v>-0.14800269309250663</v>
      </c>
      <c r="O23" s="46">
        <f>CORREL(F$2:F23,$G$2:$G23)</f>
        <v>-0.3613615312007864</v>
      </c>
      <c r="P23">
        <f>CORREL(G$2:G23,$G$2:$G23)</f>
        <v>1.0000000000000002</v>
      </c>
      <c r="R23">
        <f t="shared" si="3"/>
        <v>0.41037211243446264</v>
      </c>
      <c r="S23">
        <f t="shared" si="4"/>
        <v>-0.14800269309250663</v>
      </c>
      <c r="T23">
        <f>HLOOKUP(R23,$K23:$O$122,J23,0)</f>
        <v>3</v>
      </c>
      <c r="U23">
        <f>HLOOKUP(S23,$K23:$O$122,J23,0)</f>
        <v>4</v>
      </c>
    </row>
    <row r="24" spans="1:21" x14ac:dyDescent="0.3">
      <c r="A24" t="s">
        <v>217</v>
      </c>
      <c r="B24">
        <f t="shared" ref="B24:E86" si="7">IF($T23&lt;&gt;K$20,IF($U23&lt;&gt;K$20,B23,B23-1),B23+1)</f>
        <v>20</v>
      </c>
      <c r="C24">
        <f t="shared" si="5"/>
        <v>20</v>
      </c>
      <c r="D24">
        <f t="shared" si="5"/>
        <v>45</v>
      </c>
      <c r="E24">
        <f t="shared" si="5"/>
        <v>14</v>
      </c>
      <c r="F24">
        <f t="shared" ref="F24:F87" si="8">F23</f>
        <v>1</v>
      </c>
      <c r="G24">
        <f t="shared" si="1"/>
        <v>919</v>
      </c>
      <c r="H24">
        <f t="shared" si="6"/>
        <v>100</v>
      </c>
      <c r="J24">
        <v>99</v>
      </c>
      <c r="K24">
        <f>CORREL(B$2:B24,$G$2:$G24)</f>
        <v>0.12496155753850989</v>
      </c>
      <c r="L24">
        <f>CORREL(C$2:C24,$G$2:$G24)</f>
        <v>9.2409957832300174E-2</v>
      </c>
      <c r="M24">
        <f>CORREL(D$2:D24,$G$2:$G24)</f>
        <v>0.47304901916617004</v>
      </c>
      <c r="N24">
        <f>CORREL(E$2:E24,$G$2:$G24)</f>
        <v>-0.14695895145548249</v>
      </c>
      <c r="O24" s="46">
        <f>CORREL(F$2:F24,$G$2:$G24)</f>
        <v>-0.43504406401872375</v>
      </c>
      <c r="P24">
        <f>CORREL(G$2:G24,$G$2:$G24)</f>
        <v>1</v>
      </c>
      <c r="R24">
        <f t="shared" si="3"/>
        <v>0.47304901916617004</v>
      </c>
      <c r="S24">
        <f t="shared" si="4"/>
        <v>-0.14695895145548249</v>
      </c>
      <c r="T24">
        <f>HLOOKUP(R24,$K24:$O$122,J24,0)</f>
        <v>3</v>
      </c>
      <c r="U24">
        <f>HLOOKUP(S24,$K24:$O$122,J24,0)</f>
        <v>4</v>
      </c>
    </row>
    <row r="25" spans="1:21" x14ac:dyDescent="0.3">
      <c r="A25" t="s">
        <v>218</v>
      </c>
      <c r="B25">
        <f t="shared" si="7"/>
        <v>20</v>
      </c>
      <c r="C25">
        <f t="shared" si="5"/>
        <v>20</v>
      </c>
      <c r="D25">
        <f t="shared" si="5"/>
        <v>46</v>
      </c>
      <c r="E25">
        <f t="shared" si="5"/>
        <v>13</v>
      </c>
      <c r="F25">
        <f t="shared" si="8"/>
        <v>1</v>
      </c>
      <c r="G25">
        <f t="shared" si="1"/>
        <v>939</v>
      </c>
      <c r="H25">
        <f t="shared" si="6"/>
        <v>100</v>
      </c>
      <c r="J25">
        <v>98</v>
      </c>
      <c r="K25">
        <f>CORREL(B$2:B25,$G$2:$G25)</f>
        <v>0.14199421122642655</v>
      </c>
      <c r="L25">
        <f>CORREL(C$2:C25,$G$2:$G25)</f>
        <v>9.9948634100572295E-2</v>
      </c>
      <c r="M25">
        <f>CORREL(D$2:D25,$G$2:$G25)</f>
        <v>0.52143803165895575</v>
      </c>
      <c r="N25">
        <f>CORREL(E$2:E25,$G$2:$G25)</f>
        <v>-0.15257411412532867</v>
      </c>
      <c r="O25" s="46">
        <f>CORREL(F$2:F25,$G$2:$G25)</f>
        <v>-0.48731521349566326</v>
      </c>
      <c r="P25">
        <f>CORREL(G$2:G25,$G$2:$G25)</f>
        <v>0.99999999999999978</v>
      </c>
      <c r="R25">
        <f t="shared" si="3"/>
        <v>0.52143803165895575</v>
      </c>
      <c r="S25">
        <f t="shared" si="4"/>
        <v>-0.15257411412532867</v>
      </c>
      <c r="T25">
        <f>HLOOKUP(R25,$K25:$O$122,J25,0)</f>
        <v>3</v>
      </c>
      <c r="U25">
        <f>HLOOKUP(S25,$K25:$O$122,J25,0)</f>
        <v>4</v>
      </c>
    </row>
    <row r="26" spans="1:21" x14ac:dyDescent="0.3">
      <c r="A26" t="s">
        <v>219</v>
      </c>
      <c r="B26">
        <f t="shared" si="7"/>
        <v>20</v>
      </c>
      <c r="C26">
        <f t="shared" si="5"/>
        <v>20</v>
      </c>
      <c r="D26">
        <f t="shared" si="5"/>
        <v>47</v>
      </c>
      <c r="E26">
        <f t="shared" si="5"/>
        <v>12</v>
      </c>
      <c r="F26">
        <f t="shared" si="8"/>
        <v>1</v>
      </c>
      <c r="G26">
        <f t="shared" si="1"/>
        <v>959</v>
      </c>
      <c r="H26">
        <f t="shared" si="6"/>
        <v>100</v>
      </c>
      <c r="J26">
        <v>97</v>
      </c>
      <c r="K26">
        <f>CORREL(B$2:B26,$G$2:$G26)</f>
        <v>0.15596114302128794</v>
      </c>
      <c r="L26">
        <f>CORREL(C$2:C26,$G$2:$G26)</f>
        <v>0.10639447703553354</v>
      </c>
      <c r="M26">
        <f>CORREL(D$2:D26,$G$2:$G26)</f>
        <v>0.56055969210632217</v>
      </c>
      <c r="N26">
        <f>CORREL(E$2:E26,$G$2:$G26)</f>
        <v>-0.16208046247501123</v>
      </c>
      <c r="O26" s="46">
        <f>CORREL(F$2:F26,$G$2:$G26)</f>
        <v>-0.52671272038049899</v>
      </c>
      <c r="P26">
        <f>CORREL(G$2:G26,$G$2:$G26)</f>
        <v>1</v>
      </c>
      <c r="R26">
        <f t="shared" si="3"/>
        <v>0.56055969210632217</v>
      </c>
      <c r="S26">
        <f t="shared" si="4"/>
        <v>-0.16208046247501123</v>
      </c>
      <c r="T26">
        <f>HLOOKUP(R26,$K26:$O$122,J26,0)</f>
        <v>3</v>
      </c>
      <c r="U26">
        <f>HLOOKUP(S26,$K26:$O$122,J26,0)</f>
        <v>4</v>
      </c>
    </row>
    <row r="27" spans="1:21" x14ac:dyDescent="0.3">
      <c r="A27" t="s">
        <v>220</v>
      </c>
      <c r="B27">
        <f t="shared" si="7"/>
        <v>20</v>
      </c>
      <c r="C27">
        <f t="shared" si="5"/>
        <v>20</v>
      </c>
      <c r="D27">
        <f t="shared" si="5"/>
        <v>48</v>
      </c>
      <c r="E27">
        <f t="shared" si="5"/>
        <v>11</v>
      </c>
      <c r="F27">
        <f t="shared" si="8"/>
        <v>1</v>
      </c>
      <c r="G27">
        <f t="shared" si="1"/>
        <v>979</v>
      </c>
      <c r="H27">
        <f t="shared" si="6"/>
        <v>100</v>
      </c>
      <c r="J27">
        <v>96</v>
      </c>
      <c r="K27">
        <f>CORREL(B$2:B27,$G$2:$G27)</f>
        <v>0.16773925751706814</v>
      </c>
      <c r="L27">
        <f>CORREL(C$2:C27,$G$2:$G27)</f>
        <v>0.11198636309279014</v>
      </c>
      <c r="M27">
        <f>CORREL(D$2:D27,$G$2:$G27)</f>
        <v>0.59317722839721587</v>
      </c>
      <c r="N27">
        <f>CORREL(E$2:E27,$G$2:$G27)</f>
        <v>-0.17417079727644513</v>
      </c>
      <c r="O27" s="46">
        <f>CORREL(F$2:F27,$G$2:$G27)</f>
        <v>-0.55760175857574856</v>
      </c>
      <c r="P27">
        <f>CORREL(G$2:G27,$G$2:$G27)</f>
        <v>1</v>
      </c>
      <c r="R27">
        <f t="shared" si="3"/>
        <v>0.59317722839721587</v>
      </c>
      <c r="S27">
        <f t="shared" si="4"/>
        <v>-0.17417079727644513</v>
      </c>
      <c r="T27">
        <f>HLOOKUP(R27,$K27:$O$122,J27,0)</f>
        <v>3</v>
      </c>
      <c r="U27">
        <f>HLOOKUP(S27,$K27:$O$122,J27,0)</f>
        <v>4</v>
      </c>
    </row>
    <row r="28" spans="1:21" x14ac:dyDescent="0.3">
      <c r="A28" t="s">
        <v>221</v>
      </c>
      <c r="B28">
        <f t="shared" si="7"/>
        <v>20</v>
      </c>
      <c r="C28">
        <f t="shared" si="5"/>
        <v>20</v>
      </c>
      <c r="D28">
        <f t="shared" si="5"/>
        <v>49</v>
      </c>
      <c r="E28">
        <f t="shared" si="5"/>
        <v>10</v>
      </c>
      <c r="F28">
        <f t="shared" si="8"/>
        <v>1</v>
      </c>
      <c r="G28">
        <f t="shared" si="1"/>
        <v>999</v>
      </c>
      <c r="H28">
        <f t="shared" si="6"/>
        <v>100</v>
      </c>
      <c r="J28">
        <v>95</v>
      </c>
      <c r="K28">
        <f>CORREL(B$2:B28,$G$2:$G28)</f>
        <v>0.17786359148865274</v>
      </c>
      <c r="L28">
        <f>CORREL(C$2:C28,$G$2:$G28)</f>
        <v>0.1168923142606124</v>
      </c>
      <c r="M28">
        <f>CORREL(D$2:D28,$G$2:$G28)</f>
        <v>0.6209876334514145</v>
      </c>
      <c r="N28">
        <f>CORREL(E$2:E28,$G$2:$G28)</f>
        <v>-0.18811267547283089</v>
      </c>
      <c r="O28" s="46">
        <f>CORREL(F$2:F28,$G$2:$G28)</f>
        <v>-0.5825070359753618</v>
      </c>
      <c r="P28">
        <f>CORREL(G$2:G28,$G$2:$G28)</f>
        <v>1.0000000000000002</v>
      </c>
      <c r="R28">
        <f t="shared" si="3"/>
        <v>0.6209876334514145</v>
      </c>
      <c r="S28">
        <f t="shared" si="4"/>
        <v>-0.18811267547283089</v>
      </c>
      <c r="T28">
        <f>HLOOKUP(R28,$K28:$O$122,J28,0)</f>
        <v>3</v>
      </c>
      <c r="U28">
        <f>HLOOKUP(S28,$K28:$O$122,J28,0)</f>
        <v>4</v>
      </c>
    </row>
    <row r="29" spans="1:21" x14ac:dyDescent="0.3">
      <c r="A29" t="s">
        <v>222</v>
      </c>
      <c r="B29">
        <f t="shared" si="7"/>
        <v>20</v>
      </c>
      <c r="C29">
        <f t="shared" si="5"/>
        <v>20</v>
      </c>
      <c r="D29">
        <f t="shared" si="5"/>
        <v>50</v>
      </c>
      <c r="E29">
        <f t="shared" si="5"/>
        <v>9</v>
      </c>
      <c r="F29">
        <f t="shared" si="8"/>
        <v>1</v>
      </c>
      <c r="G29">
        <f t="shared" si="1"/>
        <v>1019</v>
      </c>
      <c r="H29">
        <f t="shared" si="6"/>
        <v>100</v>
      </c>
      <c r="J29">
        <v>94</v>
      </c>
      <c r="K29">
        <f>CORREL(B$2:B29,$G$2:$G29)</f>
        <v>0.18668869295047344</v>
      </c>
      <c r="L29">
        <f>CORREL(C$2:C29,$G$2:$G29)</f>
        <v>0.12123485544792284</v>
      </c>
      <c r="M29">
        <f>CORREL(D$2:D29,$G$2:$G29)</f>
        <v>0.64511053078092961</v>
      </c>
      <c r="N29">
        <f>CORREL(E$2:E29,$G$2:$G29)</f>
        <v>-0.20344353171382598</v>
      </c>
      <c r="O29" s="46">
        <f>CORREL(F$2:F29,$G$2:$G29)</f>
        <v>-0.60301174164915894</v>
      </c>
      <c r="P29">
        <f>CORREL(G$2:G29,$G$2:$G29)</f>
        <v>1</v>
      </c>
      <c r="R29">
        <f t="shared" si="3"/>
        <v>0.64511053078092961</v>
      </c>
      <c r="S29">
        <f t="shared" si="4"/>
        <v>-0.20344353171382598</v>
      </c>
      <c r="T29">
        <f>HLOOKUP(R29,$K29:$O$122,J29,0)</f>
        <v>3</v>
      </c>
      <c r="U29">
        <f>HLOOKUP(S29,$K29:$O$122,J29,0)</f>
        <v>4</v>
      </c>
    </row>
    <row r="30" spans="1:21" x14ac:dyDescent="0.3">
      <c r="A30" t="s">
        <v>223</v>
      </c>
      <c r="B30">
        <f t="shared" si="7"/>
        <v>20</v>
      </c>
      <c r="C30">
        <f t="shared" si="5"/>
        <v>20</v>
      </c>
      <c r="D30">
        <f t="shared" si="5"/>
        <v>51</v>
      </c>
      <c r="E30">
        <f t="shared" si="5"/>
        <v>8</v>
      </c>
      <c r="F30">
        <f t="shared" si="8"/>
        <v>1</v>
      </c>
      <c r="G30">
        <f t="shared" si="1"/>
        <v>1039</v>
      </c>
      <c r="H30">
        <f t="shared" si="6"/>
        <v>100</v>
      </c>
      <c r="J30">
        <v>93</v>
      </c>
      <c r="K30">
        <f>CORREL(B$2:B30,$G$2:$G30)</f>
        <v>0.19446345102819806</v>
      </c>
      <c r="L30">
        <f>CORREL(C$2:C30,$G$2:$G30)</f>
        <v>0.12510615488773508</v>
      </c>
      <c r="M30">
        <f>CORREL(D$2:D30,$G$2:$G30)</f>
        <v>0.66632330472485213</v>
      </c>
      <c r="N30">
        <f>CORREL(E$2:E30,$G$2:$G30)</f>
        <v>-0.21984356419999254</v>
      </c>
      <c r="O30" s="46">
        <f>CORREL(F$2:F30,$G$2:$G30)</f>
        <v>-0.62016774696213495</v>
      </c>
      <c r="P30">
        <f>CORREL(G$2:G30,$G$2:$G30)</f>
        <v>1.0000000000000002</v>
      </c>
      <c r="R30">
        <f t="shared" si="3"/>
        <v>0.66632330472485213</v>
      </c>
      <c r="S30">
        <f t="shared" si="4"/>
        <v>-0.21984356419999254</v>
      </c>
      <c r="T30">
        <f>HLOOKUP(R30,$K30:$O$122,J30,0)</f>
        <v>3</v>
      </c>
      <c r="U30">
        <f>HLOOKUP(S30,$K30:$O$122,J30,0)</f>
        <v>4</v>
      </c>
    </row>
    <row r="31" spans="1:21" x14ac:dyDescent="0.3">
      <c r="A31" t="s">
        <v>224</v>
      </c>
      <c r="B31">
        <f t="shared" si="7"/>
        <v>20</v>
      </c>
      <c r="C31">
        <f t="shared" si="5"/>
        <v>20</v>
      </c>
      <c r="D31">
        <f t="shared" si="5"/>
        <v>52</v>
      </c>
      <c r="E31">
        <f t="shared" si="5"/>
        <v>7</v>
      </c>
      <c r="F31">
        <f t="shared" si="8"/>
        <v>1</v>
      </c>
      <c r="G31">
        <f t="shared" si="1"/>
        <v>1059</v>
      </c>
      <c r="H31">
        <f t="shared" si="6"/>
        <v>100</v>
      </c>
      <c r="J31">
        <v>92</v>
      </c>
      <c r="K31">
        <f>CORREL(B$2:B31,$G$2:$G31)</f>
        <v>0.20137017426504225</v>
      </c>
      <c r="L31">
        <f>CORREL(C$2:C31,$G$2:$G31)</f>
        <v>0.12857736013643709</v>
      </c>
      <c r="M31">
        <f>CORREL(D$2:D31,$G$2:$G31)</f>
        <v>0.68518692445247564</v>
      </c>
      <c r="N31">
        <f>CORREL(E$2:E31,$G$2:$G31)</f>
        <v>-0.23707537443963458</v>
      </c>
      <c r="O31" s="46">
        <f>CORREL(F$2:F31,$G$2:$G31)</f>
        <v>-0.63470522084305969</v>
      </c>
      <c r="P31">
        <f>CORREL(G$2:G31,$G$2:$G31)</f>
        <v>1</v>
      </c>
      <c r="R31">
        <f t="shared" si="3"/>
        <v>0.68518692445247564</v>
      </c>
      <c r="S31">
        <f t="shared" si="4"/>
        <v>-0.23707537443963458</v>
      </c>
      <c r="T31">
        <f>HLOOKUP(R31,$K31:$O$122,J31,0)</f>
        <v>3</v>
      </c>
      <c r="U31">
        <f>HLOOKUP(S31,$K31:$O$122,J31,0)</f>
        <v>4</v>
      </c>
    </row>
    <row r="32" spans="1:21" x14ac:dyDescent="0.3">
      <c r="A32" t="s">
        <v>225</v>
      </c>
      <c r="B32">
        <f t="shared" si="7"/>
        <v>20</v>
      </c>
      <c r="C32">
        <f t="shared" si="5"/>
        <v>20</v>
      </c>
      <c r="D32">
        <f t="shared" si="5"/>
        <v>53</v>
      </c>
      <c r="E32">
        <f t="shared" si="5"/>
        <v>6</v>
      </c>
      <c r="F32">
        <f t="shared" si="8"/>
        <v>1</v>
      </c>
      <c r="G32">
        <f t="shared" si="1"/>
        <v>1079</v>
      </c>
      <c r="H32">
        <f t="shared" si="6"/>
        <v>100</v>
      </c>
      <c r="J32">
        <v>91</v>
      </c>
      <c r="K32">
        <f>CORREL(B$2:B32,$G$2:$G32)</f>
        <v>0.20754683974049221</v>
      </c>
      <c r="L32">
        <f>CORREL(C$2:C32,$G$2:$G32)</f>
        <v>0.1317045866394165</v>
      </c>
      <c r="M32">
        <f>CORREL(D$2:D32,$G$2:$G32)</f>
        <v>0.70211866857316152</v>
      </c>
      <c r="N32">
        <f>CORREL(E$2:E32,$G$2:$G32)</f>
        <v>-0.25495251123860996</v>
      </c>
      <c r="O32" s="46">
        <f>CORREL(F$2:F32,$G$2:$G32)</f>
        <v>-0.64714887820124423</v>
      </c>
      <c r="P32">
        <f>CORREL(G$2:G32,$G$2:$G32)</f>
        <v>1.0000000000000002</v>
      </c>
      <c r="R32">
        <f t="shared" si="3"/>
        <v>0.70211866857316152</v>
      </c>
      <c r="S32">
        <f t="shared" si="4"/>
        <v>-0.25495251123860996</v>
      </c>
      <c r="T32">
        <f>HLOOKUP(R32,$K32:$O$122,J32,0)</f>
        <v>3</v>
      </c>
      <c r="U32">
        <f>HLOOKUP(S32,$K32:$O$122,J32,0)</f>
        <v>4</v>
      </c>
    </row>
    <row r="33" spans="1:21" x14ac:dyDescent="0.3">
      <c r="A33" t="s">
        <v>226</v>
      </c>
      <c r="B33">
        <f t="shared" si="7"/>
        <v>20</v>
      </c>
      <c r="C33">
        <f t="shared" si="5"/>
        <v>20</v>
      </c>
      <c r="D33">
        <f t="shared" si="5"/>
        <v>54</v>
      </c>
      <c r="E33">
        <f t="shared" si="5"/>
        <v>5</v>
      </c>
      <c r="F33">
        <f t="shared" si="8"/>
        <v>1</v>
      </c>
      <c r="G33">
        <f t="shared" si="1"/>
        <v>1099</v>
      </c>
      <c r="H33">
        <f t="shared" si="6"/>
        <v>100</v>
      </c>
      <c r="J33">
        <v>90</v>
      </c>
      <c r="K33">
        <f>CORREL(B$2:B33,$G$2:$G33)</f>
        <v>0.21310061997857058</v>
      </c>
      <c r="L33">
        <f>CORREL(C$2:C33,$G$2:$G33)</f>
        <v>0.13453290273266311</v>
      </c>
      <c r="M33">
        <f>CORREL(D$2:D33,$G$2:$G33)</f>
        <v>0.71743668890465795</v>
      </c>
      <c r="N33">
        <f>CORREL(E$2:E33,$G$2:$G33)</f>
        <v>-0.27332192698524166</v>
      </c>
      <c r="O33" s="46">
        <f>CORREL(F$2:F33,$G$2:$G33)</f>
        <v>-0.6578865901572839</v>
      </c>
      <c r="P33">
        <f>CORREL(G$2:G33,$G$2:$G33)</f>
        <v>1</v>
      </c>
      <c r="R33">
        <f t="shared" si="3"/>
        <v>0.71743668890465795</v>
      </c>
      <c r="S33">
        <f t="shared" si="4"/>
        <v>-0.27332192698524166</v>
      </c>
      <c r="T33">
        <f>HLOOKUP(R33,$K33:$O$122,J33,0)</f>
        <v>3</v>
      </c>
      <c r="U33">
        <f>HLOOKUP(S33,$K33:$O$122,J33,0)</f>
        <v>4</v>
      </c>
    </row>
    <row r="34" spans="1:21" x14ac:dyDescent="0.3">
      <c r="A34" t="s">
        <v>227</v>
      </c>
      <c r="B34">
        <f t="shared" si="7"/>
        <v>20</v>
      </c>
      <c r="C34">
        <f t="shared" si="5"/>
        <v>20</v>
      </c>
      <c r="D34">
        <f t="shared" si="5"/>
        <v>55</v>
      </c>
      <c r="E34">
        <f t="shared" si="5"/>
        <v>4</v>
      </c>
      <c r="F34">
        <f t="shared" si="8"/>
        <v>1</v>
      </c>
      <c r="G34">
        <f t="shared" si="1"/>
        <v>1119</v>
      </c>
      <c r="H34">
        <f t="shared" si="6"/>
        <v>100</v>
      </c>
      <c r="J34">
        <v>89</v>
      </c>
      <c r="K34">
        <f>CORREL(B$2:B34,$G$2:$G34)</f>
        <v>0.21811654185838078</v>
      </c>
      <c r="L34">
        <f>CORREL(C$2:C34,$G$2:$G34)</f>
        <v>0.1370990681505373</v>
      </c>
      <c r="M34">
        <f>CORREL(D$2:D34,$G$2:$G34)</f>
        <v>0.73138860308188036</v>
      </c>
      <c r="N34">
        <f>CORREL(E$2:E34,$G$2:$G34)</f>
        <v>-0.29205369908917134</v>
      </c>
      <c r="O34" s="46">
        <f>CORREL(F$2:F34,$G$2:$G34)</f>
        <v>-0.66721191911433464</v>
      </c>
      <c r="P34">
        <f>CORREL(G$2:G34,$G$2:$G34)</f>
        <v>1</v>
      </c>
      <c r="R34">
        <f t="shared" si="3"/>
        <v>0.73138860308188036</v>
      </c>
      <c r="S34">
        <f t="shared" si="4"/>
        <v>-0.29205369908917134</v>
      </c>
      <c r="T34">
        <f>HLOOKUP(R34,$K34:$O$122,J34,0)</f>
        <v>3</v>
      </c>
      <c r="U34">
        <f>HLOOKUP(S34,$K34:$O$122,J34,0)</f>
        <v>4</v>
      </c>
    </row>
    <row r="35" spans="1:21" x14ac:dyDescent="0.3">
      <c r="A35" t="s">
        <v>228</v>
      </c>
      <c r="B35">
        <f t="shared" si="7"/>
        <v>20</v>
      </c>
      <c r="C35">
        <f t="shared" si="5"/>
        <v>20</v>
      </c>
      <c r="D35">
        <f t="shared" si="5"/>
        <v>56</v>
      </c>
      <c r="E35">
        <f t="shared" si="5"/>
        <v>3</v>
      </c>
      <c r="F35">
        <f t="shared" si="8"/>
        <v>1</v>
      </c>
      <c r="G35">
        <f t="shared" si="1"/>
        <v>1139</v>
      </c>
      <c r="H35">
        <f t="shared" si="6"/>
        <v>100</v>
      </c>
      <c r="J35">
        <v>88</v>
      </c>
      <c r="K35">
        <f>CORREL(B$2:B35,$G$2:$G35)</f>
        <v>0.22266326410501328</v>
      </c>
      <c r="L35">
        <f>CORREL(C$2:C35,$G$2:$G35)</f>
        <v>0.13943346901099676</v>
      </c>
      <c r="M35">
        <f>CORREL(D$2:D35,$G$2:$G35)</f>
        <v>0.74417053570766734</v>
      </c>
      <c r="N35">
        <f>CORREL(E$2:E35,$G$2:$G35)</f>
        <v>-0.31103479457020894</v>
      </c>
      <c r="O35" s="46">
        <f>CORREL(F$2:F35,$G$2:$G35)</f>
        <v>-0.67535156379369399</v>
      </c>
      <c r="P35">
        <f>CORREL(G$2:G35,$G$2:$G35)</f>
        <v>1</v>
      </c>
      <c r="R35">
        <f t="shared" si="3"/>
        <v>0.74417053570766734</v>
      </c>
      <c r="S35">
        <f t="shared" si="4"/>
        <v>-0.31103479457020894</v>
      </c>
      <c r="T35">
        <f>HLOOKUP(R35,$K35:$O$122,J35,0)</f>
        <v>3</v>
      </c>
      <c r="U35">
        <f>HLOOKUP(S35,$K35:$O$122,J35,0)</f>
        <v>4</v>
      </c>
    </row>
    <row r="36" spans="1:21" x14ac:dyDescent="0.3">
      <c r="A36" t="s">
        <v>229</v>
      </c>
      <c r="B36">
        <f t="shared" si="7"/>
        <v>20</v>
      </c>
      <c r="C36">
        <f t="shared" si="5"/>
        <v>20</v>
      </c>
      <c r="D36">
        <f t="shared" si="5"/>
        <v>57</v>
      </c>
      <c r="E36">
        <f t="shared" si="5"/>
        <v>2</v>
      </c>
      <c r="F36">
        <f t="shared" si="8"/>
        <v>1</v>
      </c>
      <c r="G36">
        <f t="shared" si="1"/>
        <v>1159</v>
      </c>
      <c r="H36">
        <f t="shared" si="6"/>
        <v>100</v>
      </c>
      <c r="J36">
        <v>87</v>
      </c>
      <c r="K36">
        <f>CORREL(B$2:B36,$G$2:$G36)</f>
        <v>0.22679706574189942</v>
      </c>
      <c r="L36">
        <f>CORREL(C$2:C36,$G$2:$G36)</f>
        <v>0.1415615182642137</v>
      </c>
      <c r="M36">
        <f>CORREL(D$2:D36,$G$2:$G36)</f>
        <v>0.75594019577125282</v>
      </c>
      <c r="N36">
        <f>CORREL(E$2:E36,$G$2:$G36)</f>
        <v>-0.3301651975033365</v>
      </c>
      <c r="O36" s="46">
        <f>CORREL(F$2:F36,$G$2:$G36)</f>
        <v>-0.68248366590614473</v>
      </c>
      <c r="P36">
        <f>CORREL(G$2:G36,$G$2:$G36)</f>
        <v>1</v>
      </c>
      <c r="R36">
        <f t="shared" si="3"/>
        <v>0.75594019577125282</v>
      </c>
      <c r="S36">
        <f t="shared" si="4"/>
        <v>-0.3301651975033365</v>
      </c>
      <c r="T36">
        <f>HLOOKUP(R36,$K36:$O$122,J36,0)</f>
        <v>3</v>
      </c>
      <c r="U36">
        <f>HLOOKUP(S36,$K36:$O$122,J36,0)</f>
        <v>4</v>
      </c>
    </row>
    <row r="37" spans="1:21" ht="86.4" x14ac:dyDescent="0.3">
      <c r="A37" t="s">
        <v>230</v>
      </c>
      <c r="B37" s="16">
        <f t="shared" si="7"/>
        <v>20</v>
      </c>
      <c r="C37" s="16">
        <f t="shared" si="5"/>
        <v>20</v>
      </c>
      <c r="D37" s="16">
        <f t="shared" si="5"/>
        <v>58</v>
      </c>
      <c r="E37" s="16">
        <f t="shared" si="5"/>
        <v>1</v>
      </c>
      <c r="F37" s="16">
        <f t="shared" si="8"/>
        <v>1</v>
      </c>
      <c r="G37" s="16">
        <f t="shared" si="1"/>
        <v>1179</v>
      </c>
      <c r="H37">
        <f t="shared" si="6"/>
        <v>100</v>
      </c>
      <c r="I37" s="47" t="s">
        <v>319</v>
      </c>
      <c r="J37">
        <v>86</v>
      </c>
      <c r="K37">
        <f>CORREL(B$2:B37,$G$2:$G37)</f>
        <v>0.23056467888932833</v>
      </c>
      <c r="L37">
        <f>CORREL(C$2:C37,$G$2:$G37)</f>
        <v>0.14350469058125884</v>
      </c>
      <c r="M37">
        <f>CORREL(D$2:D37,$G$2:$G37)</f>
        <v>0.76682609486763786</v>
      </c>
      <c r="N37">
        <f>CORREL(E$2:E37,$G$2:$G37)</f>
        <v>-0.34935546732252509</v>
      </c>
      <c r="O37" s="46">
        <f>CORREL(F$2:F37,$G$2:$G37)</f>
        <v>-0.68875036949347879</v>
      </c>
      <c r="P37">
        <f>CORREL(G$2:G37,$G$2:$G37)</f>
        <v>0.99999999999999989</v>
      </c>
      <c r="R37">
        <f t="shared" si="3"/>
        <v>0.76682609486763786</v>
      </c>
      <c r="S37">
        <f t="shared" si="4"/>
        <v>-0.34935546732252509</v>
      </c>
      <c r="T37">
        <f>HLOOKUP(R37,$K37:$O$122,J37,0)</f>
        <v>3</v>
      </c>
      <c r="U37">
        <f>HLOOKUP(S37,$K37:$O$122,J37,0)</f>
        <v>4</v>
      </c>
    </row>
    <row r="38" spans="1:21" x14ac:dyDescent="0.3">
      <c r="A38" t="s">
        <v>231</v>
      </c>
      <c r="B38">
        <f t="shared" si="7"/>
        <v>20</v>
      </c>
      <c r="C38">
        <f t="shared" si="5"/>
        <v>20</v>
      </c>
      <c r="D38">
        <f t="shared" si="5"/>
        <v>59</v>
      </c>
      <c r="E38">
        <f t="shared" si="5"/>
        <v>0</v>
      </c>
      <c r="F38">
        <f t="shared" si="8"/>
        <v>1</v>
      </c>
      <c r="G38" t="e">
        <f t="shared" si="1"/>
        <v>#NUM!</v>
      </c>
      <c r="H38">
        <f t="shared" si="6"/>
        <v>100</v>
      </c>
      <c r="J38">
        <v>85</v>
      </c>
      <c r="K38" t="e">
        <f>CORREL(B$2:B38,$G$2:$G38)</f>
        <v>#NUM!</v>
      </c>
      <c r="L38" t="e">
        <f>CORREL(C$2:C38,$G$2:$G38)</f>
        <v>#NUM!</v>
      </c>
      <c r="M38" t="e">
        <f>CORREL(D$2:D38,$G$2:$G38)</f>
        <v>#NUM!</v>
      </c>
      <c r="N38" t="e">
        <f>CORREL(E$2:E38,$G$2:$G38)</f>
        <v>#NUM!</v>
      </c>
      <c r="O38" s="46" t="e">
        <f>CORREL(F$2:F38,$G$2:$G38)</f>
        <v>#NUM!</v>
      </c>
      <c r="P38" t="e">
        <f>CORREL(G$2:G38,$G$2:$G38)</f>
        <v>#NUM!</v>
      </c>
      <c r="R38" t="e">
        <f t="shared" si="3"/>
        <v>#NUM!</v>
      </c>
      <c r="S38" t="e">
        <f t="shared" si="4"/>
        <v>#NUM!</v>
      </c>
      <c r="T38" t="e">
        <f>HLOOKUP(R38,$K38:$O$122,J38,0)</f>
        <v>#NUM!</v>
      </c>
      <c r="U38" t="e">
        <f>HLOOKUP(S38,$K38:$O$122,J38,0)</f>
        <v>#NUM!</v>
      </c>
    </row>
    <row r="39" spans="1:21" x14ac:dyDescent="0.3">
      <c r="A39" t="s">
        <v>232</v>
      </c>
      <c r="B39" t="e">
        <f t="shared" si="7"/>
        <v>#NUM!</v>
      </c>
      <c r="C39" t="e">
        <f t="shared" si="7"/>
        <v>#NUM!</v>
      </c>
      <c r="D39" t="e">
        <f t="shared" si="7"/>
        <v>#NUM!</v>
      </c>
      <c r="E39" t="e">
        <f t="shared" si="7"/>
        <v>#NUM!</v>
      </c>
      <c r="F39">
        <f t="shared" si="8"/>
        <v>1</v>
      </c>
      <c r="G39" t="e">
        <f t="shared" si="1"/>
        <v>#NUM!</v>
      </c>
      <c r="H39" t="e">
        <f t="shared" si="6"/>
        <v>#NUM!</v>
      </c>
      <c r="J39">
        <v>84</v>
      </c>
      <c r="K39" t="e">
        <f>CORREL(B$2:B39,$G$2:$G39)</f>
        <v>#NUM!</v>
      </c>
      <c r="L39" t="e">
        <f>CORREL(C$2:C39,$G$2:$G39)</f>
        <v>#NUM!</v>
      </c>
      <c r="M39" t="e">
        <f>CORREL(D$2:D39,$G$2:$G39)</f>
        <v>#NUM!</v>
      </c>
      <c r="N39" t="e">
        <f>CORREL(E$2:E39,$G$2:$G39)</f>
        <v>#NUM!</v>
      </c>
      <c r="O39" s="46" t="e">
        <f>CORREL(F$2:F39,$G$2:$G39)</f>
        <v>#NUM!</v>
      </c>
      <c r="P39" t="e">
        <f>CORREL(G$2:G39,$G$2:$G39)</f>
        <v>#NUM!</v>
      </c>
      <c r="R39" t="e">
        <f t="shared" si="3"/>
        <v>#NUM!</v>
      </c>
      <c r="S39" t="e">
        <f t="shared" si="4"/>
        <v>#NUM!</v>
      </c>
      <c r="T39" t="e">
        <f>HLOOKUP(R39,$K39:$O$122,J39,0)</f>
        <v>#NUM!</v>
      </c>
      <c r="U39" t="e">
        <f>HLOOKUP(S39,$K39:$O$122,J39,0)</f>
        <v>#NUM!</v>
      </c>
    </row>
    <row r="40" spans="1:21" x14ac:dyDescent="0.3">
      <c r="A40" t="s">
        <v>233</v>
      </c>
      <c r="B40" t="e">
        <f t="shared" si="7"/>
        <v>#NUM!</v>
      </c>
      <c r="C40" t="e">
        <f t="shared" si="7"/>
        <v>#NUM!</v>
      </c>
      <c r="D40" t="e">
        <f t="shared" si="7"/>
        <v>#NUM!</v>
      </c>
      <c r="E40" t="e">
        <f t="shared" si="7"/>
        <v>#NUM!</v>
      </c>
      <c r="F40">
        <f t="shared" si="8"/>
        <v>1</v>
      </c>
      <c r="G40" t="e">
        <f t="shared" si="1"/>
        <v>#NUM!</v>
      </c>
      <c r="H40" t="e">
        <f t="shared" si="6"/>
        <v>#NUM!</v>
      </c>
      <c r="J40">
        <v>83</v>
      </c>
      <c r="K40" t="e">
        <f>CORREL(B$2:B40,$G$2:$G40)</f>
        <v>#NUM!</v>
      </c>
      <c r="L40" t="e">
        <f>CORREL(C$2:C40,$G$2:$G40)</f>
        <v>#NUM!</v>
      </c>
      <c r="M40" t="e">
        <f>CORREL(D$2:D40,$G$2:$G40)</f>
        <v>#NUM!</v>
      </c>
      <c r="N40" t="e">
        <f>CORREL(E$2:E40,$G$2:$G40)</f>
        <v>#NUM!</v>
      </c>
      <c r="O40" s="46" t="e">
        <f>CORREL(F$2:F40,$G$2:$G40)</f>
        <v>#NUM!</v>
      </c>
      <c r="P40" t="e">
        <f>CORREL(G$2:G40,$G$2:$G40)</f>
        <v>#NUM!</v>
      </c>
      <c r="R40" t="e">
        <f t="shared" si="3"/>
        <v>#NUM!</v>
      </c>
      <c r="S40" t="e">
        <f t="shared" si="4"/>
        <v>#NUM!</v>
      </c>
      <c r="T40" t="e">
        <f>HLOOKUP(R40,$K40:$O$122,J40,0)</f>
        <v>#NUM!</v>
      </c>
      <c r="U40" t="e">
        <f>HLOOKUP(S40,$K40:$O$122,J40,0)</f>
        <v>#NUM!</v>
      </c>
    </row>
    <row r="41" spans="1:21" x14ac:dyDescent="0.3">
      <c r="A41" t="s">
        <v>234</v>
      </c>
      <c r="B41" t="e">
        <f t="shared" si="7"/>
        <v>#NUM!</v>
      </c>
      <c r="C41" t="e">
        <f t="shared" si="7"/>
        <v>#NUM!</v>
      </c>
      <c r="D41" t="e">
        <f t="shared" si="7"/>
        <v>#NUM!</v>
      </c>
      <c r="E41" t="e">
        <f t="shared" si="7"/>
        <v>#NUM!</v>
      </c>
      <c r="F41">
        <f t="shared" si="8"/>
        <v>1</v>
      </c>
      <c r="G41" t="e">
        <f t="shared" si="1"/>
        <v>#NUM!</v>
      </c>
      <c r="H41" t="e">
        <f t="shared" si="6"/>
        <v>#NUM!</v>
      </c>
      <c r="J41">
        <v>82</v>
      </c>
      <c r="K41" t="e">
        <f>CORREL(B$2:B41,$G$2:$G41)</f>
        <v>#NUM!</v>
      </c>
      <c r="L41" t="e">
        <f>CORREL(C$2:C41,$G$2:$G41)</f>
        <v>#NUM!</v>
      </c>
      <c r="M41" t="e">
        <f>CORREL(D$2:D41,$G$2:$G41)</f>
        <v>#NUM!</v>
      </c>
      <c r="N41" t="e">
        <f>CORREL(E$2:E41,$G$2:$G41)</f>
        <v>#NUM!</v>
      </c>
      <c r="O41" s="46" t="e">
        <f>CORREL(F$2:F41,$G$2:$G41)</f>
        <v>#NUM!</v>
      </c>
      <c r="P41" t="e">
        <f>CORREL(G$2:G41,$G$2:$G41)</f>
        <v>#NUM!</v>
      </c>
      <c r="R41" t="e">
        <f t="shared" si="3"/>
        <v>#NUM!</v>
      </c>
      <c r="S41" t="e">
        <f t="shared" si="4"/>
        <v>#NUM!</v>
      </c>
      <c r="T41" t="e">
        <f>HLOOKUP(R41,$K41:$O$122,J41,0)</f>
        <v>#NUM!</v>
      </c>
      <c r="U41" t="e">
        <f>HLOOKUP(S41,$K41:$O$122,J41,0)</f>
        <v>#NUM!</v>
      </c>
    </row>
    <row r="42" spans="1:21" x14ac:dyDescent="0.3">
      <c r="A42" t="s">
        <v>235</v>
      </c>
      <c r="B42" t="e">
        <f t="shared" si="7"/>
        <v>#NUM!</v>
      </c>
      <c r="C42" t="e">
        <f t="shared" si="7"/>
        <v>#NUM!</v>
      </c>
      <c r="D42" t="e">
        <f t="shared" si="7"/>
        <v>#NUM!</v>
      </c>
      <c r="E42" t="e">
        <f t="shared" si="7"/>
        <v>#NUM!</v>
      </c>
      <c r="F42">
        <f t="shared" si="8"/>
        <v>1</v>
      </c>
      <c r="G42" t="e">
        <f t="shared" si="1"/>
        <v>#NUM!</v>
      </c>
      <c r="H42" t="e">
        <f t="shared" si="6"/>
        <v>#NUM!</v>
      </c>
      <c r="J42">
        <v>81</v>
      </c>
      <c r="K42" t="e">
        <f>CORREL(B$2:B42,$G$2:$G42)</f>
        <v>#NUM!</v>
      </c>
      <c r="L42" t="e">
        <f>CORREL(C$2:C42,$G$2:$G42)</f>
        <v>#NUM!</v>
      </c>
      <c r="M42" t="e">
        <f>CORREL(D$2:D42,$G$2:$G42)</f>
        <v>#NUM!</v>
      </c>
      <c r="N42" t="e">
        <f>CORREL(E$2:E42,$G$2:$G42)</f>
        <v>#NUM!</v>
      </c>
      <c r="O42" s="46" t="e">
        <f>CORREL(F$2:F42,$G$2:$G42)</f>
        <v>#NUM!</v>
      </c>
      <c r="P42" t="e">
        <f>CORREL(G$2:G42,$G$2:$G42)</f>
        <v>#NUM!</v>
      </c>
      <c r="R42" t="e">
        <f t="shared" si="3"/>
        <v>#NUM!</v>
      </c>
      <c r="S42" t="e">
        <f t="shared" si="4"/>
        <v>#NUM!</v>
      </c>
      <c r="T42" t="e">
        <f>HLOOKUP(R42,$K42:$O$122,J42,0)</f>
        <v>#NUM!</v>
      </c>
      <c r="U42" t="e">
        <f>HLOOKUP(S42,$K42:$O$122,J42,0)</f>
        <v>#NUM!</v>
      </c>
    </row>
    <row r="43" spans="1:21" x14ac:dyDescent="0.3">
      <c r="A43" t="s">
        <v>236</v>
      </c>
      <c r="B43" t="e">
        <f t="shared" si="7"/>
        <v>#NUM!</v>
      </c>
      <c r="C43" t="e">
        <f t="shared" si="7"/>
        <v>#NUM!</v>
      </c>
      <c r="D43" t="e">
        <f t="shared" si="7"/>
        <v>#NUM!</v>
      </c>
      <c r="E43" t="e">
        <f t="shared" si="7"/>
        <v>#NUM!</v>
      </c>
      <c r="F43">
        <f t="shared" si="8"/>
        <v>1</v>
      </c>
      <c r="G43" t="e">
        <f t="shared" si="1"/>
        <v>#NUM!</v>
      </c>
      <c r="H43" t="e">
        <f t="shared" si="6"/>
        <v>#NUM!</v>
      </c>
      <c r="J43">
        <v>80</v>
      </c>
      <c r="K43" t="e">
        <f>CORREL(B$2:B43,$G$2:$G43)</f>
        <v>#NUM!</v>
      </c>
      <c r="L43" t="e">
        <f>CORREL(C$2:C43,$G$2:$G43)</f>
        <v>#NUM!</v>
      </c>
      <c r="M43" t="e">
        <f>CORREL(D$2:D43,$G$2:$G43)</f>
        <v>#NUM!</v>
      </c>
      <c r="N43" t="e">
        <f>CORREL(E$2:E43,$G$2:$G43)</f>
        <v>#NUM!</v>
      </c>
      <c r="O43" s="46" t="e">
        <f>CORREL(F$2:F43,$G$2:$G43)</f>
        <v>#NUM!</v>
      </c>
      <c r="P43" t="e">
        <f>CORREL(G$2:G43,$G$2:$G43)</f>
        <v>#NUM!</v>
      </c>
      <c r="R43" t="e">
        <f t="shared" si="3"/>
        <v>#NUM!</v>
      </c>
      <c r="S43" t="e">
        <f t="shared" si="4"/>
        <v>#NUM!</v>
      </c>
      <c r="T43" t="e">
        <f>HLOOKUP(R43,$K43:$O$122,J43,0)</f>
        <v>#NUM!</v>
      </c>
      <c r="U43" t="e">
        <f>HLOOKUP(S43,$K43:$O$122,J43,0)</f>
        <v>#NUM!</v>
      </c>
    </row>
    <row r="44" spans="1:21" x14ac:dyDescent="0.3">
      <c r="A44" t="s">
        <v>237</v>
      </c>
      <c r="B44" t="e">
        <f t="shared" si="7"/>
        <v>#NUM!</v>
      </c>
      <c r="C44" t="e">
        <f t="shared" si="7"/>
        <v>#NUM!</v>
      </c>
      <c r="D44" t="e">
        <f t="shared" si="7"/>
        <v>#NUM!</v>
      </c>
      <c r="E44" t="e">
        <f t="shared" si="7"/>
        <v>#NUM!</v>
      </c>
      <c r="F44">
        <f t="shared" si="8"/>
        <v>1</v>
      </c>
      <c r="G44" t="e">
        <f t="shared" si="1"/>
        <v>#NUM!</v>
      </c>
      <c r="H44" t="e">
        <f t="shared" si="6"/>
        <v>#NUM!</v>
      </c>
      <c r="J44">
        <v>79</v>
      </c>
      <c r="K44" t="e">
        <f>CORREL(B$2:B44,$G$2:$G44)</f>
        <v>#NUM!</v>
      </c>
      <c r="L44" t="e">
        <f>CORREL(C$2:C44,$G$2:$G44)</f>
        <v>#NUM!</v>
      </c>
      <c r="M44" t="e">
        <f>CORREL(D$2:D44,$G$2:$G44)</f>
        <v>#NUM!</v>
      </c>
      <c r="N44" t="e">
        <f>CORREL(E$2:E44,$G$2:$G44)</f>
        <v>#NUM!</v>
      </c>
      <c r="O44" s="46" t="e">
        <f>CORREL(F$2:F44,$G$2:$G44)</f>
        <v>#NUM!</v>
      </c>
      <c r="P44" t="e">
        <f>CORREL(G$2:G44,$G$2:$G44)</f>
        <v>#NUM!</v>
      </c>
      <c r="R44" t="e">
        <f t="shared" si="3"/>
        <v>#NUM!</v>
      </c>
      <c r="S44" t="e">
        <f t="shared" si="4"/>
        <v>#NUM!</v>
      </c>
      <c r="T44" t="e">
        <f>HLOOKUP(R44,$K44:$O$122,J44,0)</f>
        <v>#NUM!</v>
      </c>
      <c r="U44" t="e">
        <f>HLOOKUP(S44,$K44:$O$122,J44,0)</f>
        <v>#NUM!</v>
      </c>
    </row>
    <row r="45" spans="1:21" x14ac:dyDescent="0.3">
      <c r="A45" t="s">
        <v>238</v>
      </c>
      <c r="B45" t="e">
        <f t="shared" si="7"/>
        <v>#NUM!</v>
      </c>
      <c r="C45" t="e">
        <f t="shared" si="7"/>
        <v>#NUM!</v>
      </c>
      <c r="D45" t="e">
        <f t="shared" si="7"/>
        <v>#NUM!</v>
      </c>
      <c r="E45" t="e">
        <f t="shared" si="7"/>
        <v>#NUM!</v>
      </c>
      <c r="F45">
        <f t="shared" si="8"/>
        <v>1</v>
      </c>
      <c r="G45" t="e">
        <f t="shared" si="1"/>
        <v>#NUM!</v>
      </c>
      <c r="H45" t="e">
        <f t="shared" si="6"/>
        <v>#NUM!</v>
      </c>
      <c r="J45">
        <v>78</v>
      </c>
      <c r="K45" t="e">
        <f>CORREL(B$2:B45,$G$2:$G45)</f>
        <v>#NUM!</v>
      </c>
      <c r="L45" t="e">
        <f>CORREL(C$2:C45,$G$2:$G45)</f>
        <v>#NUM!</v>
      </c>
      <c r="M45" t="e">
        <f>CORREL(D$2:D45,$G$2:$G45)</f>
        <v>#NUM!</v>
      </c>
      <c r="N45" t="e">
        <f>CORREL(E$2:E45,$G$2:$G45)</f>
        <v>#NUM!</v>
      </c>
      <c r="O45" s="46" t="e">
        <f>CORREL(F$2:F45,$G$2:$G45)</f>
        <v>#NUM!</v>
      </c>
      <c r="P45" t="e">
        <f>CORREL(G$2:G45,$G$2:$G45)</f>
        <v>#NUM!</v>
      </c>
      <c r="R45" t="e">
        <f t="shared" si="3"/>
        <v>#NUM!</v>
      </c>
      <c r="S45" t="e">
        <f t="shared" si="4"/>
        <v>#NUM!</v>
      </c>
      <c r="T45" t="e">
        <f>HLOOKUP(R45,$K45:$O$122,J45,0)</f>
        <v>#NUM!</v>
      </c>
      <c r="U45" t="e">
        <f>HLOOKUP(S45,$K45:$O$122,J45,0)</f>
        <v>#NUM!</v>
      </c>
    </row>
    <row r="46" spans="1:21" x14ac:dyDescent="0.3">
      <c r="A46" t="s">
        <v>239</v>
      </c>
      <c r="B46" t="e">
        <f t="shared" si="7"/>
        <v>#NUM!</v>
      </c>
      <c r="C46" t="e">
        <f t="shared" si="7"/>
        <v>#NUM!</v>
      </c>
      <c r="D46" t="e">
        <f t="shared" si="7"/>
        <v>#NUM!</v>
      </c>
      <c r="E46" t="e">
        <f t="shared" si="7"/>
        <v>#NUM!</v>
      </c>
      <c r="F46">
        <f t="shared" si="8"/>
        <v>1</v>
      </c>
      <c r="G46" t="e">
        <f t="shared" si="1"/>
        <v>#NUM!</v>
      </c>
      <c r="H46" t="e">
        <f t="shared" si="6"/>
        <v>#NUM!</v>
      </c>
      <c r="J46">
        <v>77</v>
      </c>
      <c r="K46" t="e">
        <f>CORREL(B$2:B46,$G$2:$G46)</f>
        <v>#NUM!</v>
      </c>
      <c r="L46" t="e">
        <f>CORREL(C$2:C46,$G$2:$G46)</f>
        <v>#NUM!</v>
      </c>
      <c r="M46" t="e">
        <f>CORREL(D$2:D46,$G$2:$G46)</f>
        <v>#NUM!</v>
      </c>
      <c r="N46" t="e">
        <f>CORREL(E$2:E46,$G$2:$G46)</f>
        <v>#NUM!</v>
      </c>
      <c r="O46" s="46" t="e">
        <f>CORREL(F$2:F46,$G$2:$G46)</f>
        <v>#NUM!</v>
      </c>
      <c r="P46" t="e">
        <f>CORREL(G$2:G46,$G$2:$G46)</f>
        <v>#NUM!</v>
      </c>
      <c r="R46" t="e">
        <f t="shared" si="3"/>
        <v>#NUM!</v>
      </c>
      <c r="S46" t="e">
        <f t="shared" si="4"/>
        <v>#NUM!</v>
      </c>
      <c r="T46" t="e">
        <f>HLOOKUP(R46,$K46:$O$122,J46,0)</f>
        <v>#NUM!</v>
      </c>
      <c r="U46" t="e">
        <f>HLOOKUP(S46,$K46:$O$122,J46,0)</f>
        <v>#NUM!</v>
      </c>
    </row>
    <row r="47" spans="1:21" x14ac:dyDescent="0.3">
      <c r="A47" t="s">
        <v>240</v>
      </c>
      <c r="B47" t="e">
        <f t="shared" si="7"/>
        <v>#NUM!</v>
      </c>
      <c r="C47" t="e">
        <f t="shared" si="7"/>
        <v>#NUM!</v>
      </c>
      <c r="D47" t="e">
        <f t="shared" si="7"/>
        <v>#NUM!</v>
      </c>
      <c r="E47" t="e">
        <f t="shared" si="7"/>
        <v>#NUM!</v>
      </c>
      <c r="F47">
        <f t="shared" si="8"/>
        <v>1</v>
      </c>
      <c r="G47" t="e">
        <f t="shared" si="1"/>
        <v>#NUM!</v>
      </c>
      <c r="H47" t="e">
        <f t="shared" si="6"/>
        <v>#NUM!</v>
      </c>
      <c r="J47">
        <v>76</v>
      </c>
      <c r="K47" t="e">
        <f>CORREL(B$2:B47,$G$2:$G47)</f>
        <v>#NUM!</v>
      </c>
      <c r="L47" t="e">
        <f>CORREL(C$2:C47,$G$2:$G47)</f>
        <v>#NUM!</v>
      </c>
      <c r="M47" t="e">
        <f>CORREL(D$2:D47,$G$2:$G47)</f>
        <v>#NUM!</v>
      </c>
      <c r="N47" t="e">
        <f>CORREL(E$2:E47,$G$2:$G47)</f>
        <v>#NUM!</v>
      </c>
      <c r="O47" s="46" t="e">
        <f>CORREL(F$2:F47,$G$2:$G47)</f>
        <v>#NUM!</v>
      </c>
      <c r="P47" t="e">
        <f>CORREL(G$2:G47,$G$2:$G47)</f>
        <v>#NUM!</v>
      </c>
      <c r="R47" t="e">
        <f t="shared" si="3"/>
        <v>#NUM!</v>
      </c>
      <c r="S47" t="e">
        <f t="shared" si="4"/>
        <v>#NUM!</v>
      </c>
      <c r="T47" t="e">
        <f>HLOOKUP(R47,$K47:$O$122,J47,0)</f>
        <v>#NUM!</v>
      </c>
      <c r="U47" t="e">
        <f>HLOOKUP(S47,$K47:$O$122,J47,0)</f>
        <v>#NUM!</v>
      </c>
    </row>
    <row r="48" spans="1:21" x14ac:dyDescent="0.3">
      <c r="A48" t="s">
        <v>241</v>
      </c>
      <c r="B48" t="e">
        <f t="shared" si="7"/>
        <v>#NUM!</v>
      </c>
      <c r="C48" t="e">
        <f t="shared" si="7"/>
        <v>#NUM!</v>
      </c>
      <c r="D48" t="e">
        <f t="shared" si="7"/>
        <v>#NUM!</v>
      </c>
      <c r="E48" t="e">
        <f t="shared" si="7"/>
        <v>#NUM!</v>
      </c>
      <c r="F48">
        <f t="shared" si="8"/>
        <v>1</v>
      </c>
      <c r="G48" t="e">
        <f t="shared" si="1"/>
        <v>#NUM!</v>
      </c>
      <c r="H48" t="e">
        <f t="shared" si="6"/>
        <v>#NUM!</v>
      </c>
      <c r="J48">
        <v>75</v>
      </c>
      <c r="K48" t="e">
        <f>CORREL(B$2:B48,$G$2:$G48)</f>
        <v>#NUM!</v>
      </c>
      <c r="L48" t="e">
        <f>CORREL(C$2:C48,$G$2:$G48)</f>
        <v>#NUM!</v>
      </c>
      <c r="M48" t="e">
        <f>CORREL(D$2:D48,$G$2:$G48)</f>
        <v>#NUM!</v>
      </c>
      <c r="N48" t="e">
        <f>CORREL(E$2:E48,$G$2:$G48)</f>
        <v>#NUM!</v>
      </c>
      <c r="O48" s="46" t="e">
        <f>CORREL(F$2:F48,$G$2:$G48)</f>
        <v>#NUM!</v>
      </c>
      <c r="P48" t="e">
        <f>CORREL(G$2:G48,$G$2:$G48)</f>
        <v>#NUM!</v>
      </c>
      <c r="R48" t="e">
        <f t="shared" si="3"/>
        <v>#NUM!</v>
      </c>
      <c r="S48" t="e">
        <f t="shared" si="4"/>
        <v>#NUM!</v>
      </c>
      <c r="T48" t="e">
        <f>HLOOKUP(R48,$K48:$O$122,J48,0)</f>
        <v>#NUM!</v>
      </c>
      <c r="U48" t="e">
        <f>HLOOKUP(S48,$K48:$O$122,J48,0)</f>
        <v>#NUM!</v>
      </c>
    </row>
    <row r="49" spans="1:21" x14ac:dyDescent="0.3">
      <c r="A49" t="s">
        <v>242</v>
      </c>
      <c r="B49" t="e">
        <f t="shared" si="7"/>
        <v>#NUM!</v>
      </c>
      <c r="C49" t="e">
        <f t="shared" si="7"/>
        <v>#NUM!</v>
      </c>
      <c r="D49" t="e">
        <f t="shared" si="7"/>
        <v>#NUM!</v>
      </c>
      <c r="E49" t="e">
        <f t="shared" si="7"/>
        <v>#NUM!</v>
      </c>
      <c r="F49">
        <f t="shared" si="8"/>
        <v>1</v>
      </c>
      <c r="G49" t="e">
        <f t="shared" si="1"/>
        <v>#NUM!</v>
      </c>
      <c r="H49" t="e">
        <f t="shared" si="6"/>
        <v>#NUM!</v>
      </c>
      <c r="J49">
        <v>74</v>
      </c>
      <c r="K49" t="e">
        <f>CORREL(B$2:B49,$G$2:$G49)</f>
        <v>#NUM!</v>
      </c>
      <c r="L49" t="e">
        <f>CORREL(C$2:C49,$G$2:$G49)</f>
        <v>#NUM!</v>
      </c>
      <c r="M49" t="e">
        <f>CORREL(D$2:D49,$G$2:$G49)</f>
        <v>#NUM!</v>
      </c>
      <c r="N49" t="e">
        <f>CORREL(E$2:E49,$G$2:$G49)</f>
        <v>#NUM!</v>
      </c>
      <c r="O49" s="46" t="e">
        <f>CORREL(F$2:F49,$G$2:$G49)</f>
        <v>#NUM!</v>
      </c>
      <c r="P49" t="e">
        <f>CORREL(G$2:G49,$G$2:$G49)</f>
        <v>#NUM!</v>
      </c>
      <c r="R49" t="e">
        <f t="shared" si="3"/>
        <v>#NUM!</v>
      </c>
      <c r="S49" t="e">
        <f t="shared" si="4"/>
        <v>#NUM!</v>
      </c>
      <c r="T49" t="e">
        <f>HLOOKUP(R49,$K49:$O$122,J49,0)</f>
        <v>#NUM!</v>
      </c>
      <c r="U49" t="e">
        <f>HLOOKUP(S49,$K49:$O$122,J49,0)</f>
        <v>#NUM!</v>
      </c>
    </row>
    <row r="50" spans="1:21" x14ac:dyDescent="0.3">
      <c r="A50" t="s">
        <v>243</v>
      </c>
      <c r="B50" t="e">
        <f t="shared" si="7"/>
        <v>#NUM!</v>
      </c>
      <c r="C50" t="e">
        <f t="shared" si="7"/>
        <v>#NUM!</v>
      </c>
      <c r="D50" t="e">
        <f t="shared" si="7"/>
        <v>#NUM!</v>
      </c>
      <c r="E50" t="e">
        <f t="shared" si="7"/>
        <v>#NUM!</v>
      </c>
      <c r="F50">
        <f t="shared" si="8"/>
        <v>1</v>
      </c>
      <c r="G50" t="e">
        <f t="shared" si="1"/>
        <v>#NUM!</v>
      </c>
      <c r="H50" t="e">
        <f t="shared" si="6"/>
        <v>#NUM!</v>
      </c>
      <c r="J50">
        <v>73</v>
      </c>
      <c r="K50" t="e">
        <f>CORREL(B$2:B50,$G$2:$G50)</f>
        <v>#NUM!</v>
      </c>
      <c r="L50" t="e">
        <f>CORREL(C$2:C50,$G$2:$G50)</f>
        <v>#NUM!</v>
      </c>
      <c r="M50" t="e">
        <f>CORREL(D$2:D50,$G$2:$G50)</f>
        <v>#NUM!</v>
      </c>
      <c r="N50" t="e">
        <f>CORREL(E$2:E50,$G$2:$G50)</f>
        <v>#NUM!</v>
      </c>
      <c r="O50" s="46" t="e">
        <f>CORREL(F$2:F50,$G$2:$G50)</f>
        <v>#NUM!</v>
      </c>
      <c r="P50" t="e">
        <f>CORREL(G$2:G50,$G$2:$G50)</f>
        <v>#NUM!</v>
      </c>
      <c r="R50" t="e">
        <f t="shared" si="3"/>
        <v>#NUM!</v>
      </c>
      <c r="S50" t="e">
        <f t="shared" si="4"/>
        <v>#NUM!</v>
      </c>
      <c r="T50" t="e">
        <f>HLOOKUP(R50,$K50:$O$122,J50,0)</f>
        <v>#NUM!</v>
      </c>
      <c r="U50" t="e">
        <f>HLOOKUP(S50,$K50:$O$122,J50,0)</f>
        <v>#NUM!</v>
      </c>
    </row>
    <row r="51" spans="1:21" x14ac:dyDescent="0.3">
      <c r="A51" t="s">
        <v>244</v>
      </c>
      <c r="B51" t="e">
        <f t="shared" si="7"/>
        <v>#NUM!</v>
      </c>
      <c r="C51" t="e">
        <f t="shared" si="7"/>
        <v>#NUM!</v>
      </c>
      <c r="D51" t="e">
        <f t="shared" si="7"/>
        <v>#NUM!</v>
      </c>
      <c r="E51" t="e">
        <f t="shared" si="7"/>
        <v>#NUM!</v>
      </c>
      <c r="F51">
        <f t="shared" si="8"/>
        <v>1</v>
      </c>
      <c r="G51" t="e">
        <f t="shared" si="1"/>
        <v>#NUM!</v>
      </c>
      <c r="H51" t="e">
        <f t="shared" si="6"/>
        <v>#NUM!</v>
      </c>
      <c r="J51">
        <v>72</v>
      </c>
      <c r="K51" t="e">
        <f>CORREL(B$2:B51,$G$2:$G51)</f>
        <v>#NUM!</v>
      </c>
      <c r="L51" t="e">
        <f>CORREL(C$2:C51,$G$2:$G51)</f>
        <v>#NUM!</v>
      </c>
      <c r="M51" t="e">
        <f>CORREL(D$2:D51,$G$2:$G51)</f>
        <v>#NUM!</v>
      </c>
      <c r="N51" t="e">
        <f>CORREL(E$2:E51,$G$2:$G51)</f>
        <v>#NUM!</v>
      </c>
      <c r="O51" s="46" t="e">
        <f>CORREL(F$2:F51,$G$2:$G51)</f>
        <v>#NUM!</v>
      </c>
      <c r="P51" t="e">
        <f>CORREL(G$2:G51,$G$2:$G51)</f>
        <v>#NUM!</v>
      </c>
      <c r="R51" t="e">
        <f t="shared" si="3"/>
        <v>#NUM!</v>
      </c>
      <c r="S51" t="e">
        <f t="shared" si="4"/>
        <v>#NUM!</v>
      </c>
      <c r="T51" t="e">
        <f>HLOOKUP(R51,$K51:$O$122,J51,0)</f>
        <v>#NUM!</v>
      </c>
      <c r="U51" t="e">
        <f>HLOOKUP(S51,$K51:$O$122,J51,0)</f>
        <v>#NUM!</v>
      </c>
    </row>
    <row r="52" spans="1:21" x14ac:dyDescent="0.3">
      <c r="A52" t="s">
        <v>245</v>
      </c>
      <c r="B52" t="e">
        <f t="shared" si="7"/>
        <v>#NUM!</v>
      </c>
      <c r="C52" t="e">
        <f t="shared" si="7"/>
        <v>#NUM!</v>
      </c>
      <c r="D52" t="e">
        <f t="shared" si="7"/>
        <v>#NUM!</v>
      </c>
      <c r="E52" t="e">
        <f t="shared" si="7"/>
        <v>#NUM!</v>
      </c>
      <c r="F52">
        <f t="shared" si="8"/>
        <v>1</v>
      </c>
      <c r="G52" t="e">
        <f t="shared" si="1"/>
        <v>#NUM!</v>
      </c>
      <c r="H52" t="e">
        <f t="shared" si="6"/>
        <v>#NUM!</v>
      </c>
      <c r="J52">
        <v>71</v>
      </c>
      <c r="K52" t="e">
        <f>CORREL(B$2:B52,$G$2:$G52)</f>
        <v>#NUM!</v>
      </c>
      <c r="L52" t="e">
        <f>CORREL(C$2:C52,$G$2:$G52)</f>
        <v>#NUM!</v>
      </c>
      <c r="M52" t="e">
        <f>CORREL(D$2:D52,$G$2:$G52)</f>
        <v>#NUM!</v>
      </c>
      <c r="N52" t="e">
        <f>CORREL(E$2:E52,$G$2:$G52)</f>
        <v>#NUM!</v>
      </c>
      <c r="O52" s="46" t="e">
        <f>CORREL(F$2:F52,$G$2:$G52)</f>
        <v>#NUM!</v>
      </c>
      <c r="P52" t="e">
        <f>CORREL(G$2:G52,$G$2:$G52)</f>
        <v>#NUM!</v>
      </c>
      <c r="R52" t="e">
        <f t="shared" si="3"/>
        <v>#NUM!</v>
      </c>
      <c r="S52" t="e">
        <f t="shared" si="4"/>
        <v>#NUM!</v>
      </c>
      <c r="T52" t="e">
        <f>HLOOKUP(R52,$K52:$O$122,J52,0)</f>
        <v>#NUM!</v>
      </c>
      <c r="U52" t="e">
        <f>HLOOKUP(S52,$K52:$O$122,J52,0)</f>
        <v>#NUM!</v>
      </c>
    </row>
    <row r="53" spans="1:21" x14ac:dyDescent="0.3">
      <c r="A53" t="s">
        <v>246</v>
      </c>
      <c r="B53" t="e">
        <f t="shared" si="7"/>
        <v>#NUM!</v>
      </c>
      <c r="C53" t="e">
        <f t="shared" si="7"/>
        <v>#NUM!</v>
      </c>
      <c r="D53" t="e">
        <f t="shared" si="7"/>
        <v>#NUM!</v>
      </c>
      <c r="E53" t="e">
        <f t="shared" si="7"/>
        <v>#NUM!</v>
      </c>
      <c r="F53">
        <f t="shared" si="8"/>
        <v>1</v>
      </c>
      <c r="G53" t="e">
        <f t="shared" si="1"/>
        <v>#NUM!</v>
      </c>
      <c r="H53" t="e">
        <f t="shared" si="6"/>
        <v>#NUM!</v>
      </c>
      <c r="J53">
        <v>70</v>
      </c>
      <c r="K53" t="e">
        <f>CORREL(B$2:B53,$G$2:$G53)</f>
        <v>#NUM!</v>
      </c>
      <c r="L53" t="e">
        <f>CORREL(C$2:C53,$G$2:$G53)</f>
        <v>#NUM!</v>
      </c>
      <c r="M53" t="e">
        <f>CORREL(D$2:D53,$G$2:$G53)</f>
        <v>#NUM!</v>
      </c>
      <c r="N53" t="e">
        <f>CORREL(E$2:E53,$G$2:$G53)</f>
        <v>#NUM!</v>
      </c>
      <c r="O53" s="46" t="e">
        <f>CORREL(F$2:F53,$G$2:$G53)</f>
        <v>#NUM!</v>
      </c>
      <c r="P53" t="e">
        <f>CORREL(G$2:G53,$G$2:$G53)</f>
        <v>#NUM!</v>
      </c>
      <c r="R53" t="e">
        <f t="shared" si="3"/>
        <v>#NUM!</v>
      </c>
      <c r="S53" t="e">
        <f t="shared" si="4"/>
        <v>#NUM!</v>
      </c>
      <c r="T53" t="e">
        <f>HLOOKUP(R53,$K53:$O$122,J53,0)</f>
        <v>#NUM!</v>
      </c>
      <c r="U53" t="e">
        <f>HLOOKUP(S53,$K53:$O$122,J53,0)</f>
        <v>#NUM!</v>
      </c>
    </row>
    <row r="54" spans="1:21" x14ac:dyDescent="0.3">
      <c r="A54" t="s">
        <v>247</v>
      </c>
      <c r="B54" t="e">
        <f t="shared" si="7"/>
        <v>#NUM!</v>
      </c>
      <c r="C54" t="e">
        <f t="shared" si="7"/>
        <v>#NUM!</v>
      </c>
      <c r="D54" t="e">
        <f t="shared" si="7"/>
        <v>#NUM!</v>
      </c>
      <c r="E54" t="e">
        <f t="shared" si="7"/>
        <v>#NUM!</v>
      </c>
      <c r="F54">
        <f t="shared" si="8"/>
        <v>1</v>
      </c>
      <c r="G54" t="e">
        <f t="shared" si="1"/>
        <v>#NUM!</v>
      </c>
      <c r="H54" t="e">
        <f t="shared" si="6"/>
        <v>#NUM!</v>
      </c>
      <c r="J54">
        <v>69</v>
      </c>
      <c r="K54" t="e">
        <f>CORREL(B$2:B54,$G$2:$G54)</f>
        <v>#NUM!</v>
      </c>
      <c r="L54" t="e">
        <f>CORREL(C$2:C54,$G$2:$G54)</f>
        <v>#NUM!</v>
      </c>
      <c r="M54" t="e">
        <f>CORREL(D$2:D54,$G$2:$G54)</f>
        <v>#NUM!</v>
      </c>
      <c r="N54" t="e">
        <f>CORREL(E$2:E54,$G$2:$G54)</f>
        <v>#NUM!</v>
      </c>
      <c r="O54" s="46" t="e">
        <f>CORREL(F$2:F54,$G$2:$G54)</f>
        <v>#NUM!</v>
      </c>
      <c r="P54" t="e">
        <f>CORREL(G$2:G54,$G$2:$G54)</f>
        <v>#NUM!</v>
      </c>
      <c r="R54" t="e">
        <f t="shared" si="3"/>
        <v>#NUM!</v>
      </c>
      <c r="S54" t="e">
        <f t="shared" si="4"/>
        <v>#NUM!</v>
      </c>
      <c r="T54" t="e">
        <f>HLOOKUP(R54,$K54:$O$122,J54,0)</f>
        <v>#NUM!</v>
      </c>
      <c r="U54" t="e">
        <f>HLOOKUP(S54,$K54:$O$122,J54,0)</f>
        <v>#NUM!</v>
      </c>
    </row>
    <row r="55" spans="1:21" x14ac:dyDescent="0.3">
      <c r="A55" t="s">
        <v>248</v>
      </c>
      <c r="B55" t="e">
        <f t="shared" si="7"/>
        <v>#NUM!</v>
      </c>
      <c r="C55" t="e">
        <f t="shared" si="7"/>
        <v>#NUM!</v>
      </c>
      <c r="D55" t="e">
        <f t="shared" si="7"/>
        <v>#NUM!</v>
      </c>
      <c r="E55" t="e">
        <f t="shared" si="7"/>
        <v>#NUM!</v>
      </c>
      <c r="F55">
        <f t="shared" si="8"/>
        <v>1</v>
      </c>
      <c r="G55" t="e">
        <f t="shared" si="1"/>
        <v>#NUM!</v>
      </c>
      <c r="H55" t="e">
        <f t="shared" si="6"/>
        <v>#NUM!</v>
      </c>
      <c r="J55">
        <v>68</v>
      </c>
      <c r="K55" t="e">
        <f>CORREL(B$2:B55,$G$2:$G55)</f>
        <v>#NUM!</v>
      </c>
      <c r="L55" t="e">
        <f>CORREL(C$2:C55,$G$2:$G55)</f>
        <v>#NUM!</v>
      </c>
      <c r="M55" t="e">
        <f>CORREL(D$2:D55,$G$2:$G55)</f>
        <v>#NUM!</v>
      </c>
      <c r="N55" t="e">
        <f>CORREL(E$2:E55,$G$2:$G55)</f>
        <v>#NUM!</v>
      </c>
      <c r="O55" s="46" t="e">
        <f>CORREL(F$2:F55,$G$2:$G55)</f>
        <v>#NUM!</v>
      </c>
      <c r="P55" t="e">
        <f>CORREL(G$2:G55,$G$2:$G55)</f>
        <v>#NUM!</v>
      </c>
      <c r="R55" t="e">
        <f t="shared" si="3"/>
        <v>#NUM!</v>
      </c>
      <c r="S55" t="e">
        <f t="shared" si="4"/>
        <v>#NUM!</v>
      </c>
      <c r="T55" t="e">
        <f>HLOOKUP(R55,$K55:$O$122,J55,0)</f>
        <v>#NUM!</v>
      </c>
      <c r="U55" t="e">
        <f>HLOOKUP(S55,$K55:$O$122,J55,0)</f>
        <v>#NUM!</v>
      </c>
    </row>
    <row r="56" spans="1:21" x14ac:dyDescent="0.3">
      <c r="A56" t="s">
        <v>249</v>
      </c>
      <c r="B56" t="e">
        <f t="shared" si="7"/>
        <v>#NUM!</v>
      </c>
      <c r="C56" t="e">
        <f t="shared" si="7"/>
        <v>#NUM!</v>
      </c>
      <c r="D56" t="e">
        <f t="shared" si="7"/>
        <v>#NUM!</v>
      </c>
      <c r="E56" t="e">
        <f t="shared" si="7"/>
        <v>#NUM!</v>
      </c>
      <c r="F56">
        <f t="shared" si="8"/>
        <v>1</v>
      </c>
      <c r="G56" t="e">
        <f t="shared" si="1"/>
        <v>#NUM!</v>
      </c>
      <c r="H56" t="e">
        <f t="shared" si="6"/>
        <v>#NUM!</v>
      </c>
      <c r="J56">
        <v>67</v>
      </c>
      <c r="K56" t="e">
        <f>CORREL(B$2:B56,$G$2:$G56)</f>
        <v>#NUM!</v>
      </c>
      <c r="L56" t="e">
        <f>CORREL(C$2:C56,$G$2:$G56)</f>
        <v>#NUM!</v>
      </c>
      <c r="M56" t="e">
        <f>CORREL(D$2:D56,$G$2:$G56)</f>
        <v>#NUM!</v>
      </c>
      <c r="N56" t="e">
        <f>CORREL(E$2:E56,$G$2:$G56)</f>
        <v>#NUM!</v>
      </c>
      <c r="O56" s="46" t="e">
        <f>CORREL(F$2:F56,$G$2:$G56)</f>
        <v>#NUM!</v>
      </c>
      <c r="P56" t="e">
        <f>CORREL(G$2:G56,$G$2:$G56)</f>
        <v>#NUM!</v>
      </c>
      <c r="R56" t="e">
        <f t="shared" si="3"/>
        <v>#NUM!</v>
      </c>
      <c r="S56" t="e">
        <f t="shared" si="4"/>
        <v>#NUM!</v>
      </c>
      <c r="T56" t="e">
        <f>HLOOKUP(R56,$K56:$O$122,J56,0)</f>
        <v>#NUM!</v>
      </c>
      <c r="U56" t="e">
        <f>HLOOKUP(S56,$K56:$O$122,J56,0)</f>
        <v>#NUM!</v>
      </c>
    </row>
    <row r="57" spans="1:21" x14ac:dyDescent="0.3">
      <c r="A57" t="s">
        <v>250</v>
      </c>
      <c r="B57" t="e">
        <f t="shared" si="7"/>
        <v>#NUM!</v>
      </c>
      <c r="C57" t="e">
        <f t="shared" si="7"/>
        <v>#NUM!</v>
      </c>
      <c r="D57" t="e">
        <f t="shared" si="7"/>
        <v>#NUM!</v>
      </c>
      <c r="E57" t="e">
        <f t="shared" si="7"/>
        <v>#NUM!</v>
      </c>
      <c r="F57">
        <f t="shared" si="8"/>
        <v>1</v>
      </c>
      <c r="G57" t="e">
        <f t="shared" si="1"/>
        <v>#NUM!</v>
      </c>
      <c r="H57" t="e">
        <f t="shared" si="6"/>
        <v>#NUM!</v>
      </c>
      <c r="J57">
        <v>66</v>
      </c>
      <c r="K57" t="e">
        <f>CORREL(B$2:B57,$G$2:$G57)</f>
        <v>#NUM!</v>
      </c>
      <c r="L57" t="e">
        <f>CORREL(C$2:C57,$G$2:$G57)</f>
        <v>#NUM!</v>
      </c>
      <c r="M57" t="e">
        <f>CORREL(D$2:D57,$G$2:$G57)</f>
        <v>#NUM!</v>
      </c>
      <c r="N57" t="e">
        <f>CORREL(E$2:E57,$G$2:$G57)</f>
        <v>#NUM!</v>
      </c>
      <c r="O57" s="46" t="e">
        <f>CORREL(F$2:F57,$G$2:$G57)</f>
        <v>#NUM!</v>
      </c>
      <c r="P57" t="e">
        <f>CORREL(G$2:G57,$G$2:$G57)</f>
        <v>#NUM!</v>
      </c>
      <c r="R57" t="e">
        <f t="shared" si="3"/>
        <v>#NUM!</v>
      </c>
      <c r="S57" t="e">
        <f t="shared" si="4"/>
        <v>#NUM!</v>
      </c>
      <c r="T57" t="e">
        <f>HLOOKUP(R57,$K57:$O$122,J57,0)</f>
        <v>#NUM!</v>
      </c>
      <c r="U57" t="e">
        <f>HLOOKUP(S57,$K57:$O$122,J57,0)</f>
        <v>#NUM!</v>
      </c>
    </row>
    <row r="58" spans="1:21" x14ac:dyDescent="0.3">
      <c r="A58" t="s">
        <v>251</v>
      </c>
      <c r="B58" t="e">
        <f t="shared" si="7"/>
        <v>#NUM!</v>
      </c>
      <c r="C58" t="e">
        <f t="shared" si="7"/>
        <v>#NUM!</v>
      </c>
      <c r="D58" t="e">
        <f t="shared" si="7"/>
        <v>#NUM!</v>
      </c>
      <c r="E58" t="e">
        <f t="shared" si="7"/>
        <v>#NUM!</v>
      </c>
      <c r="F58">
        <f t="shared" si="8"/>
        <v>1</v>
      </c>
      <c r="G58" t="e">
        <f t="shared" si="1"/>
        <v>#NUM!</v>
      </c>
      <c r="H58" t="e">
        <f t="shared" si="6"/>
        <v>#NUM!</v>
      </c>
      <c r="J58">
        <v>65</v>
      </c>
      <c r="K58" t="e">
        <f>CORREL(B$2:B58,$G$2:$G58)</f>
        <v>#NUM!</v>
      </c>
      <c r="L58" t="e">
        <f>CORREL(C$2:C58,$G$2:$G58)</f>
        <v>#NUM!</v>
      </c>
      <c r="M58" t="e">
        <f>CORREL(D$2:D58,$G$2:$G58)</f>
        <v>#NUM!</v>
      </c>
      <c r="N58" t="e">
        <f>CORREL(E$2:E58,$G$2:$G58)</f>
        <v>#NUM!</v>
      </c>
      <c r="O58" s="46" t="e">
        <f>CORREL(F$2:F58,$G$2:$G58)</f>
        <v>#NUM!</v>
      </c>
      <c r="P58" t="e">
        <f>CORREL(G$2:G58,$G$2:$G58)</f>
        <v>#NUM!</v>
      </c>
      <c r="R58" t="e">
        <f t="shared" si="3"/>
        <v>#NUM!</v>
      </c>
      <c r="S58" t="e">
        <f t="shared" si="4"/>
        <v>#NUM!</v>
      </c>
      <c r="T58" t="e">
        <f>HLOOKUP(R58,$K58:$O$122,J58,0)</f>
        <v>#NUM!</v>
      </c>
      <c r="U58" t="e">
        <f>HLOOKUP(S58,$K58:$O$122,J58,0)</f>
        <v>#NUM!</v>
      </c>
    </row>
    <row r="59" spans="1:21" x14ac:dyDescent="0.3">
      <c r="A59" t="s">
        <v>252</v>
      </c>
      <c r="B59" t="e">
        <f t="shared" si="7"/>
        <v>#NUM!</v>
      </c>
      <c r="C59" t="e">
        <f t="shared" si="7"/>
        <v>#NUM!</v>
      </c>
      <c r="D59" t="e">
        <f t="shared" si="7"/>
        <v>#NUM!</v>
      </c>
      <c r="E59" t="e">
        <f t="shared" si="7"/>
        <v>#NUM!</v>
      </c>
      <c r="F59">
        <f t="shared" si="8"/>
        <v>1</v>
      </c>
      <c r="G59" t="e">
        <f t="shared" si="1"/>
        <v>#NUM!</v>
      </c>
      <c r="H59" t="e">
        <f t="shared" si="6"/>
        <v>#NUM!</v>
      </c>
      <c r="J59">
        <v>64</v>
      </c>
      <c r="K59" t="e">
        <f>CORREL(B$2:B59,$G$2:$G59)</f>
        <v>#NUM!</v>
      </c>
      <c r="L59" t="e">
        <f>CORREL(C$2:C59,$G$2:$G59)</f>
        <v>#NUM!</v>
      </c>
      <c r="M59" t="e">
        <f>CORREL(D$2:D59,$G$2:$G59)</f>
        <v>#NUM!</v>
      </c>
      <c r="N59" t="e">
        <f>CORREL(E$2:E59,$G$2:$G59)</f>
        <v>#NUM!</v>
      </c>
      <c r="O59" s="46" t="e">
        <f>CORREL(F$2:F59,$G$2:$G59)</f>
        <v>#NUM!</v>
      </c>
      <c r="P59" t="e">
        <f>CORREL(G$2:G59,$G$2:$G59)</f>
        <v>#NUM!</v>
      </c>
      <c r="R59" t="e">
        <f t="shared" si="3"/>
        <v>#NUM!</v>
      </c>
      <c r="S59" t="e">
        <f t="shared" si="4"/>
        <v>#NUM!</v>
      </c>
      <c r="T59" t="e">
        <f>HLOOKUP(R59,$K59:$O$122,J59,0)</f>
        <v>#NUM!</v>
      </c>
      <c r="U59" t="e">
        <f>HLOOKUP(S59,$K59:$O$122,J59,0)</f>
        <v>#NUM!</v>
      </c>
    </row>
    <row r="60" spans="1:21" x14ac:dyDescent="0.3">
      <c r="A60" t="s">
        <v>253</v>
      </c>
      <c r="B60" t="e">
        <f t="shared" si="7"/>
        <v>#NUM!</v>
      </c>
      <c r="C60" t="e">
        <f t="shared" si="7"/>
        <v>#NUM!</v>
      </c>
      <c r="D60" t="e">
        <f t="shared" si="7"/>
        <v>#NUM!</v>
      </c>
      <c r="E60" t="e">
        <f t="shared" si="7"/>
        <v>#NUM!</v>
      </c>
      <c r="F60">
        <f t="shared" si="8"/>
        <v>1</v>
      </c>
      <c r="G60" t="e">
        <f t="shared" si="1"/>
        <v>#NUM!</v>
      </c>
      <c r="H60" t="e">
        <f t="shared" si="6"/>
        <v>#NUM!</v>
      </c>
      <c r="J60">
        <v>63</v>
      </c>
      <c r="K60" t="e">
        <f>CORREL(B$2:B60,$G$2:$G60)</f>
        <v>#NUM!</v>
      </c>
      <c r="L60" t="e">
        <f>CORREL(C$2:C60,$G$2:$G60)</f>
        <v>#NUM!</v>
      </c>
      <c r="M60" t="e">
        <f>CORREL(D$2:D60,$G$2:$G60)</f>
        <v>#NUM!</v>
      </c>
      <c r="N60" t="e">
        <f>CORREL(E$2:E60,$G$2:$G60)</f>
        <v>#NUM!</v>
      </c>
      <c r="O60" s="46" t="e">
        <f>CORREL(F$2:F60,$G$2:$G60)</f>
        <v>#NUM!</v>
      </c>
      <c r="P60" t="e">
        <f>CORREL(G$2:G60,$G$2:$G60)</f>
        <v>#NUM!</v>
      </c>
      <c r="R60" t="e">
        <f t="shared" si="3"/>
        <v>#NUM!</v>
      </c>
      <c r="S60" t="e">
        <f t="shared" si="4"/>
        <v>#NUM!</v>
      </c>
      <c r="T60" t="e">
        <f>HLOOKUP(R60,$K60:$O$122,J60,0)</f>
        <v>#NUM!</v>
      </c>
      <c r="U60" t="e">
        <f>HLOOKUP(S60,$K60:$O$122,J60,0)</f>
        <v>#NUM!</v>
      </c>
    </row>
    <row r="61" spans="1:21" x14ac:dyDescent="0.3">
      <c r="A61" t="s">
        <v>254</v>
      </c>
      <c r="B61" t="e">
        <f t="shared" si="7"/>
        <v>#NUM!</v>
      </c>
      <c r="C61" t="e">
        <f t="shared" si="7"/>
        <v>#NUM!</v>
      </c>
      <c r="D61" t="e">
        <f t="shared" si="7"/>
        <v>#NUM!</v>
      </c>
      <c r="E61" t="e">
        <f t="shared" si="7"/>
        <v>#NUM!</v>
      </c>
      <c r="F61">
        <f t="shared" si="8"/>
        <v>1</v>
      </c>
      <c r="G61" t="e">
        <f t="shared" si="1"/>
        <v>#NUM!</v>
      </c>
      <c r="H61" t="e">
        <f t="shared" si="6"/>
        <v>#NUM!</v>
      </c>
      <c r="J61">
        <v>62</v>
      </c>
      <c r="K61" t="e">
        <f>CORREL(B$2:B61,$G$2:$G61)</f>
        <v>#NUM!</v>
      </c>
      <c r="L61" t="e">
        <f>CORREL(C$2:C61,$G$2:$G61)</f>
        <v>#NUM!</v>
      </c>
      <c r="M61" t="e">
        <f>CORREL(D$2:D61,$G$2:$G61)</f>
        <v>#NUM!</v>
      </c>
      <c r="N61" t="e">
        <f>CORREL(E$2:E61,$G$2:$G61)</f>
        <v>#NUM!</v>
      </c>
      <c r="O61" s="46" t="e">
        <f>CORREL(F$2:F61,$G$2:$G61)</f>
        <v>#NUM!</v>
      </c>
      <c r="P61" t="e">
        <f>CORREL(G$2:G61,$G$2:$G61)</f>
        <v>#NUM!</v>
      </c>
      <c r="R61" t="e">
        <f t="shared" si="3"/>
        <v>#NUM!</v>
      </c>
      <c r="S61" t="e">
        <f t="shared" si="4"/>
        <v>#NUM!</v>
      </c>
      <c r="T61" t="e">
        <f>HLOOKUP(R61,$K61:$O$122,J61,0)</f>
        <v>#NUM!</v>
      </c>
      <c r="U61" t="e">
        <f>HLOOKUP(S61,$K61:$O$122,J61,0)</f>
        <v>#NUM!</v>
      </c>
    </row>
    <row r="62" spans="1:21" x14ac:dyDescent="0.3">
      <c r="A62" t="s">
        <v>255</v>
      </c>
      <c r="B62" t="e">
        <f t="shared" si="7"/>
        <v>#NUM!</v>
      </c>
      <c r="C62" t="e">
        <f t="shared" si="7"/>
        <v>#NUM!</v>
      </c>
      <c r="D62" t="e">
        <f t="shared" si="7"/>
        <v>#NUM!</v>
      </c>
      <c r="E62" t="e">
        <f t="shared" si="7"/>
        <v>#NUM!</v>
      </c>
      <c r="F62">
        <f t="shared" si="8"/>
        <v>1</v>
      </c>
      <c r="G62" t="e">
        <f t="shared" si="1"/>
        <v>#NUM!</v>
      </c>
      <c r="H62" t="e">
        <f t="shared" si="6"/>
        <v>#NUM!</v>
      </c>
      <c r="J62">
        <v>61</v>
      </c>
      <c r="K62" t="e">
        <f>CORREL(B$2:B62,$G$2:$G62)</f>
        <v>#NUM!</v>
      </c>
      <c r="L62" t="e">
        <f>CORREL(C$2:C62,$G$2:$G62)</f>
        <v>#NUM!</v>
      </c>
      <c r="M62" t="e">
        <f>CORREL(D$2:D62,$G$2:$G62)</f>
        <v>#NUM!</v>
      </c>
      <c r="N62" t="e">
        <f>CORREL(E$2:E62,$G$2:$G62)</f>
        <v>#NUM!</v>
      </c>
      <c r="O62" s="46" t="e">
        <f>CORREL(F$2:F62,$G$2:$G62)</f>
        <v>#NUM!</v>
      </c>
      <c r="P62" t="e">
        <f>CORREL(G$2:G62,$G$2:$G62)</f>
        <v>#NUM!</v>
      </c>
      <c r="R62" t="e">
        <f t="shared" si="3"/>
        <v>#NUM!</v>
      </c>
      <c r="S62" t="e">
        <f t="shared" si="4"/>
        <v>#NUM!</v>
      </c>
      <c r="T62" t="e">
        <f>HLOOKUP(R62,$K62:$O$122,J62,0)</f>
        <v>#NUM!</v>
      </c>
      <c r="U62" t="e">
        <f>HLOOKUP(S62,$K62:$O$122,J62,0)</f>
        <v>#NUM!</v>
      </c>
    </row>
    <row r="63" spans="1:21" x14ac:dyDescent="0.3">
      <c r="A63" t="s">
        <v>256</v>
      </c>
      <c r="B63" t="e">
        <f t="shared" si="7"/>
        <v>#NUM!</v>
      </c>
      <c r="C63" t="e">
        <f t="shared" si="7"/>
        <v>#NUM!</v>
      </c>
      <c r="D63" t="e">
        <f t="shared" si="7"/>
        <v>#NUM!</v>
      </c>
      <c r="E63" t="e">
        <f t="shared" si="7"/>
        <v>#NUM!</v>
      </c>
      <c r="F63">
        <f t="shared" si="8"/>
        <v>1</v>
      </c>
      <c r="G63" t="e">
        <f t="shared" si="1"/>
        <v>#NUM!</v>
      </c>
      <c r="H63" t="e">
        <f t="shared" si="6"/>
        <v>#NUM!</v>
      </c>
      <c r="J63">
        <v>60</v>
      </c>
      <c r="K63" t="e">
        <f>CORREL(B$2:B63,$G$2:$G63)</f>
        <v>#NUM!</v>
      </c>
      <c r="L63" t="e">
        <f>CORREL(C$2:C63,$G$2:$G63)</f>
        <v>#NUM!</v>
      </c>
      <c r="M63" t="e">
        <f>CORREL(D$2:D63,$G$2:$G63)</f>
        <v>#NUM!</v>
      </c>
      <c r="N63" t="e">
        <f>CORREL(E$2:E63,$G$2:$G63)</f>
        <v>#NUM!</v>
      </c>
      <c r="O63" s="46" t="e">
        <f>CORREL(F$2:F63,$G$2:$G63)</f>
        <v>#NUM!</v>
      </c>
      <c r="P63" t="e">
        <f>CORREL(G$2:G63,$G$2:$G63)</f>
        <v>#NUM!</v>
      </c>
      <c r="R63" t="e">
        <f t="shared" si="3"/>
        <v>#NUM!</v>
      </c>
      <c r="S63" t="e">
        <f t="shared" si="4"/>
        <v>#NUM!</v>
      </c>
      <c r="T63" t="e">
        <f>HLOOKUP(R63,$K63:$O$122,J63,0)</f>
        <v>#NUM!</v>
      </c>
      <c r="U63" t="e">
        <f>HLOOKUP(S63,$K63:$O$122,J63,0)</f>
        <v>#NUM!</v>
      </c>
    </row>
    <row r="64" spans="1:21" x14ac:dyDescent="0.3">
      <c r="A64" t="s">
        <v>257</v>
      </c>
      <c r="B64" t="e">
        <f t="shared" si="7"/>
        <v>#NUM!</v>
      </c>
      <c r="C64" t="e">
        <f t="shared" si="7"/>
        <v>#NUM!</v>
      </c>
      <c r="D64" t="e">
        <f t="shared" si="7"/>
        <v>#NUM!</v>
      </c>
      <c r="E64" t="e">
        <f t="shared" si="7"/>
        <v>#NUM!</v>
      </c>
      <c r="F64">
        <f t="shared" si="8"/>
        <v>1</v>
      </c>
      <c r="G64" t="e">
        <f t="shared" si="1"/>
        <v>#NUM!</v>
      </c>
      <c r="H64" t="e">
        <f t="shared" si="6"/>
        <v>#NUM!</v>
      </c>
      <c r="J64">
        <v>59</v>
      </c>
      <c r="K64" t="e">
        <f>CORREL(B$2:B64,$G$2:$G64)</f>
        <v>#NUM!</v>
      </c>
      <c r="L64" t="e">
        <f>CORREL(C$2:C64,$G$2:$G64)</f>
        <v>#NUM!</v>
      </c>
      <c r="M64" t="e">
        <f>CORREL(D$2:D64,$G$2:$G64)</f>
        <v>#NUM!</v>
      </c>
      <c r="N64" t="e">
        <f>CORREL(E$2:E64,$G$2:$G64)</f>
        <v>#NUM!</v>
      </c>
      <c r="O64" s="46" t="e">
        <f>CORREL(F$2:F64,$G$2:$G64)</f>
        <v>#NUM!</v>
      </c>
      <c r="P64" t="e">
        <f>CORREL(G$2:G64,$G$2:$G64)</f>
        <v>#NUM!</v>
      </c>
      <c r="R64" t="e">
        <f t="shared" si="3"/>
        <v>#NUM!</v>
      </c>
      <c r="S64" t="e">
        <f t="shared" si="4"/>
        <v>#NUM!</v>
      </c>
      <c r="T64" t="e">
        <f>HLOOKUP(R64,$K64:$O$122,J64,0)</f>
        <v>#NUM!</v>
      </c>
      <c r="U64" t="e">
        <f>HLOOKUP(S64,$K64:$O$122,J64,0)</f>
        <v>#NUM!</v>
      </c>
    </row>
    <row r="65" spans="1:21" x14ac:dyDescent="0.3">
      <c r="A65" t="s">
        <v>258</v>
      </c>
      <c r="B65" t="e">
        <f t="shared" si="7"/>
        <v>#NUM!</v>
      </c>
      <c r="C65" t="e">
        <f t="shared" si="7"/>
        <v>#NUM!</v>
      </c>
      <c r="D65" t="e">
        <f t="shared" si="7"/>
        <v>#NUM!</v>
      </c>
      <c r="E65" t="e">
        <f t="shared" si="7"/>
        <v>#NUM!</v>
      </c>
      <c r="F65">
        <f t="shared" si="8"/>
        <v>1</v>
      </c>
      <c r="G65" t="e">
        <f t="shared" si="1"/>
        <v>#NUM!</v>
      </c>
      <c r="H65" t="e">
        <f t="shared" si="6"/>
        <v>#NUM!</v>
      </c>
      <c r="J65">
        <v>58</v>
      </c>
      <c r="K65" t="e">
        <f>CORREL(B$2:B65,$G$2:$G65)</f>
        <v>#NUM!</v>
      </c>
      <c r="L65" t="e">
        <f>CORREL(C$2:C65,$G$2:$G65)</f>
        <v>#NUM!</v>
      </c>
      <c r="M65" t="e">
        <f>CORREL(D$2:D65,$G$2:$G65)</f>
        <v>#NUM!</v>
      </c>
      <c r="N65" t="e">
        <f>CORREL(E$2:E65,$G$2:$G65)</f>
        <v>#NUM!</v>
      </c>
      <c r="O65" s="46" t="e">
        <f>CORREL(F$2:F65,$G$2:$G65)</f>
        <v>#NUM!</v>
      </c>
      <c r="P65" t="e">
        <f>CORREL(G$2:G65,$G$2:$G65)</f>
        <v>#NUM!</v>
      </c>
      <c r="R65" t="e">
        <f t="shared" si="3"/>
        <v>#NUM!</v>
      </c>
      <c r="S65" t="e">
        <f t="shared" si="4"/>
        <v>#NUM!</v>
      </c>
      <c r="T65" t="e">
        <f>HLOOKUP(R65,$K65:$O$122,J65,0)</f>
        <v>#NUM!</v>
      </c>
      <c r="U65" t="e">
        <f>HLOOKUP(S65,$K65:$O$122,J65,0)</f>
        <v>#NUM!</v>
      </c>
    </row>
    <row r="66" spans="1:21" x14ac:dyDescent="0.3">
      <c r="A66" t="s">
        <v>259</v>
      </c>
      <c r="B66" t="e">
        <f t="shared" si="7"/>
        <v>#NUM!</v>
      </c>
      <c r="C66" t="e">
        <f t="shared" si="7"/>
        <v>#NUM!</v>
      </c>
      <c r="D66" t="e">
        <f t="shared" si="7"/>
        <v>#NUM!</v>
      </c>
      <c r="E66" t="e">
        <f t="shared" si="7"/>
        <v>#NUM!</v>
      </c>
      <c r="F66">
        <f t="shared" si="8"/>
        <v>1</v>
      </c>
      <c r="G66" t="e">
        <f t="shared" si="1"/>
        <v>#NUM!</v>
      </c>
      <c r="H66" t="e">
        <f t="shared" si="6"/>
        <v>#NUM!</v>
      </c>
      <c r="J66">
        <v>57</v>
      </c>
      <c r="K66" t="e">
        <f>CORREL(B$2:B66,$G$2:$G66)</f>
        <v>#NUM!</v>
      </c>
      <c r="L66" t="e">
        <f>CORREL(C$2:C66,$G$2:$G66)</f>
        <v>#NUM!</v>
      </c>
      <c r="M66" t="e">
        <f>CORREL(D$2:D66,$G$2:$G66)</f>
        <v>#NUM!</v>
      </c>
      <c r="N66" t="e">
        <f>CORREL(E$2:E66,$G$2:$G66)</f>
        <v>#NUM!</v>
      </c>
      <c r="O66" s="46" t="e">
        <f>CORREL(F$2:F66,$G$2:$G66)</f>
        <v>#NUM!</v>
      </c>
      <c r="P66" t="e">
        <f>CORREL(G$2:G66,$G$2:$G66)</f>
        <v>#NUM!</v>
      </c>
      <c r="R66" t="e">
        <f t="shared" si="3"/>
        <v>#NUM!</v>
      </c>
      <c r="S66" t="e">
        <f t="shared" si="4"/>
        <v>#NUM!</v>
      </c>
      <c r="T66" t="e">
        <f>HLOOKUP(R66,$K66:$O$122,J66,0)</f>
        <v>#NUM!</v>
      </c>
      <c r="U66" t="e">
        <f>HLOOKUP(S66,$K66:$O$122,J66,0)</f>
        <v>#NUM!</v>
      </c>
    </row>
    <row r="67" spans="1:21" x14ac:dyDescent="0.3">
      <c r="A67" t="s">
        <v>260</v>
      </c>
      <c r="B67" t="e">
        <f t="shared" si="7"/>
        <v>#NUM!</v>
      </c>
      <c r="C67" t="e">
        <f t="shared" si="7"/>
        <v>#NUM!</v>
      </c>
      <c r="D67" t="e">
        <f t="shared" si="7"/>
        <v>#NUM!</v>
      </c>
      <c r="E67" t="e">
        <f t="shared" si="7"/>
        <v>#NUM!</v>
      </c>
      <c r="F67">
        <f t="shared" si="8"/>
        <v>1</v>
      </c>
      <c r="G67" t="e">
        <f t="shared" ref="G67:G121" si="9">ROUND(B67+C67*D67-E67^ROUND(F67/100,0),0)</f>
        <v>#NUM!</v>
      </c>
      <c r="H67" t="e">
        <f t="shared" si="6"/>
        <v>#NUM!</v>
      </c>
      <c r="J67">
        <v>56</v>
      </c>
      <c r="K67" t="e">
        <f>CORREL(B$2:B67,$G$2:$G67)</f>
        <v>#NUM!</v>
      </c>
      <c r="L67" t="e">
        <f>CORREL(C$2:C67,$G$2:$G67)</f>
        <v>#NUM!</v>
      </c>
      <c r="M67" t="e">
        <f>CORREL(D$2:D67,$G$2:$G67)</f>
        <v>#NUM!</v>
      </c>
      <c r="N67" t="e">
        <f>CORREL(E$2:E67,$G$2:$G67)</f>
        <v>#NUM!</v>
      </c>
      <c r="O67" s="46" t="e">
        <f>CORREL(F$2:F67,$G$2:$G67)</f>
        <v>#NUM!</v>
      </c>
      <c r="P67" t="e">
        <f>CORREL(G$2:G67,$G$2:$G67)</f>
        <v>#NUM!</v>
      </c>
      <c r="R67" t="e">
        <f t="shared" si="3"/>
        <v>#NUM!</v>
      </c>
      <c r="S67" t="e">
        <f t="shared" si="4"/>
        <v>#NUM!</v>
      </c>
      <c r="T67" t="e">
        <f>HLOOKUP(R67,$K67:$O$122,J67,0)</f>
        <v>#NUM!</v>
      </c>
      <c r="U67" t="e">
        <f>HLOOKUP(S67,$K67:$O$122,J67,0)</f>
        <v>#NUM!</v>
      </c>
    </row>
    <row r="68" spans="1:21" x14ac:dyDescent="0.3">
      <c r="A68" t="s">
        <v>261</v>
      </c>
      <c r="B68" t="e">
        <f t="shared" si="7"/>
        <v>#NUM!</v>
      </c>
      <c r="C68" t="e">
        <f t="shared" si="7"/>
        <v>#NUM!</v>
      </c>
      <c r="D68" t="e">
        <f t="shared" si="7"/>
        <v>#NUM!</v>
      </c>
      <c r="E68" t="e">
        <f t="shared" si="7"/>
        <v>#NUM!</v>
      </c>
      <c r="F68">
        <f t="shared" si="8"/>
        <v>1</v>
      </c>
      <c r="G68" t="e">
        <f t="shared" si="9"/>
        <v>#NUM!</v>
      </c>
      <c r="H68" t="e">
        <f t="shared" si="6"/>
        <v>#NUM!</v>
      </c>
      <c r="J68">
        <v>55</v>
      </c>
      <c r="K68" t="e">
        <f>CORREL(B$2:B68,$G$2:$G68)</f>
        <v>#NUM!</v>
      </c>
      <c r="L68" t="e">
        <f>CORREL(C$2:C68,$G$2:$G68)</f>
        <v>#NUM!</v>
      </c>
      <c r="M68" t="e">
        <f>CORREL(D$2:D68,$G$2:$G68)</f>
        <v>#NUM!</v>
      </c>
      <c r="N68" t="e">
        <f>CORREL(E$2:E68,$G$2:$G68)</f>
        <v>#NUM!</v>
      </c>
      <c r="O68" s="46" t="e">
        <f>CORREL(F$2:F68,$G$2:$G68)</f>
        <v>#NUM!</v>
      </c>
      <c r="P68" t="e">
        <f>CORREL(G$2:G68,$G$2:$G68)</f>
        <v>#NUM!</v>
      </c>
      <c r="R68" t="e">
        <f t="shared" si="3"/>
        <v>#NUM!</v>
      </c>
      <c r="S68" t="e">
        <f t="shared" si="4"/>
        <v>#NUM!</v>
      </c>
      <c r="T68" t="e">
        <f>HLOOKUP(R68,$K68:$O$122,J68,0)</f>
        <v>#NUM!</v>
      </c>
      <c r="U68" t="e">
        <f>HLOOKUP(S68,$K68:$O$122,J68,0)</f>
        <v>#NUM!</v>
      </c>
    </row>
    <row r="69" spans="1:21" x14ac:dyDescent="0.3">
      <c r="A69" t="s">
        <v>262</v>
      </c>
      <c r="B69" t="e">
        <f t="shared" si="7"/>
        <v>#NUM!</v>
      </c>
      <c r="C69" t="e">
        <f t="shared" si="7"/>
        <v>#NUM!</v>
      </c>
      <c r="D69" t="e">
        <f t="shared" si="7"/>
        <v>#NUM!</v>
      </c>
      <c r="E69" t="e">
        <f t="shared" si="7"/>
        <v>#NUM!</v>
      </c>
      <c r="F69">
        <f t="shared" si="8"/>
        <v>1</v>
      </c>
      <c r="G69" t="e">
        <f t="shared" si="9"/>
        <v>#NUM!</v>
      </c>
      <c r="H69" t="e">
        <f t="shared" si="6"/>
        <v>#NUM!</v>
      </c>
      <c r="J69">
        <v>54</v>
      </c>
      <c r="K69" t="e">
        <f>CORREL(B$2:B69,$G$2:$G69)</f>
        <v>#NUM!</v>
      </c>
      <c r="L69" t="e">
        <f>CORREL(C$2:C69,$G$2:$G69)</f>
        <v>#NUM!</v>
      </c>
      <c r="M69" t="e">
        <f>CORREL(D$2:D69,$G$2:$G69)</f>
        <v>#NUM!</v>
      </c>
      <c r="N69" t="e">
        <f>CORREL(E$2:E69,$G$2:$G69)</f>
        <v>#NUM!</v>
      </c>
      <c r="O69" s="46" t="e">
        <f>CORREL(F$2:F69,$G$2:$G69)</f>
        <v>#NUM!</v>
      </c>
      <c r="P69" t="e">
        <f>CORREL(G$2:G69,$G$2:$G69)</f>
        <v>#NUM!</v>
      </c>
      <c r="R69" t="e">
        <f t="shared" si="3"/>
        <v>#NUM!</v>
      </c>
      <c r="S69" t="e">
        <f t="shared" si="4"/>
        <v>#NUM!</v>
      </c>
      <c r="T69" t="e">
        <f>HLOOKUP(R69,$K69:$O$122,J69,0)</f>
        <v>#NUM!</v>
      </c>
      <c r="U69" t="e">
        <f>HLOOKUP(S69,$K69:$O$122,J69,0)</f>
        <v>#NUM!</v>
      </c>
    </row>
    <row r="70" spans="1:21" x14ac:dyDescent="0.3">
      <c r="A70" t="s">
        <v>263</v>
      </c>
      <c r="B70" t="e">
        <f t="shared" si="7"/>
        <v>#NUM!</v>
      </c>
      <c r="C70" t="e">
        <f t="shared" si="7"/>
        <v>#NUM!</v>
      </c>
      <c r="D70" t="e">
        <f t="shared" si="7"/>
        <v>#NUM!</v>
      </c>
      <c r="E70" t="e">
        <f t="shared" si="7"/>
        <v>#NUM!</v>
      </c>
      <c r="F70">
        <f t="shared" si="8"/>
        <v>1</v>
      </c>
      <c r="G70" t="e">
        <f t="shared" si="9"/>
        <v>#NUM!</v>
      </c>
      <c r="H70" t="e">
        <f t="shared" si="6"/>
        <v>#NUM!</v>
      </c>
      <c r="J70">
        <v>53</v>
      </c>
      <c r="K70" t="e">
        <f>CORREL(B$2:B70,$G$2:$G70)</f>
        <v>#NUM!</v>
      </c>
      <c r="L70" t="e">
        <f>CORREL(C$2:C70,$G$2:$G70)</f>
        <v>#NUM!</v>
      </c>
      <c r="M70" t="e">
        <f>CORREL(D$2:D70,$G$2:$G70)</f>
        <v>#NUM!</v>
      </c>
      <c r="N70" t="e">
        <f>CORREL(E$2:E70,$G$2:$G70)</f>
        <v>#NUM!</v>
      </c>
      <c r="O70" s="46" t="e">
        <f>CORREL(F$2:F70,$G$2:$G70)</f>
        <v>#NUM!</v>
      </c>
      <c r="P70" t="e">
        <f>CORREL(G$2:G70,$G$2:$G70)</f>
        <v>#NUM!</v>
      </c>
      <c r="R70" t="e">
        <f t="shared" si="3"/>
        <v>#NUM!</v>
      </c>
      <c r="S70" t="e">
        <f t="shared" si="4"/>
        <v>#NUM!</v>
      </c>
      <c r="T70" t="e">
        <f>HLOOKUP(R70,$K70:$O$122,J70,0)</f>
        <v>#NUM!</v>
      </c>
      <c r="U70" t="e">
        <f>HLOOKUP(S70,$K70:$O$122,J70,0)</f>
        <v>#NUM!</v>
      </c>
    </row>
    <row r="71" spans="1:21" x14ac:dyDescent="0.3">
      <c r="A71" t="s">
        <v>264</v>
      </c>
      <c r="B71" t="e">
        <f t="shared" si="7"/>
        <v>#NUM!</v>
      </c>
      <c r="C71" t="e">
        <f t="shared" si="7"/>
        <v>#NUM!</v>
      </c>
      <c r="D71" t="e">
        <f t="shared" si="7"/>
        <v>#NUM!</v>
      </c>
      <c r="E71" t="e">
        <f t="shared" si="7"/>
        <v>#NUM!</v>
      </c>
      <c r="F71">
        <f t="shared" si="8"/>
        <v>1</v>
      </c>
      <c r="G71" t="e">
        <f t="shared" si="9"/>
        <v>#NUM!</v>
      </c>
      <c r="H71" t="e">
        <f t="shared" si="6"/>
        <v>#NUM!</v>
      </c>
      <c r="J71">
        <v>52</v>
      </c>
      <c r="K71" t="e">
        <f>CORREL(B$2:B71,$G$2:$G71)</f>
        <v>#NUM!</v>
      </c>
      <c r="L71" t="e">
        <f>CORREL(C$2:C71,$G$2:$G71)</f>
        <v>#NUM!</v>
      </c>
      <c r="M71" t="e">
        <f>CORREL(D$2:D71,$G$2:$G71)</f>
        <v>#NUM!</v>
      </c>
      <c r="N71" t="e">
        <f>CORREL(E$2:E71,$G$2:$G71)</f>
        <v>#NUM!</v>
      </c>
      <c r="O71" s="46" t="e">
        <f>CORREL(F$2:F71,$G$2:$G71)</f>
        <v>#NUM!</v>
      </c>
      <c r="P71" t="e">
        <f>CORREL(G$2:G71,$G$2:$G71)</f>
        <v>#NUM!</v>
      </c>
      <c r="R71" t="e">
        <f t="shared" si="3"/>
        <v>#NUM!</v>
      </c>
      <c r="S71" t="e">
        <f t="shared" si="4"/>
        <v>#NUM!</v>
      </c>
      <c r="T71" t="e">
        <f>HLOOKUP(R71,$K71:$O$122,J71,0)</f>
        <v>#NUM!</v>
      </c>
      <c r="U71" t="e">
        <f>HLOOKUP(S71,$K71:$O$122,J71,0)</f>
        <v>#NUM!</v>
      </c>
    </row>
    <row r="72" spans="1:21" x14ac:dyDescent="0.3">
      <c r="A72" t="s">
        <v>265</v>
      </c>
      <c r="B72" t="e">
        <f t="shared" si="7"/>
        <v>#NUM!</v>
      </c>
      <c r="C72" t="e">
        <f t="shared" si="7"/>
        <v>#NUM!</v>
      </c>
      <c r="D72" t="e">
        <f t="shared" si="7"/>
        <v>#NUM!</v>
      </c>
      <c r="E72" t="e">
        <f t="shared" si="7"/>
        <v>#NUM!</v>
      </c>
      <c r="F72">
        <f t="shared" si="8"/>
        <v>1</v>
      </c>
      <c r="G72" t="e">
        <f t="shared" si="9"/>
        <v>#NUM!</v>
      </c>
      <c r="H72" t="e">
        <f t="shared" si="6"/>
        <v>#NUM!</v>
      </c>
      <c r="J72">
        <v>51</v>
      </c>
      <c r="K72" t="e">
        <f>CORREL(B$2:B72,$G$2:$G72)</f>
        <v>#NUM!</v>
      </c>
      <c r="L72" t="e">
        <f>CORREL(C$2:C72,$G$2:$G72)</f>
        <v>#NUM!</v>
      </c>
      <c r="M72" t="e">
        <f>CORREL(D$2:D72,$G$2:$G72)</f>
        <v>#NUM!</v>
      </c>
      <c r="N72" t="e">
        <f>CORREL(E$2:E72,$G$2:$G72)</f>
        <v>#NUM!</v>
      </c>
      <c r="O72" s="46" t="e">
        <f>CORREL(F$2:F72,$G$2:$G72)</f>
        <v>#NUM!</v>
      </c>
      <c r="P72" t="e">
        <f>CORREL(G$2:G72,$G$2:$G72)</f>
        <v>#NUM!</v>
      </c>
      <c r="R72" t="e">
        <f t="shared" si="3"/>
        <v>#NUM!</v>
      </c>
      <c r="S72" t="e">
        <f t="shared" si="4"/>
        <v>#NUM!</v>
      </c>
      <c r="T72" t="e">
        <f>HLOOKUP(R72,$K72:$O$122,J72,0)</f>
        <v>#NUM!</v>
      </c>
      <c r="U72" t="e">
        <f>HLOOKUP(S72,$K72:$O$122,J72,0)</f>
        <v>#NUM!</v>
      </c>
    </row>
    <row r="73" spans="1:21" x14ac:dyDescent="0.3">
      <c r="A73" t="s">
        <v>266</v>
      </c>
      <c r="B73" t="e">
        <f t="shared" si="7"/>
        <v>#NUM!</v>
      </c>
      <c r="C73" t="e">
        <f t="shared" si="7"/>
        <v>#NUM!</v>
      </c>
      <c r="D73" t="e">
        <f t="shared" si="7"/>
        <v>#NUM!</v>
      </c>
      <c r="E73" t="e">
        <f t="shared" si="7"/>
        <v>#NUM!</v>
      </c>
      <c r="F73">
        <f t="shared" si="8"/>
        <v>1</v>
      </c>
      <c r="G73" t="e">
        <f t="shared" si="9"/>
        <v>#NUM!</v>
      </c>
      <c r="H73" t="e">
        <f t="shared" si="6"/>
        <v>#NUM!</v>
      </c>
      <c r="J73">
        <v>50</v>
      </c>
      <c r="K73" t="e">
        <f>CORREL(B$2:B73,$G$2:$G73)</f>
        <v>#NUM!</v>
      </c>
      <c r="L73" t="e">
        <f>CORREL(C$2:C73,$G$2:$G73)</f>
        <v>#NUM!</v>
      </c>
      <c r="M73" t="e">
        <f>CORREL(D$2:D73,$G$2:$G73)</f>
        <v>#NUM!</v>
      </c>
      <c r="N73" t="e">
        <f>CORREL(E$2:E73,$G$2:$G73)</f>
        <v>#NUM!</v>
      </c>
      <c r="O73" s="46" t="e">
        <f>CORREL(F$2:F73,$G$2:$G73)</f>
        <v>#NUM!</v>
      </c>
      <c r="P73" t="e">
        <f>CORREL(G$2:G73,$G$2:$G73)</f>
        <v>#NUM!</v>
      </c>
      <c r="R73" t="e">
        <f t="shared" si="3"/>
        <v>#NUM!</v>
      </c>
      <c r="S73" t="e">
        <f t="shared" si="4"/>
        <v>#NUM!</v>
      </c>
      <c r="T73" t="e">
        <f>HLOOKUP(R73,$K73:$O$122,J73,0)</f>
        <v>#NUM!</v>
      </c>
      <c r="U73" t="e">
        <f>HLOOKUP(S73,$K73:$O$122,J73,0)</f>
        <v>#NUM!</v>
      </c>
    </row>
    <row r="74" spans="1:21" x14ac:dyDescent="0.3">
      <c r="A74" t="s">
        <v>267</v>
      </c>
      <c r="B74" t="e">
        <f t="shared" si="7"/>
        <v>#NUM!</v>
      </c>
      <c r="C74" t="e">
        <f t="shared" si="7"/>
        <v>#NUM!</v>
      </c>
      <c r="D74" t="e">
        <f t="shared" si="7"/>
        <v>#NUM!</v>
      </c>
      <c r="E74" t="e">
        <f t="shared" si="7"/>
        <v>#NUM!</v>
      </c>
      <c r="F74">
        <f t="shared" si="8"/>
        <v>1</v>
      </c>
      <c r="G74" t="e">
        <f t="shared" si="9"/>
        <v>#NUM!</v>
      </c>
      <c r="H74" t="e">
        <f t="shared" si="6"/>
        <v>#NUM!</v>
      </c>
      <c r="J74">
        <v>49</v>
      </c>
      <c r="K74" t="e">
        <f>CORREL(B$2:B74,$G$2:$G74)</f>
        <v>#NUM!</v>
      </c>
      <c r="L74" t="e">
        <f>CORREL(C$2:C74,$G$2:$G74)</f>
        <v>#NUM!</v>
      </c>
      <c r="M74" t="e">
        <f>CORREL(D$2:D74,$G$2:$G74)</f>
        <v>#NUM!</v>
      </c>
      <c r="N74" t="e">
        <f>CORREL(E$2:E74,$G$2:$G74)</f>
        <v>#NUM!</v>
      </c>
      <c r="O74" s="46" t="e">
        <f>CORREL(F$2:F74,$G$2:$G74)</f>
        <v>#NUM!</v>
      </c>
      <c r="P74" t="e">
        <f>CORREL(G$2:G74,$G$2:$G74)</f>
        <v>#NUM!</v>
      </c>
      <c r="R74" t="e">
        <f t="shared" si="3"/>
        <v>#NUM!</v>
      </c>
      <c r="S74" t="e">
        <f t="shared" si="4"/>
        <v>#NUM!</v>
      </c>
      <c r="T74" t="e">
        <f>HLOOKUP(R74,$K74:$O$122,J74,0)</f>
        <v>#NUM!</v>
      </c>
      <c r="U74" t="e">
        <f>HLOOKUP(S74,$K74:$O$122,J74,0)</f>
        <v>#NUM!</v>
      </c>
    </row>
    <row r="75" spans="1:21" x14ac:dyDescent="0.3">
      <c r="A75" t="s">
        <v>268</v>
      </c>
      <c r="B75" t="e">
        <f t="shared" si="7"/>
        <v>#NUM!</v>
      </c>
      <c r="C75" t="e">
        <f t="shared" si="7"/>
        <v>#NUM!</v>
      </c>
      <c r="D75" t="e">
        <f t="shared" si="7"/>
        <v>#NUM!</v>
      </c>
      <c r="E75" t="e">
        <f t="shared" si="7"/>
        <v>#NUM!</v>
      </c>
      <c r="F75">
        <f t="shared" si="8"/>
        <v>1</v>
      </c>
      <c r="G75" t="e">
        <f t="shared" si="9"/>
        <v>#NUM!</v>
      </c>
      <c r="H75" t="e">
        <f t="shared" si="6"/>
        <v>#NUM!</v>
      </c>
      <c r="J75">
        <v>48</v>
      </c>
      <c r="K75" t="e">
        <f>CORREL(B$2:B75,$G$2:$G75)</f>
        <v>#NUM!</v>
      </c>
      <c r="L75" t="e">
        <f>CORREL(C$2:C75,$G$2:$G75)</f>
        <v>#NUM!</v>
      </c>
      <c r="M75" t="e">
        <f>CORREL(D$2:D75,$G$2:$G75)</f>
        <v>#NUM!</v>
      </c>
      <c r="N75" t="e">
        <f>CORREL(E$2:E75,$G$2:$G75)</f>
        <v>#NUM!</v>
      </c>
      <c r="O75" s="46" t="e">
        <f>CORREL(F$2:F75,$G$2:$G75)</f>
        <v>#NUM!</v>
      </c>
      <c r="P75" t="e">
        <f>CORREL(G$2:G75,$G$2:$G75)</f>
        <v>#NUM!</v>
      </c>
      <c r="R75" t="e">
        <f t="shared" si="3"/>
        <v>#NUM!</v>
      </c>
      <c r="S75" t="e">
        <f t="shared" si="4"/>
        <v>#NUM!</v>
      </c>
      <c r="T75" t="e">
        <f>HLOOKUP(R75,$K75:$O$122,J75,0)</f>
        <v>#NUM!</v>
      </c>
      <c r="U75" t="e">
        <f>HLOOKUP(S75,$K75:$O$122,J75,0)</f>
        <v>#NUM!</v>
      </c>
    </row>
    <row r="76" spans="1:21" x14ac:dyDescent="0.3">
      <c r="A76" t="s">
        <v>269</v>
      </c>
      <c r="B76" t="e">
        <f t="shared" si="7"/>
        <v>#NUM!</v>
      </c>
      <c r="C76" t="e">
        <f t="shared" si="7"/>
        <v>#NUM!</v>
      </c>
      <c r="D76" t="e">
        <f t="shared" si="7"/>
        <v>#NUM!</v>
      </c>
      <c r="E76" t="e">
        <f t="shared" si="7"/>
        <v>#NUM!</v>
      </c>
      <c r="F76">
        <f t="shared" si="8"/>
        <v>1</v>
      </c>
      <c r="G76" t="e">
        <f t="shared" si="9"/>
        <v>#NUM!</v>
      </c>
      <c r="H76" t="e">
        <f t="shared" si="6"/>
        <v>#NUM!</v>
      </c>
      <c r="J76">
        <v>47</v>
      </c>
      <c r="K76" t="e">
        <f>CORREL(B$2:B76,$G$2:$G76)</f>
        <v>#NUM!</v>
      </c>
      <c r="L76" t="e">
        <f>CORREL(C$2:C76,$G$2:$G76)</f>
        <v>#NUM!</v>
      </c>
      <c r="M76" t="e">
        <f>CORREL(D$2:D76,$G$2:$G76)</f>
        <v>#NUM!</v>
      </c>
      <c r="N76" t="e">
        <f>CORREL(E$2:E76,$G$2:$G76)</f>
        <v>#NUM!</v>
      </c>
      <c r="O76" s="46" t="e">
        <f>CORREL(F$2:F76,$G$2:$G76)</f>
        <v>#NUM!</v>
      </c>
      <c r="P76" t="e">
        <f>CORREL(G$2:G76,$G$2:$G76)</f>
        <v>#NUM!</v>
      </c>
      <c r="R76" t="e">
        <f t="shared" si="3"/>
        <v>#NUM!</v>
      </c>
      <c r="S76" t="e">
        <f t="shared" si="4"/>
        <v>#NUM!</v>
      </c>
      <c r="T76" t="e">
        <f>HLOOKUP(R76,$K76:$O$122,J76,0)</f>
        <v>#NUM!</v>
      </c>
      <c r="U76" t="e">
        <f>HLOOKUP(S76,$K76:$O$122,J76,0)</f>
        <v>#NUM!</v>
      </c>
    </row>
    <row r="77" spans="1:21" x14ac:dyDescent="0.3">
      <c r="A77" t="s">
        <v>270</v>
      </c>
      <c r="B77" t="e">
        <f t="shared" si="7"/>
        <v>#NUM!</v>
      </c>
      <c r="C77" t="e">
        <f t="shared" si="7"/>
        <v>#NUM!</v>
      </c>
      <c r="D77" t="e">
        <f t="shared" si="7"/>
        <v>#NUM!</v>
      </c>
      <c r="E77" t="e">
        <f t="shared" si="7"/>
        <v>#NUM!</v>
      </c>
      <c r="F77">
        <f t="shared" si="8"/>
        <v>1</v>
      </c>
      <c r="G77" t="e">
        <f t="shared" si="9"/>
        <v>#NUM!</v>
      </c>
      <c r="H77" t="e">
        <f t="shared" si="6"/>
        <v>#NUM!</v>
      </c>
      <c r="J77">
        <v>46</v>
      </c>
      <c r="K77" t="e">
        <f>CORREL(B$2:B77,$G$2:$G77)</f>
        <v>#NUM!</v>
      </c>
      <c r="L77" t="e">
        <f>CORREL(C$2:C77,$G$2:$G77)</f>
        <v>#NUM!</v>
      </c>
      <c r="M77" t="e">
        <f>CORREL(D$2:D77,$G$2:$G77)</f>
        <v>#NUM!</v>
      </c>
      <c r="N77" t="e">
        <f>CORREL(E$2:E77,$G$2:$G77)</f>
        <v>#NUM!</v>
      </c>
      <c r="O77" s="46" t="e">
        <f>CORREL(F$2:F77,$G$2:$G77)</f>
        <v>#NUM!</v>
      </c>
      <c r="P77" t="e">
        <f>CORREL(G$2:G77,$G$2:$G77)</f>
        <v>#NUM!</v>
      </c>
      <c r="R77" t="e">
        <f t="shared" si="3"/>
        <v>#NUM!</v>
      </c>
      <c r="S77" t="e">
        <f t="shared" si="4"/>
        <v>#NUM!</v>
      </c>
      <c r="T77" t="e">
        <f>HLOOKUP(R77,$K77:$O$122,J77,0)</f>
        <v>#NUM!</v>
      </c>
      <c r="U77" t="e">
        <f>HLOOKUP(S77,$K77:$O$122,J77,0)</f>
        <v>#NUM!</v>
      </c>
    </row>
    <row r="78" spans="1:21" x14ac:dyDescent="0.3">
      <c r="A78" t="s">
        <v>271</v>
      </c>
      <c r="B78" t="e">
        <f t="shared" si="7"/>
        <v>#NUM!</v>
      </c>
      <c r="C78" t="e">
        <f t="shared" si="7"/>
        <v>#NUM!</v>
      </c>
      <c r="D78" t="e">
        <f t="shared" si="7"/>
        <v>#NUM!</v>
      </c>
      <c r="E78" t="e">
        <f t="shared" si="7"/>
        <v>#NUM!</v>
      </c>
      <c r="F78">
        <f t="shared" si="8"/>
        <v>1</v>
      </c>
      <c r="G78" t="e">
        <f t="shared" si="9"/>
        <v>#NUM!</v>
      </c>
      <c r="H78" t="e">
        <f t="shared" si="6"/>
        <v>#NUM!</v>
      </c>
      <c r="J78">
        <v>45</v>
      </c>
      <c r="K78" t="e">
        <f>CORREL(B$2:B78,$G$2:$G78)</f>
        <v>#NUM!</v>
      </c>
      <c r="L78" t="e">
        <f>CORREL(C$2:C78,$G$2:$G78)</f>
        <v>#NUM!</v>
      </c>
      <c r="M78" t="e">
        <f>CORREL(D$2:D78,$G$2:$G78)</f>
        <v>#NUM!</v>
      </c>
      <c r="N78" t="e">
        <f>CORREL(E$2:E78,$G$2:$G78)</f>
        <v>#NUM!</v>
      </c>
      <c r="O78" s="46" t="e">
        <f>CORREL(F$2:F78,$G$2:$G78)</f>
        <v>#NUM!</v>
      </c>
      <c r="P78" t="e">
        <f>CORREL(G$2:G78,$G$2:$G78)</f>
        <v>#NUM!</v>
      </c>
      <c r="R78" t="e">
        <f t="shared" si="3"/>
        <v>#NUM!</v>
      </c>
      <c r="S78" t="e">
        <f t="shared" si="4"/>
        <v>#NUM!</v>
      </c>
      <c r="T78" t="e">
        <f>HLOOKUP(R78,$K78:$O$122,J78,0)</f>
        <v>#NUM!</v>
      </c>
      <c r="U78" t="e">
        <f>HLOOKUP(S78,$K78:$O$122,J78,0)</f>
        <v>#NUM!</v>
      </c>
    </row>
    <row r="79" spans="1:21" x14ac:dyDescent="0.3">
      <c r="A79" t="s">
        <v>272</v>
      </c>
      <c r="B79" t="e">
        <f t="shared" si="7"/>
        <v>#NUM!</v>
      </c>
      <c r="C79" t="e">
        <f t="shared" si="7"/>
        <v>#NUM!</v>
      </c>
      <c r="D79" t="e">
        <f t="shared" si="7"/>
        <v>#NUM!</v>
      </c>
      <c r="E79" t="e">
        <f t="shared" si="7"/>
        <v>#NUM!</v>
      </c>
      <c r="F79">
        <f t="shared" si="8"/>
        <v>1</v>
      </c>
      <c r="G79" t="e">
        <f t="shared" si="9"/>
        <v>#NUM!</v>
      </c>
      <c r="H79" t="e">
        <f t="shared" si="6"/>
        <v>#NUM!</v>
      </c>
      <c r="J79">
        <v>44</v>
      </c>
      <c r="K79" t="e">
        <f>CORREL(B$2:B79,$G$2:$G79)</f>
        <v>#NUM!</v>
      </c>
      <c r="L79" t="e">
        <f>CORREL(C$2:C79,$G$2:$G79)</f>
        <v>#NUM!</v>
      </c>
      <c r="M79" t="e">
        <f>CORREL(D$2:D79,$G$2:$G79)</f>
        <v>#NUM!</v>
      </c>
      <c r="N79" t="e">
        <f>CORREL(E$2:E79,$G$2:$G79)</f>
        <v>#NUM!</v>
      </c>
      <c r="O79" s="46" t="e">
        <f>CORREL(F$2:F79,$G$2:$G79)</f>
        <v>#NUM!</v>
      </c>
      <c r="P79" t="e">
        <f>CORREL(G$2:G79,$G$2:$G79)</f>
        <v>#NUM!</v>
      </c>
      <c r="R79" t="e">
        <f t="shared" si="3"/>
        <v>#NUM!</v>
      </c>
      <c r="S79" t="e">
        <f t="shared" si="4"/>
        <v>#NUM!</v>
      </c>
      <c r="T79" t="e">
        <f>HLOOKUP(R79,$K79:$O$122,J79,0)</f>
        <v>#NUM!</v>
      </c>
      <c r="U79" t="e">
        <f>HLOOKUP(S79,$K79:$O$122,J79,0)</f>
        <v>#NUM!</v>
      </c>
    </row>
    <row r="80" spans="1:21" x14ac:dyDescent="0.3">
      <c r="A80" t="s">
        <v>273</v>
      </c>
      <c r="B80" t="e">
        <f t="shared" si="7"/>
        <v>#NUM!</v>
      </c>
      <c r="C80" t="e">
        <f t="shared" si="7"/>
        <v>#NUM!</v>
      </c>
      <c r="D80" t="e">
        <f t="shared" si="7"/>
        <v>#NUM!</v>
      </c>
      <c r="E80" t="e">
        <f t="shared" si="7"/>
        <v>#NUM!</v>
      </c>
      <c r="F80">
        <f t="shared" si="8"/>
        <v>1</v>
      </c>
      <c r="G80" t="e">
        <f t="shared" si="9"/>
        <v>#NUM!</v>
      </c>
      <c r="H80" t="e">
        <f t="shared" si="6"/>
        <v>#NUM!</v>
      </c>
      <c r="J80">
        <v>43</v>
      </c>
      <c r="K80" t="e">
        <f>CORREL(B$2:B80,$G$2:$G80)</f>
        <v>#NUM!</v>
      </c>
      <c r="L80" t="e">
        <f>CORREL(C$2:C80,$G$2:$G80)</f>
        <v>#NUM!</v>
      </c>
      <c r="M80" t="e">
        <f>CORREL(D$2:D80,$G$2:$G80)</f>
        <v>#NUM!</v>
      </c>
      <c r="N80" t="e">
        <f>CORREL(E$2:E80,$G$2:$G80)</f>
        <v>#NUM!</v>
      </c>
      <c r="O80" s="46" t="e">
        <f>CORREL(F$2:F80,$G$2:$G80)</f>
        <v>#NUM!</v>
      </c>
      <c r="P80" t="e">
        <f>CORREL(G$2:G80,$G$2:$G80)</f>
        <v>#NUM!</v>
      </c>
      <c r="R80" t="e">
        <f t="shared" si="3"/>
        <v>#NUM!</v>
      </c>
      <c r="S80" t="e">
        <f t="shared" si="4"/>
        <v>#NUM!</v>
      </c>
      <c r="T80" t="e">
        <f>HLOOKUP(R80,$K80:$O$122,J80,0)</f>
        <v>#NUM!</v>
      </c>
      <c r="U80" t="e">
        <f>HLOOKUP(S80,$K80:$O$122,J80,0)</f>
        <v>#NUM!</v>
      </c>
    </row>
    <row r="81" spans="1:21" x14ac:dyDescent="0.3">
      <c r="A81" t="s">
        <v>274</v>
      </c>
      <c r="B81" t="e">
        <f t="shared" si="7"/>
        <v>#NUM!</v>
      </c>
      <c r="C81" t="e">
        <f t="shared" si="7"/>
        <v>#NUM!</v>
      </c>
      <c r="D81" t="e">
        <f t="shared" si="7"/>
        <v>#NUM!</v>
      </c>
      <c r="E81" t="e">
        <f t="shared" si="7"/>
        <v>#NUM!</v>
      </c>
      <c r="F81">
        <f t="shared" si="8"/>
        <v>1</v>
      </c>
      <c r="G81" t="e">
        <f t="shared" si="9"/>
        <v>#NUM!</v>
      </c>
      <c r="H81" t="e">
        <f t="shared" si="6"/>
        <v>#NUM!</v>
      </c>
      <c r="J81">
        <v>42</v>
      </c>
      <c r="K81" t="e">
        <f>CORREL(B$2:B81,$G$2:$G81)</f>
        <v>#NUM!</v>
      </c>
      <c r="L81" t="e">
        <f>CORREL(C$2:C81,$G$2:$G81)</f>
        <v>#NUM!</v>
      </c>
      <c r="M81" t="e">
        <f>CORREL(D$2:D81,$G$2:$G81)</f>
        <v>#NUM!</v>
      </c>
      <c r="N81" t="e">
        <f>CORREL(E$2:E81,$G$2:$G81)</f>
        <v>#NUM!</v>
      </c>
      <c r="O81" s="46" t="e">
        <f>CORREL(F$2:F81,$G$2:$G81)</f>
        <v>#NUM!</v>
      </c>
      <c r="P81" t="e">
        <f>CORREL(G$2:G81,$G$2:$G81)</f>
        <v>#NUM!</v>
      </c>
      <c r="R81" t="e">
        <f t="shared" si="3"/>
        <v>#NUM!</v>
      </c>
      <c r="S81" t="e">
        <f t="shared" si="4"/>
        <v>#NUM!</v>
      </c>
      <c r="T81" t="e">
        <f>HLOOKUP(R81,$K81:$O$122,J81,0)</f>
        <v>#NUM!</v>
      </c>
      <c r="U81" t="e">
        <f>HLOOKUP(S81,$K81:$O$122,J81,0)</f>
        <v>#NUM!</v>
      </c>
    </row>
    <row r="82" spans="1:21" x14ac:dyDescent="0.3">
      <c r="A82" t="s">
        <v>275</v>
      </c>
      <c r="B82" t="e">
        <f t="shared" si="7"/>
        <v>#NUM!</v>
      </c>
      <c r="C82" t="e">
        <f t="shared" si="7"/>
        <v>#NUM!</v>
      </c>
      <c r="D82" t="e">
        <f t="shared" si="7"/>
        <v>#NUM!</v>
      </c>
      <c r="E82" t="e">
        <f t="shared" si="7"/>
        <v>#NUM!</v>
      </c>
      <c r="F82">
        <f t="shared" si="8"/>
        <v>1</v>
      </c>
      <c r="G82" t="e">
        <f t="shared" si="9"/>
        <v>#NUM!</v>
      </c>
      <c r="H82" t="e">
        <f t="shared" si="6"/>
        <v>#NUM!</v>
      </c>
      <c r="J82">
        <v>41</v>
      </c>
      <c r="K82" t="e">
        <f>CORREL(B$2:B82,$G$2:$G82)</f>
        <v>#NUM!</v>
      </c>
      <c r="L82" t="e">
        <f>CORREL(C$2:C82,$G$2:$G82)</f>
        <v>#NUM!</v>
      </c>
      <c r="M82" t="e">
        <f>CORREL(D$2:D82,$G$2:$G82)</f>
        <v>#NUM!</v>
      </c>
      <c r="N82" t="e">
        <f>CORREL(E$2:E82,$G$2:$G82)</f>
        <v>#NUM!</v>
      </c>
      <c r="O82" s="46" t="e">
        <f>CORREL(F$2:F82,$G$2:$G82)</f>
        <v>#NUM!</v>
      </c>
      <c r="P82" t="e">
        <f>CORREL(G$2:G82,$G$2:$G82)</f>
        <v>#NUM!</v>
      </c>
      <c r="R82" t="e">
        <f t="shared" si="3"/>
        <v>#NUM!</v>
      </c>
      <c r="S82" t="e">
        <f t="shared" si="4"/>
        <v>#NUM!</v>
      </c>
      <c r="T82" t="e">
        <f>HLOOKUP(R82,$K82:$O$122,J82,0)</f>
        <v>#NUM!</v>
      </c>
      <c r="U82" t="e">
        <f>HLOOKUP(S82,$K82:$O$122,J82,0)</f>
        <v>#NUM!</v>
      </c>
    </row>
    <row r="83" spans="1:21" x14ac:dyDescent="0.3">
      <c r="A83" t="s">
        <v>276</v>
      </c>
      <c r="B83" t="e">
        <f t="shared" si="7"/>
        <v>#NUM!</v>
      </c>
      <c r="C83" t="e">
        <f t="shared" si="7"/>
        <v>#NUM!</v>
      </c>
      <c r="D83" t="e">
        <f t="shared" si="7"/>
        <v>#NUM!</v>
      </c>
      <c r="E83" t="e">
        <f t="shared" si="7"/>
        <v>#NUM!</v>
      </c>
      <c r="F83">
        <f t="shared" si="8"/>
        <v>1</v>
      </c>
      <c r="G83" t="e">
        <f t="shared" si="9"/>
        <v>#NUM!</v>
      </c>
      <c r="H83" t="e">
        <f t="shared" si="6"/>
        <v>#NUM!</v>
      </c>
      <c r="J83">
        <v>40</v>
      </c>
      <c r="K83" t="e">
        <f>CORREL(B$2:B83,$G$2:$G83)</f>
        <v>#NUM!</v>
      </c>
      <c r="L83" t="e">
        <f>CORREL(C$2:C83,$G$2:$G83)</f>
        <v>#NUM!</v>
      </c>
      <c r="M83" t="e">
        <f>CORREL(D$2:D83,$G$2:$G83)</f>
        <v>#NUM!</v>
      </c>
      <c r="N83" t="e">
        <f>CORREL(E$2:E83,$G$2:$G83)</f>
        <v>#NUM!</v>
      </c>
      <c r="O83" s="46" t="e">
        <f>CORREL(F$2:F83,$G$2:$G83)</f>
        <v>#NUM!</v>
      </c>
      <c r="P83" t="e">
        <f>CORREL(G$2:G83,$G$2:$G83)</f>
        <v>#NUM!</v>
      </c>
      <c r="R83" t="e">
        <f t="shared" si="3"/>
        <v>#NUM!</v>
      </c>
      <c r="S83" t="e">
        <f t="shared" si="4"/>
        <v>#NUM!</v>
      </c>
      <c r="T83" t="e">
        <f>HLOOKUP(R83,$K83:$O$122,J83,0)</f>
        <v>#NUM!</v>
      </c>
      <c r="U83" t="e">
        <f>HLOOKUP(S83,$K83:$O$122,J83,0)</f>
        <v>#NUM!</v>
      </c>
    </row>
    <row r="84" spans="1:21" x14ac:dyDescent="0.3">
      <c r="A84" t="s">
        <v>277</v>
      </c>
      <c r="B84" t="e">
        <f t="shared" si="7"/>
        <v>#NUM!</v>
      </c>
      <c r="C84" t="e">
        <f t="shared" si="7"/>
        <v>#NUM!</v>
      </c>
      <c r="D84" t="e">
        <f t="shared" si="7"/>
        <v>#NUM!</v>
      </c>
      <c r="E84" t="e">
        <f t="shared" si="7"/>
        <v>#NUM!</v>
      </c>
      <c r="F84">
        <f t="shared" si="8"/>
        <v>1</v>
      </c>
      <c r="G84" t="e">
        <f t="shared" si="9"/>
        <v>#NUM!</v>
      </c>
      <c r="H84" t="e">
        <f t="shared" si="6"/>
        <v>#NUM!</v>
      </c>
      <c r="J84">
        <v>39</v>
      </c>
      <c r="K84" t="e">
        <f>CORREL(B$2:B84,$G$2:$G84)</f>
        <v>#NUM!</v>
      </c>
      <c r="L84" t="e">
        <f>CORREL(C$2:C84,$G$2:$G84)</f>
        <v>#NUM!</v>
      </c>
      <c r="M84" t="e">
        <f>CORREL(D$2:D84,$G$2:$G84)</f>
        <v>#NUM!</v>
      </c>
      <c r="N84" t="e">
        <f>CORREL(E$2:E84,$G$2:$G84)</f>
        <v>#NUM!</v>
      </c>
      <c r="O84" s="46" t="e">
        <f>CORREL(F$2:F84,$G$2:$G84)</f>
        <v>#NUM!</v>
      </c>
      <c r="P84" t="e">
        <f>CORREL(G$2:G84,$G$2:$G84)</f>
        <v>#NUM!</v>
      </c>
      <c r="R84" t="e">
        <f t="shared" si="3"/>
        <v>#NUM!</v>
      </c>
      <c r="S84" t="e">
        <f t="shared" si="4"/>
        <v>#NUM!</v>
      </c>
      <c r="T84" t="e">
        <f>HLOOKUP(R84,$K84:$O$122,J84,0)</f>
        <v>#NUM!</v>
      </c>
      <c r="U84" t="e">
        <f>HLOOKUP(S84,$K84:$O$122,J84,0)</f>
        <v>#NUM!</v>
      </c>
    </row>
    <row r="85" spans="1:21" x14ac:dyDescent="0.3">
      <c r="A85" t="s">
        <v>278</v>
      </c>
      <c r="B85" t="e">
        <f t="shared" si="7"/>
        <v>#NUM!</v>
      </c>
      <c r="C85" t="e">
        <f t="shared" si="7"/>
        <v>#NUM!</v>
      </c>
      <c r="D85" t="e">
        <f t="shared" si="7"/>
        <v>#NUM!</v>
      </c>
      <c r="E85" t="e">
        <f t="shared" si="7"/>
        <v>#NUM!</v>
      </c>
      <c r="F85">
        <f t="shared" si="8"/>
        <v>1</v>
      </c>
      <c r="G85" t="e">
        <f t="shared" si="9"/>
        <v>#NUM!</v>
      </c>
      <c r="H85" t="e">
        <f t="shared" si="6"/>
        <v>#NUM!</v>
      </c>
      <c r="J85">
        <v>38</v>
      </c>
      <c r="K85" t="e">
        <f>CORREL(B$2:B85,$G$2:$G85)</f>
        <v>#NUM!</v>
      </c>
      <c r="L85" t="e">
        <f>CORREL(C$2:C85,$G$2:$G85)</f>
        <v>#NUM!</v>
      </c>
      <c r="M85" t="e">
        <f>CORREL(D$2:D85,$G$2:$G85)</f>
        <v>#NUM!</v>
      </c>
      <c r="N85" t="e">
        <f>CORREL(E$2:E85,$G$2:$G85)</f>
        <v>#NUM!</v>
      </c>
      <c r="O85" s="46" t="e">
        <f>CORREL(F$2:F85,$G$2:$G85)</f>
        <v>#NUM!</v>
      </c>
      <c r="P85" t="e">
        <f>CORREL(G$2:G85,$G$2:$G85)</f>
        <v>#NUM!</v>
      </c>
      <c r="R85" t="e">
        <f t="shared" si="3"/>
        <v>#NUM!</v>
      </c>
      <c r="S85" t="e">
        <f t="shared" si="4"/>
        <v>#NUM!</v>
      </c>
      <c r="T85" t="e">
        <f>HLOOKUP(R85,$K85:$O$122,J85,0)</f>
        <v>#NUM!</v>
      </c>
      <c r="U85" t="e">
        <f>HLOOKUP(S85,$K85:$O$122,J85,0)</f>
        <v>#NUM!</v>
      </c>
    </row>
    <row r="86" spans="1:21" x14ac:dyDescent="0.3">
      <c r="A86" t="s">
        <v>279</v>
      </c>
      <c r="B86" t="e">
        <f t="shared" si="7"/>
        <v>#NUM!</v>
      </c>
      <c r="C86" t="e">
        <f t="shared" si="7"/>
        <v>#NUM!</v>
      </c>
      <c r="D86" t="e">
        <f t="shared" si="7"/>
        <v>#NUM!</v>
      </c>
      <c r="E86" t="e">
        <f t="shared" si="7"/>
        <v>#NUM!</v>
      </c>
      <c r="F86">
        <f t="shared" si="8"/>
        <v>1</v>
      </c>
      <c r="G86" t="e">
        <f t="shared" si="9"/>
        <v>#NUM!</v>
      </c>
      <c r="H86" t="e">
        <f t="shared" si="6"/>
        <v>#NUM!</v>
      </c>
      <c r="J86">
        <v>37</v>
      </c>
      <c r="K86" t="e">
        <f>CORREL(B$2:B86,$G$2:$G86)</f>
        <v>#NUM!</v>
      </c>
      <c r="L86" t="e">
        <f>CORREL(C$2:C86,$G$2:$G86)</f>
        <v>#NUM!</v>
      </c>
      <c r="M86" t="e">
        <f>CORREL(D$2:D86,$G$2:$G86)</f>
        <v>#NUM!</v>
      </c>
      <c r="N86" t="e">
        <f>CORREL(E$2:E86,$G$2:$G86)</f>
        <v>#NUM!</v>
      </c>
      <c r="O86" s="46" t="e">
        <f>CORREL(F$2:F86,$G$2:$G86)</f>
        <v>#NUM!</v>
      </c>
      <c r="P86" t="e">
        <f>CORREL(G$2:G86,$G$2:$G86)</f>
        <v>#NUM!</v>
      </c>
      <c r="R86" t="e">
        <f t="shared" ref="R86:R121" si="10">MAX(K86:N86)</f>
        <v>#NUM!</v>
      </c>
      <c r="S86" t="e">
        <f t="shared" ref="S86:S121" si="11">MIN(K86:N86)</f>
        <v>#NUM!</v>
      </c>
      <c r="T86" t="e">
        <f>HLOOKUP(R86,$K86:$O$122,J86,0)</f>
        <v>#NUM!</v>
      </c>
      <c r="U86" t="e">
        <f>HLOOKUP(S86,$K86:$O$122,J86,0)</f>
        <v>#NUM!</v>
      </c>
    </row>
    <row r="87" spans="1:21" x14ac:dyDescent="0.3">
      <c r="A87" t="s">
        <v>280</v>
      </c>
      <c r="B87" t="e">
        <f t="shared" ref="B87:E121" si="12">IF($T86&lt;&gt;K$20,IF($U86&lt;&gt;K$20,B86,B86-1),B86+1)</f>
        <v>#NUM!</v>
      </c>
      <c r="C87" t="e">
        <f t="shared" si="12"/>
        <v>#NUM!</v>
      </c>
      <c r="D87" t="e">
        <f t="shared" si="12"/>
        <v>#NUM!</v>
      </c>
      <c r="E87" t="e">
        <f t="shared" si="12"/>
        <v>#NUM!</v>
      </c>
      <c r="F87">
        <f t="shared" si="8"/>
        <v>1</v>
      </c>
      <c r="G87" t="e">
        <f t="shared" si="9"/>
        <v>#NUM!</v>
      </c>
      <c r="H87" t="e">
        <f t="shared" ref="H87:H121" si="13">SUM(B87:F87)</f>
        <v>#NUM!</v>
      </c>
      <c r="J87">
        <v>36</v>
      </c>
      <c r="K87" t="e">
        <f>CORREL(B$2:B87,$G$2:$G87)</f>
        <v>#NUM!</v>
      </c>
      <c r="L87" t="e">
        <f>CORREL(C$2:C87,$G$2:$G87)</f>
        <v>#NUM!</v>
      </c>
      <c r="M87" t="e">
        <f>CORREL(D$2:D87,$G$2:$G87)</f>
        <v>#NUM!</v>
      </c>
      <c r="N87" t="e">
        <f>CORREL(E$2:E87,$G$2:$G87)</f>
        <v>#NUM!</v>
      </c>
      <c r="O87" s="46" t="e">
        <f>CORREL(F$2:F87,$G$2:$G87)</f>
        <v>#NUM!</v>
      </c>
      <c r="P87" t="e">
        <f>CORREL(G$2:G87,$G$2:$G87)</f>
        <v>#NUM!</v>
      </c>
      <c r="R87" t="e">
        <f t="shared" si="10"/>
        <v>#NUM!</v>
      </c>
      <c r="S87" t="e">
        <f t="shared" si="11"/>
        <v>#NUM!</v>
      </c>
      <c r="T87" t="e">
        <f>HLOOKUP(R87,$K87:$O$122,J87,0)</f>
        <v>#NUM!</v>
      </c>
      <c r="U87" t="e">
        <f>HLOOKUP(S87,$K87:$O$122,J87,0)</f>
        <v>#NUM!</v>
      </c>
    </row>
    <row r="88" spans="1:21" x14ac:dyDescent="0.3">
      <c r="A88" t="s">
        <v>281</v>
      </c>
      <c r="B88" t="e">
        <f t="shared" si="12"/>
        <v>#NUM!</v>
      </c>
      <c r="C88" t="e">
        <f t="shared" si="12"/>
        <v>#NUM!</v>
      </c>
      <c r="D88" t="e">
        <f t="shared" si="12"/>
        <v>#NUM!</v>
      </c>
      <c r="E88" t="e">
        <f t="shared" si="12"/>
        <v>#NUM!</v>
      </c>
      <c r="F88">
        <f t="shared" ref="F88:F121" si="14">F87</f>
        <v>1</v>
      </c>
      <c r="G88" t="e">
        <f t="shared" si="9"/>
        <v>#NUM!</v>
      </c>
      <c r="H88" t="e">
        <f t="shared" si="13"/>
        <v>#NUM!</v>
      </c>
      <c r="J88">
        <v>35</v>
      </c>
      <c r="K88" t="e">
        <f>CORREL(B$2:B88,$G$2:$G88)</f>
        <v>#NUM!</v>
      </c>
      <c r="L88" t="e">
        <f>CORREL(C$2:C88,$G$2:$G88)</f>
        <v>#NUM!</v>
      </c>
      <c r="M88" t="e">
        <f>CORREL(D$2:D88,$G$2:$G88)</f>
        <v>#NUM!</v>
      </c>
      <c r="N88" t="e">
        <f>CORREL(E$2:E88,$G$2:$G88)</f>
        <v>#NUM!</v>
      </c>
      <c r="O88" s="46" t="e">
        <f>CORREL(F$2:F88,$G$2:$G88)</f>
        <v>#NUM!</v>
      </c>
      <c r="P88" t="e">
        <f>CORREL(G$2:G88,$G$2:$G88)</f>
        <v>#NUM!</v>
      </c>
      <c r="R88" t="e">
        <f t="shared" si="10"/>
        <v>#NUM!</v>
      </c>
      <c r="S88" t="e">
        <f t="shared" si="11"/>
        <v>#NUM!</v>
      </c>
      <c r="T88" t="e">
        <f>HLOOKUP(R88,$K88:$O$122,J88,0)</f>
        <v>#NUM!</v>
      </c>
      <c r="U88" t="e">
        <f>HLOOKUP(S88,$K88:$O$122,J88,0)</f>
        <v>#NUM!</v>
      </c>
    </row>
    <row r="89" spans="1:21" x14ac:dyDescent="0.3">
      <c r="A89" t="s">
        <v>282</v>
      </c>
      <c r="B89" t="e">
        <f t="shared" si="12"/>
        <v>#NUM!</v>
      </c>
      <c r="C89" t="e">
        <f t="shared" si="12"/>
        <v>#NUM!</v>
      </c>
      <c r="D89" t="e">
        <f t="shared" si="12"/>
        <v>#NUM!</v>
      </c>
      <c r="E89" t="e">
        <f t="shared" si="12"/>
        <v>#NUM!</v>
      </c>
      <c r="F89">
        <f t="shared" si="14"/>
        <v>1</v>
      </c>
      <c r="G89" t="e">
        <f t="shared" si="9"/>
        <v>#NUM!</v>
      </c>
      <c r="H89" t="e">
        <f t="shared" si="13"/>
        <v>#NUM!</v>
      </c>
      <c r="J89">
        <v>34</v>
      </c>
      <c r="K89" t="e">
        <f>CORREL(B$2:B89,$G$2:$G89)</f>
        <v>#NUM!</v>
      </c>
      <c r="L89" t="e">
        <f>CORREL(C$2:C89,$G$2:$G89)</f>
        <v>#NUM!</v>
      </c>
      <c r="M89" t="e">
        <f>CORREL(D$2:D89,$G$2:$G89)</f>
        <v>#NUM!</v>
      </c>
      <c r="N89" t="e">
        <f>CORREL(E$2:E89,$G$2:$G89)</f>
        <v>#NUM!</v>
      </c>
      <c r="O89" s="46" t="e">
        <f>CORREL(F$2:F89,$G$2:$G89)</f>
        <v>#NUM!</v>
      </c>
      <c r="P89" t="e">
        <f>CORREL(G$2:G89,$G$2:$G89)</f>
        <v>#NUM!</v>
      </c>
      <c r="R89" t="e">
        <f t="shared" si="10"/>
        <v>#NUM!</v>
      </c>
      <c r="S89" t="e">
        <f t="shared" si="11"/>
        <v>#NUM!</v>
      </c>
      <c r="T89" t="e">
        <f>HLOOKUP(R89,$K89:$O$122,J89,0)</f>
        <v>#NUM!</v>
      </c>
      <c r="U89" t="e">
        <f>HLOOKUP(S89,$K89:$O$122,J89,0)</f>
        <v>#NUM!</v>
      </c>
    </row>
    <row r="90" spans="1:21" x14ac:dyDescent="0.3">
      <c r="A90" t="s">
        <v>283</v>
      </c>
      <c r="B90" t="e">
        <f t="shared" si="12"/>
        <v>#NUM!</v>
      </c>
      <c r="C90" t="e">
        <f t="shared" si="12"/>
        <v>#NUM!</v>
      </c>
      <c r="D90" t="e">
        <f t="shared" si="12"/>
        <v>#NUM!</v>
      </c>
      <c r="E90" t="e">
        <f t="shared" si="12"/>
        <v>#NUM!</v>
      </c>
      <c r="F90">
        <f t="shared" si="14"/>
        <v>1</v>
      </c>
      <c r="G90" t="e">
        <f t="shared" si="9"/>
        <v>#NUM!</v>
      </c>
      <c r="H90" t="e">
        <f t="shared" si="13"/>
        <v>#NUM!</v>
      </c>
      <c r="J90">
        <v>33</v>
      </c>
      <c r="K90" t="e">
        <f>CORREL(B$2:B90,$G$2:$G90)</f>
        <v>#NUM!</v>
      </c>
      <c r="L90" t="e">
        <f>CORREL(C$2:C90,$G$2:$G90)</f>
        <v>#NUM!</v>
      </c>
      <c r="M90" t="e">
        <f>CORREL(D$2:D90,$G$2:$G90)</f>
        <v>#NUM!</v>
      </c>
      <c r="N90" t="e">
        <f>CORREL(E$2:E90,$G$2:$G90)</f>
        <v>#NUM!</v>
      </c>
      <c r="O90" s="46" t="e">
        <f>CORREL(F$2:F90,$G$2:$G90)</f>
        <v>#NUM!</v>
      </c>
      <c r="P90" t="e">
        <f>CORREL(G$2:G90,$G$2:$G90)</f>
        <v>#NUM!</v>
      </c>
      <c r="R90" t="e">
        <f t="shared" si="10"/>
        <v>#NUM!</v>
      </c>
      <c r="S90" t="e">
        <f t="shared" si="11"/>
        <v>#NUM!</v>
      </c>
      <c r="T90" t="e">
        <f>HLOOKUP(R90,$K90:$O$122,J90,0)</f>
        <v>#NUM!</v>
      </c>
      <c r="U90" t="e">
        <f>HLOOKUP(S90,$K90:$O$122,J90,0)</f>
        <v>#NUM!</v>
      </c>
    </row>
    <row r="91" spans="1:21" x14ac:dyDescent="0.3">
      <c r="A91" t="s">
        <v>284</v>
      </c>
      <c r="B91" t="e">
        <f t="shared" si="12"/>
        <v>#NUM!</v>
      </c>
      <c r="C91" t="e">
        <f t="shared" si="12"/>
        <v>#NUM!</v>
      </c>
      <c r="D91" t="e">
        <f t="shared" si="12"/>
        <v>#NUM!</v>
      </c>
      <c r="E91" t="e">
        <f t="shared" si="12"/>
        <v>#NUM!</v>
      </c>
      <c r="F91">
        <f t="shared" si="14"/>
        <v>1</v>
      </c>
      <c r="G91" t="e">
        <f t="shared" si="9"/>
        <v>#NUM!</v>
      </c>
      <c r="H91" t="e">
        <f t="shared" si="13"/>
        <v>#NUM!</v>
      </c>
      <c r="J91">
        <v>32</v>
      </c>
      <c r="K91" t="e">
        <f>CORREL(B$2:B91,$G$2:$G91)</f>
        <v>#NUM!</v>
      </c>
      <c r="L91" t="e">
        <f>CORREL(C$2:C91,$G$2:$G91)</f>
        <v>#NUM!</v>
      </c>
      <c r="M91" t="e">
        <f>CORREL(D$2:D91,$G$2:$G91)</f>
        <v>#NUM!</v>
      </c>
      <c r="N91" t="e">
        <f>CORREL(E$2:E91,$G$2:$G91)</f>
        <v>#NUM!</v>
      </c>
      <c r="O91" s="46" t="e">
        <f>CORREL(F$2:F91,$G$2:$G91)</f>
        <v>#NUM!</v>
      </c>
      <c r="P91" t="e">
        <f>CORREL(G$2:G91,$G$2:$G91)</f>
        <v>#NUM!</v>
      </c>
      <c r="R91" t="e">
        <f t="shared" si="10"/>
        <v>#NUM!</v>
      </c>
      <c r="S91" t="e">
        <f t="shared" si="11"/>
        <v>#NUM!</v>
      </c>
      <c r="T91" t="e">
        <f>HLOOKUP(R91,$K91:$O$122,J91,0)</f>
        <v>#NUM!</v>
      </c>
      <c r="U91" t="e">
        <f>HLOOKUP(S91,$K91:$O$122,J91,0)</f>
        <v>#NUM!</v>
      </c>
    </row>
    <row r="92" spans="1:21" x14ac:dyDescent="0.3">
      <c r="A92" t="s">
        <v>285</v>
      </c>
      <c r="B92" t="e">
        <f t="shared" si="12"/>
        <v>#NUM!</v>
      </c>
      <c r="C92" t="e">
        <f t="shared" si="12"/>
        <v>#NUM!</v>
      </c>
      <c r="D92" t="e">
        <f t="shared" si="12"/>
        <v>#NUM!</v>
      </c>
      <c r="E92" t="e">
        <f t="shared" si="12"/>
        <v>#NUM!</v>
      </c>
      <c r="F92">
        <f t="shared" si="14"/>
        <v>1</v>
      </c>
      <c r="G92" t="e">
        <f t="shared" si="9"/>
        <v>#NUM!</v>
      </c>
      <c r="H92" t="e">
        <f t="shared" si="13"/>
        <v>#NUM!</v>
      </c>
      <c r="J92">
        <v>31</v>
      </c>
      <c r="K92" t="e">
        <f>CORREL(B$2:B92,$G$2:$G92)</f>
        <v>#NUM!</v>
      </c>
      <c r="L92" t="e">
        <f>CORREL(C$2:C92,$G$2:$G92)</f>
        <v>#NUM!</v>
      </c>
      <c r="M92" t="e">
        <f>CORREL(D$2:D92,$G$2:$G92)</f>
        <v>#NUM!</v>
      </c>
      <c r="N92" t="e">
        <f>CORREL(E$2:E92,$G$2:$G92)</f>
        <v>#NUM!</v>
      </c>
      <c r="O92" s="46" t="e">
        <f>CORREL(F$2:F92,$G$2:$G92)</f>
        <v>#NUM!</v>
      </c>
      <c r="P92" t="e">
        <f>CORREL(G$2:G92,$G$2:$G92)</f>
        <v>#NUM!</v>
      </c>
      <c r="R92" t="e">
        <f t="shared" si="10"/>
        <v>#NUM!</v>
      </c>
      <c r="S92" t="e">
        <f t="shared" si="11"/>
        <v>#NUM!</v>
      </c>
      <c r="T92" t="e">
        <f>HLOOKUP(R92,$K92:$O$122,J92,0)</f>
        <v>#NUM!</v>
      </c>
      <c r="U92" t="e">
        <f>HLOOKUP(S92,$K92:$O$122,J92,0)</f>
        <v>#NUM!</v>
      </c>
    </row>
    <row r="93" spans="1:21" x14ac:dyDescent="0.3">
      <c r="A93" t="s">
        <v>286</v>
      </c>
      <c r="B93" t="e">
        <f t="shared" si="12"/>
        <v>#NUM!</v>
      </c>
      <c r="C93" t="e">
        <f t="shared" si="12"/>
        <v>#NUM!</v>
      </c>
      <c r="D93" t="e">
        <f t="shared" si="12"/>
        <v>#NUM!</v>
      </c>
      <c r="E93" t="e">
        <f t="shared" si="12"/>
        <v>#NUM!</v>
      </c>
      <c r="F93">
        <f t="shared" si="14"/>
        <v>1</v>
      </c>
      <c r="G93" t="e">
        <f t="shared" si="9"/>
        <v>#NUM!</v>
      </c>
      <c r="H93" t="e">
        <f t="shared" si="13"/>
        <v>#NUM!</v>
      </c>
      <c r="J93">
        <v>30</v>
      </c>
      <c r="K93" t="e">
        <f>CORREL(B$2:B93,$G$2:$G93)</f>
        <v>#NUM!</v>
      </c>
      <c r="L93" t="e">
        <f>CORREL(C$2:C93,$G$2:$G93)</f>
        <v>#NUM!</v>
      </c>
      <c r="M93" t="e">
        <f>CORREL(D$2:D93,$G$2:$G93)</f>
        <v>#NUM!</v>
      </c>
      <c r="N93" t="e">
        <f>CORREL(E$2:E93,$G$2:$G93)</f>
        <v>#NUM!</v>
      </c>
      <c r="O93" s="46" t="e">
        <f>CORREL(F$2:F93,$G$2:$G93)</f>
        <v>#NUM!</v>
      </c>
      <c r="P93" t="e">
        <f>CORREL(G$2:G93,$G$2:$G93)</f>
        <v>#NUM!</v>
      </c>
      <c r="R93" t="e">
        <f t="shared" si="10"/>
        <v>#NUM!</v>
      </c>
      <c r="S93" t="e">
        <f t="shared" si="11"/>
        <v>#NUM!</v>
      </c>
      <c r="T93" t="e">
        <f>HLOOKUP(R93,$K93:$O$122,J93,0)</f>
        <v>#NUM!</v>
      </c>
      <c r="U93" t="e">
        <f>HLOOKUP(S93,$K93:$O$122,J93,0)</f>
        <v>#NUM!</v>
      </c>
    </row>
    <row r="94" spans="1:21" x14ac:dyDescent="0.3">
      <c r="A94" t="s">
        <v>287</v>
      </c>
      <c r="B94" t="e">
        <f t="shared" si="12"/>
        <v>#NUM!</v>
      </c>
      <c r="C94" t="e">
        <f t="shared" si="12"/>
        <v>#NUM!</v>
      </c>
      <c r="D94" t="e">
        <f t="shared" si="12"/>
        <v>#NUM!</v>
      </c>
      <c r="E94" t="e">
        <f t="shared" si="12"/>
        <v>#NUM!</v>
      </c>
      <c r="F94">
        <f t="shared" si="14"/>
        <v>1</v>
      </c>
      <c r="G94" t="e">
        <f t="shared" si="9"/>
        <v>#NUM!</v>
      </c>
      <c r="H94" t="e">
        <f t="shared" si="13"/>
        <v>#NUM!</v>
      </c>
      <c r="J94">
        <v>29</v>
      </c>
      <c r="K94" t="e">
        <f>CORREL(B$2:B94,$G$2:$G94)</f>
        <v>#NUM!</v>
      </c>
      <c r="L94" t="e">
        <f>CORREL(C$2:C94,$G$2:$G94)</f>
        <v>#NUM!</v>
      </c>
      <c r="M94" t="e">
        <f>CORREL(D$2:D94,$G$2:$G94)</f>
        <v>#NUM!</v>
      </c>
      <c r="N94" t="e">
        <f>CORREL(E$2:E94,$G$2:$G94)</f>
        <v>#NUM!</v>
      </c>
      <c r="O94" s="46" t="e">
        <f>CORREL(F$2:F94,$G$2:$G94)</f>
        <v>#NUM!</v>
      </c>
      <c r="P94" t="e">
        <f>CORREL(G$2:G94,$G$2:$G94)</f>
        <v>#NUM!</v>
      </c>
      <c r="R94" t="e">
        <f t="shared" si="10"/>
        <v>#NUM!</v>
      </c>
      <c r="S94" t="e">
        <f t="shared" si="11"/>
        <v>#NUM!</v>
      </c>
      <c r="T94" t="e">
        <f>HLOOKUP(R94,$K94:$O$122,J94,0)</f>
        <v>#NUM!</v>
      </c>
      <c r="U94" t="e">
        <f>HLOOKUP(S94,$K94:$O$122,J94,0)</f>
        <v>#NUM!</v>
      </c>
    </row>
    <row r="95" spans="1:21" x14ac:dyDescent="0.3">
      <c r="A95" t="s">
        <v>288</v>
      </c>
      <c r="B95" t="e">
        <f t="shared" si="12"/>
        <v>#NUM!</v>
      </c>
      <c r="C95" t="e">
        <f t="shared" si="12"/>
        <v>#NUM!</v>
      </c>
      <c r="D95" t="e">
        <f t="shared" si="12"/>
        <v>#NUM!</v>
      </c>
      <c r="E95" t="e">
        <f t="shared" si="12"/>
        <v>#NUM!</v>
      </c>
      <c r="F95">
        <f t="shared" si="14"/>
        <v>1</v>
      </c>
      <c r="G95" t="e">
        <f t="shared" si="9"/>
        <v>#NUM!</v>
      </c>
      <c r="H95" t="e">
        <f t="shared" si="13"/>
        <v>#NUM!</v>
      </c>
      <c r="J95">
        <v>28</v>
      </c>
      <c r="K95" t="e">
        <f>CORREL(B$2:B95,$G$2:$G95)</f>
        <v>#NUM!</v>
      </c>
      <c r="L95" t="e">
        <f>CORREL(C$2:C95,$G$2:$G95)</f>
        <v>#NUM!</v>
      </c>
      <c r="M95" t="e">
        <f>CORREL(D$2:D95,$G$2:$G95)</f>
        <v>#NUM!</v>
      </c>
      <c r="N95" t="e">
        <f>CORREL(E$2:E95,$G$2:$G95)</f>
        <v>#NUM!</v>
      </c>
      <c r="O95" s="46" t="e">
        <f>CORREL(F$2:F95,$G$2:$G95)</f>
        <v>#NUM!</v>
      </c>
      <c r="P95" t="e">
        <f>CORREL(G$2:G95,$G$2:$G95)</f>
        <v>#NUM!</v>
      </c>
      <c r="R95" t="e">
        <f t="shared" si="10"/>
        <v>#NUM!</v>
      </c>
      <c r="S95" t="e">
        <f t="shared" si="11"/>
        <v>#NUM!</v>
      </c>
      <c r="T95" t="e">
        <f>HLOOKUP(R95,$K95:$O$122,J95,0)</f>
        <v>#NUM!</v>
      </c>
      <c r="U95" t="e">
        <f>HLOOKUP(S95,$K95:$O$122,J95,0)</f>
        <v>#NUM!</v>
      </c>
    </row>
    <row r="96" spans="1:21" x14ac:dyDescent="0.3">
      <c r="A96" t="s">
        <v>289</v>
      </c>
      <c r="B96" t="e">
        <f t="shared" si="12"/>
        <v>#NUM!</v>
      </c>
      <c r="C96" t="e">
        <f t="shared" si="12"/>
        <v>#NUM!</v>
      </c>
      <c r="D96" t="e">
        <f t="shared" si="12"/>
        <v>#NUM!</v>
      </c>
      <c r="E96" t="e">
        <f t="shared" si="12"/>
        <v>#NUM!</v>
      </c>
      <c r="F96">
        <f t="shared" si="14"/>
        <v>1</v>
      </c>
      <c r="G96" t="e">
        <f t="shared" si="9"/>
        <v>#NUM!</v>
      </c>
      <c r="H96" t="e">
        <f t="shared" si="13"/>
        <v>#NUM!</v>
      </c>
      <c r="J96">
        <v>27</v>
      </c>
      <c r="K96" t="e">
        <f>CORREL(B$2:B96,$G$2:$G96)</f>
        <v>#NUM!</v>
      </c>
      <c r="L96" t="e">
        <f>CORREL(C$2:C96,$G$2:$G96)</f>
        <v>#NUM!</v>
      </c>
      <c r="M96" t="e">
        <f>CORREL(D$2:D96,$G$2:$G96)</f>
        <v>#NUM!</v>
      </c>
      <c r="N96" t="e">
        <f>CORREL(E$2:E96,$G$2:$G96)</f>
        <v>#NUM!</v>
      </c>
      <c r="O96" s="46" t="e">
        <f>CORREL(F$2:F96,$G$2:$G96)</f>
        <v>#NUM!</v>
      </c>
      <c r="P96" t="e">
        <f>CORREL(G$2:G96,$G$2:$G96)</f>
        <v>#NUM!</v>
      </c>
      <c r="R96" t="e">
        <f t="shared" si="10"/>
        <v>#NUM!</v>
      </c>
      <c r="S96" t="e">
        <f t="shared" si="11"/>
        <v>#NUM!</v>
      </c>
      <c r="T96" t="e">
        <f>HLOOKUP(R96,$K96:$O$122,J96,0)</f>
        <v>#NUM!</v>
      </c>
      <c r="U96" t="e">
        <f>HLOOKUP(S96,$K96:$O$122,J96,0)</f>
        <v>#NUM!</v>
      </c>
    </row>
    <row r="97" spans="1:21" x14ac:dyDescent="0.3">
      <c r="A97" t="s">
        <v>290</v>
      </c>
      <c r="B97" t="e">
        <f t="shared" si="12"/>
        <v>#NUM!</v>
      </c>
      <c r="C97" t="e">
        <f t="shared" si="12"/>
        <v>#NUM!</v>
      </c>
      <c r="D97" t="e">
        <f t="shared" si="12"/>
        <v>#NUM!</v>
      </c>
      <c r="E97" t="e">
        <f t="shared" si="12"/>
        <v>#NUM!</v>
      </c>
      <c r="F97">
        <f t="shared" si="14"/>
        <v>1</v>
      </c>
      <c r="G97" t="e">
        <f t="shared" si="9"/>
        <v>#NUM!</v>
      </c>
      <c r="H97" t="e">
        <f t="shared" si="13"/>
        <v>#NUM!</v>
      </c>
      <c r="J97">
        <v>26</v>
      </c>
      <c r="K97" t="e">
        <f>CORREL(B$2:B97,$G$2:$G97)</f>
        <v>#NUM!</v>
      </c>
      <c r="L97" t="e">
        <f>CORREL(C$2:C97,$G$2:$G97)</f>
        <v>#NUM!</v>
      </c>
      <c r="M97" t="e">
        <f>CORREL(D$2:D97,$G$2:$G97)</f>
        <v>#NUM!</v>
      </c>
      <c r="N97" t="e">
        <f>CORREL(E$2:E97,$G$2:$G97)</f>
        <v>#NUM!</v>
      </c>
      <c r="O97" s="46" t="e">
        <f>CORREL(F$2:F97,$G$2:$G97)</f>
        <v>#NUM!</v>
      </c>
      <c r="P97" t="e">
        <f>CORREL(G$2:G97,$G$2:$G97)</f>
        <v>#NUM!</v>
      </c>
      <c r="R97" t="e">
        <f t="shared" si="10"/>
        <v>#NUM!</v>
      </c>
      <c r="S97" t="e">
        <f t="shared" si="11"/>
        <v>#NUM!</v>
      </c>
      <c r="T97" t="e">
        <f>HLOOKUP(R97,$K97:$O$122,J97,0)</f>
        <v>#NUM!</v>
      </c>
      <c r="U97" t="e">
        <f>HLOOKUP(S97,$K97:$O$122,J97,0)</f>
        <v>#NUM!</v>
      </c>
    </row>
    <row r="98" spans="1:21" x14ac:dyDescent="0.3">
      <c r="A98" t="s">
        <v>291</v>
      </c>
      <c r="B98" t="e">
        <f t="shared" si="12"/>
        <v>#NUM!</v>
      </c>
      <c r="C98" t="e">
        <f t="shared" si="12"/>
        <v>#NUM!</v>
      </c>
      <c r="D98" t="e">
        <f t="shared" si="12"/>
        <v>#NUM!</v>
      </c>
      <c r="E98" t="e">
        <f t="shared" si="12"/>
        <v>#NUM!</v>
      </c>
      <c r="F98">
        <f t="shared" si="14"/>
        <v>1</v>
      </c>
      <c r="G98" t="e">
        <f t="shared" si="9"/>
        <v>#NUM!</v>
      </c>
      <c r="H98" t="e">
        <f t="shared" si="13"/>
        <v>#NUM!</v>
      </c>
      <c r="J98">
        <v>25</v>
      </c>
      <c r="K98" t="e">
        <f>CORREL(B$2:B98,$G$2:$G98)</f>
        <v>#NUM!</v>
      </c>
      <c r="L98" t="e">
        <f>CORREL(C$2:C98,$G$2:$G98)</f>
        <v>#NUM!</v>
      </c>
      <c r="M98" t="e">
        <f>CORREL(D$2:D98,$G$2:$G98)</f>
        <v>#NUM!</v>
      </c>
      <c r="N98" t="e">
        <f>CORREL(E$2:E98,$G$2:$G98)</f>
        <v>#NUM!</v>
      </c>
      <c r="O98" s="46" t="e">
        <f>CORREL(F$2:F98,$G$2:$G98)</f>
        <v>#NUM!</v>
      </c>
      <c r="P98" t="e">
        <f>CORREL(G$2:G98,$G$2:$G98)</f>
        <v>#NUM!</v>
      </c>
      <c r="R98" t="e">
        <f t="shared" si="10"/>
        <v>#NUM!</v>
      </c>
      <c r="S98" t="e">
        <f t="shared" si="11"/>
        <v>#NUM!</v>
      </c>
      <c r="T98" t="e">
        <f>HLOOKUP(R98,$K98:$O$122,J98,0)</f>
        <v>#NUM!</v>
      </c>
      <c r="U98" t="e">
        <f>HLOOKUP(S98,$K98:$O$122,J98,0)</f>
        <v>#NUM!</v>
      </c>
    </row>
    <row r="99" spans="1:21" x14ac:dyDescent="0.3">
      <c r="A99" t="s">
        <v>292</v>
      </c>
      <c r="B99" t="e">
        <f t="shared" si="12"/>
        <v>#NUM!</v>
      </c>
      <c r="C99" t="e">
        <f t="shared" si="12"/>
        <v>#NUM!</v>
      </c>
      <c r="D99" t="e">
        <f t="shared" si="12"/>
        <v>#NUM!</v>
      </c>
      <c r="E99" t="e">
        <f t="shared" si="12"/>
        <v>#NUM!</v>
      </c>
      <c r="F99">
        <f t="shared" si="14"/>
        <v>1</v>
      </c>
      <c r="G99" t="e">
        <f t="shared" si="9"/>
        <v>#NUM!</v>
      </c>
      <c r="H99" t="e">
        <f t="shared" si="13"/>
        <v>#NUM!</v>
      </c>
      <c r="J99">
        <v>24</v>
      </c>
      <c r="K99" t="e">
        <f>CORREL(B$2:B99,$G$2:$G99)</f>
        <v>#NUM!</v>
      </c>
      <c r="L99" t="e">
        <f>CORREL(C$2:C99,$G$2:$G99)</f>
        <v>#NUM!</v>
      </c>
      <c r="M99" t="e">
        <f>CORREL(D$2:D99,$G$2:$G99)</f>
        <v>#NUM!</v>
      </c>
      <c r="N99" t="e">
        <f>CORREL(E$2:E99,$G$2:$G99)</f>
        <v>#NUM!</v>
      </c>
      <c r="O99" s="46" t="e">
        <f>CORREL(F$2:F99,$G$2:$G99)</f>
        <v>#NUM!</v>
      </c>
      <c r="P99" t="e">
        <f>CORREL(G$2:G99,$G$2:$G99)</f>
        <v>#NUM!</v>
      </c>
      <c r="R99" t="e">
        <f t="shared" si="10"/>
        <v>#NUM!</v>
      </c>
      <c r="S99" t="e">
        <f t="shared" si="11"/>
        <v>#NUM!</v>
      </c>
      <c r="T99" t="e">
        <f>HLOOKUP(R99,$K99:$O$122,J99,0)</f>
        <v>#NUM!</v>
      </c>
      <c r="U99" t="e">
        <f>HLOOKUP(S99,$K99:$O$122,J99,0)</f>
        <v>#NUM!</v>
      </c>
    </row>
    <row r="100" spans="1:21" x14ac:dyDescent="0.3">
      <c r="A100" t="s">
        <v>293</v>
      </c>
      <c r="B100" t="e">
        <f t="shared" si="12"/>
        <v>#NUM!</v>
      </c>
      <c r="C100" t="e">
        <f t="shared" si="12"/>
        <v>#NUM!</v>
      </c>
      <c r="D100" t="e">
        <f t="shared" si="12"/>
        <v>#NUM!</v>
      </c>
      <c r="E100" t="e">
        <f t="shared" si="12"/>
        <v>#NUM!</v>
      </c>
      <c r="F100">
        <f t="shared" si="14"/>
        <v>1</v>
      </c>
      <c r="G100" t="e">
        <f t="shared" si="9"/>
        <v>#NUM!</v>
      </c>
      <c r="H100" t="e">
        <f t="shared" si="13"/>
        <v>#NUM!</v>
      </c>
      <c r="J100">
        <v>23</v>
      </c>
      <c r="K100" t="e">
        <f>CORREL(B$2:B100,$G$2:$G100)</f>
        <v>#NUM!</v>
      </c>
      <c r="L100" t="e">
        <f>CORREL(C$2:C100,$G$2:$G100)</f>
        <v>#NUM!</v>
      </c>
      <c r="M100" t="e">
        <f>CORREL(D$2:D100,$G$2:$G100)</f>
        <v>#NUM!</v>
      </c>
      <c r="N100" t="e">
        <f>CORREL(E$2:E100,$G$2:$G100)</f>
        <v>#NUM!</v>
      </c>
      <c r="O100" s="46" t="e">
        <f>CORREL(F$2:F100,$G$2:$G100)</f>
        <v>#NUM!</v>
      </c>
      <c r="P100" t="e">
        <f>CORREL(G$2:G100,$G$2:$G100)</f>
        <v>#NUM!</v>
      </c>
      <c r="R100" t="e">
        <f t="shared" si="10"/>
        <v>#NUM!</v>
      </c>
      <c r="S100" t="e">
        <f t="shared" si="11"/>
        <v>#NUM!</v>
      </c>
      <c r="T100" t="e">
        <f>HLOOKUP(R100,$K100:$O$122,J100,0)</f>
        <v>#NUM!</v>
      </c>
      <c r="U100" t="e">
        <f>HLOOKUP(S100,$K100:$O$122,J100,0)</f>
        <v>#NUM!</v>
      </c>
    </row>
    <row r="101" spans="1:21" x14ac:dyDescent="0.3">
      <c r="A101" t="s">
        <v>294</v>
      </c>
      <c r="B101" t="e">
        <f t="shared" si="12"/>
        <v>#NUM!</v>
      </c>
      <c r="C101" t="e">
        <f t="shared" si="12"/>
        <v>#NUM!</v>
      </c>
      <c r="D101" t="e">
        <f t="shared" si="12"/>
        <v>#NUM!</v>
      </c>
      <c r="E101" t="e">
        <f t="shared" si="12"/>
        <v>#NUM!</v>
      </c>
      <c r="F101">
        <f t="shared" si="14"/>
        <v>1</v>
      </c>
      <c r="G101" t="e">
        <f t="shared" si="9"/>
        <v>#NUM!</v>
      </c>
      <c r="H101" t="e">
        <f t="shared" si="13"/>
        <v>#NUM!</v>
      </c>
      <c r="J101">
        <v>22</v>
      </c>
      <c r="K101" t="e">
        <f>CORREL(B$2:B101,$G$2:$G101)</f>
        <v>#NUM!</v>
      </c>
      <c r="L101" t="e">
        <f>CORREL(C$2:C101,$G$2:$G101)</f>
        <v>#NUM!</v>
      </c>
      <c r="M101" t="e">
        <f>CORREL(D$2:D101,$G$2:$G101)</f>
        <v>#NUM!</v>
      </c>
      <c r="N101" t="e">
        <f>CORREL(E$2:E101,$G$2:$G101)</f>
        <v>#NUM!</v>
      </c>
      <c r="O101" s="46" t="e">
        <f>CORREL(F$2:F101,$G$2:$G101)</f>
        <v>#NUM!</v>
      </c>
      <c r="P101" t="e">
        <f>CORREL(G$2:G101,$G$2:$G101)</f>
        <v>#NUM!</v>
      </c>
      <c r="R101" t="e">
        <f t="shared" si="10"/>
        <v>#NUM!</v>
      </c>
      <c r="S101" t="e">
        <f t="shared" si="11"/>
        <v>#NUM!</v>
      </c>
      <c r="T101" t="e">
        <f>HLOOKUP(R101,$K101:$O$122,J101,0)</f>
        <v>#NUM!</v>
      </c>
      <c r="U101" t="e">
        <f>HLOOKUP(S101,$K101:$O$122,J101,0)</f>
        <v>#NUM!</v>
      </c>
    </row>
    <row r="102" spans="1:21" x14ac:dyDescent="0.3">
      <c r="A102" t="s">
        <v>295</v>
      </c>
      <c r="B102" t="e">
        <f t="shared" si="12"/>
        <v>#NUM!</v>
      </c>
      <c r="C102" t="e">
        <f t="shared" si="12"/>
        <v>#NUM!</v>
      </c>
      <c r="D102" t="e">
        <f t="shared" si="12"/>
        <v>#NUM!</v>
      </c>
      <c r="E102" t="e">
        <f t="shared" si="12"/>
        <v>#NUM!</v>
      </c>
      <c r="F102">
        <f t="shared" si="14"/>
        <v>1</v>
      </c>
      <c r="G102" t="e">
        <f t="shared" si="9"/>
        <v>#NUM!</v>
      </c>
      <c r="H102" t="e">
        <f t="shared" si="13"/>
        <v>#NUM!</v>
      </c>
      <c r="J102">
        <v>21</v>
      </c>
      <c r="K102" t="e">
        <f>CORREL(B$2:B102,$G$2:$G102)</f>
        <v>#NUM!</v>
      </c>
      <c r="L102" t="e">
        <f>CORREL(C$2:C102,$G$2:$G102)</f>
        <v>#NUM!</v>
      </c>
      <c r="M102" t="e">
        <f>CORREL(D$2:D102,$G$2:$G102)</f>
        <v>#NUM!</v>
      </c>
      <c r="N102" t="e">
        <f>CORREL(E$2:E102,$G$2:$G102)</f>
        <v>#NUM!</v>
      </c>
      <c r="O102" s="46" t="e">
        <f>CORREL(F$2:F102,$G$2:$G102)</f>
        <v>#NUM!</v>
      </c>
      <c r="P102" t="e">
        <f>CORREL(G$2:G102,$G$2:$G102)</f>
        <v>#NUM!</v>
      </c>
      <c r="R102" t="e">
        <f t="shared" si="10"/>
        <v>#NUM!</v>
      </c>
      <c r="S102" t="e">
        <f t="shared" si="11"/>
        <v>#NUM!</v>
      </c>
      <c r="T102" t="e">
        <f>HLOOKUP(R102,$K102:$O$122,J102,0)</f>
        <v>#NUM!</v>
      </c>
      <c r="U102" t="e">
        <f>HLOOKUP(S102,$K102:$O$122,J102,0)</f>
        <v>#NUM!</v>
      </c>
    </row>
    <row r="103" spans="1:21" x14ac:dyDescent="0.3">
      <c r="A103" t="s">
        <v>296</v>
      </c>
      <c r="B103" t="e">
        <f t="shared" si="12"/>
        <v>#NUM!</v>
      </c>
      <c r="C103" t="e">
        <f t="shared" si="12"/>
        <v>#NUM!</v>
      </c>
      <c r="D103" t="e">
        <f t="shared" si="12"/>
        <v>#NUM!</v>
      </c>
      <c r="E103" t="e">
        <f t="shared" si="12"/>
        <v>#NUM!</v>
      </c>
      <c r="F103">
        <f t="shared" si="14"/>
        <v>1</v>
      </c>
      <c r="G103" t="e">
        <f t="shared" si="9"/>
        <v>#NUM!</v>
      </c>
      <c r="H103" t="e">
        <f t="shared" si="13"/>
        <v>#NUM!</v>
      </c>
      <c r="J103">
        <v>20</v>
      </c>
      <c r="K103" t="e">
        <f>CORREL(B$2:B103,$G$2:$G103)</f>
        <v>#NUM!</v>
      </c>
      <c r="L103" t="e">
        <f>CORREL(C$2:C103,$G$2:$G103)</f>
        <v>#NUM!</v>
      </c>
      <c r="M103" t="e">
        <f>CORREL(D$2:D103,$G$2:$G103)</f>
        <v>#NUM!</v>
      </c>
      <c r="N103" t="e">
        <f>CORREL(E$2:E103,$G$2:$G103)</f>
        <v>#NUM!</v>
      </c>
      <c r="O103" s="46" t="e">
        <f>CORREL(F$2:F103,$G$2:$G103)</f>
        <v>#NUM!</v>
      </c>
      <c r="P103" t="e">
        <f>CORREL(G$2:G103,$G$2:$G103)</f>
        <v>#NUM!</v>
      </c>
      <c r="R103" t="e">
        <f t="shared" si="10"/>
        <v>#NUM!</v>
      </c>
      <c r="S103" t="e">
        <f t="shared" si="11"/>
        <v>#NUM!</v>
      </c>
      <c r="T103" t="e">
        <f>HLOOKUP(R103,$K103:$O$122,J103,0)</f>
        <v>#NUM!</v>
      </c>
      <c r="U103" t="e">
        <f>HLOOKUP(S103,$K103:$O$122,J103,0)</f>
        <v>#NUM!</v>
      </c>
    </row>
    <row r="104" spans="1:21" x14ac:dyDescent="0.3">
      <c r="A104" t="s">
        <v>297</v>
      </c>
      <c r="B104" t="e">
        <f t="shared" si="12"/>
        <v>#NUM!</v>
      </c>
      <c r="C104" t="e">
        <f t="shared" si="12"/>
        <v>#NUM!</v>
      </c>
      <c r="D104" t="e">
        <f t="shared" si="12"/>
        <v>#NUM!</v>
      </c>
      <c r="E104" t="e">
        <f t="shared" si="12"/>
        <v>#NUM!</v>
      </c>
      <c r="F104">
        <f t="shared" si="14"/>
        <v>1</v>
      </c>
      <c r="G104" t="e">
        <f t="shared" si="9"/>
        <v>#NUM!</v>
      </c>
      <c r="H104" t="e">
        <f t="shared" si="13"/>
        <v>#NUM!</v>
      </c>
      <c r="J104">
        <v>19</v>
      </c>
      <c r="K104" t="e">
        <f>CORREL(B$2:B104,$G$2:$G104)</f>
        <v>#NUM!</v>
      </c>
      <c r="L104" t="e">
        <f>CORREL(C$2:C104,$G$2:$G104)</f>
        <v>#NUM!</v>
      </c>
      <c r="M104" t="e">
        <f>CORREL(D$2:D104,$G$2:$G104)</f>
        <v>#NUM!</v>
      </c>
      <c r="N104" t="e">
        <f>CORREL(E$2:E104,$G$2:$G104)</f>
        <v>#NUM!</v>
      </c>
      <c r="O104" s="46" t="e">
        <f>CORREL(F$2:F104,$G$2:$G104)</f>
        <v>#NUM!</v>
      </c>
      <c r="P104" t="e">
        <f>CORREL(G$2:G104,$G$2:$G104)</f>
        <v>#NUM!</v>
      </c>
      <c r="R104" t="e">
        <f t="shared" si="10"/>
        <v>#NUM!</v>
      </c>
      <c r="S104" t="e">
        <f t="shared" si="11"/>
        <v>#NUM!</v>
      </c>
      <c r="T104" t="e">
        <f>HLOOKUP(R104,$K104:$O$122,J104,0)</f>
        <v>#NUM!</v>
      </c>
      <c r="U104" t="e">
        <f>HLOOKUP(S104,$K104:$O$122,J104,0)</f>
        <v>#NUM!</v>
      </c>
    </row>
    <row r="105" spans="1:21" x14ac:dyDescent="0.3">
      <c r="A105" t="s">
        <v>298</v>
      </c>
      <c r="B105" t="e">
        <f t="shared" si="12"/>
        <v>#NUM!</v>
      </c>
      <c r="C105" t="e">
        <f t="shared" si="12"/>
        <v>#NUM!</v>
      </c>
      <c r="D105" t="e">
        <f t="shared" si="12"/>
        <v>#NUM!</v>
      </c>
      <c r="E105" t="e">
        <f t="shared" si="12"/>
        <v>#NUM!</v>
      </c>
      <c r="F105">
        <f t="shared" si="14"/>
        <v>1</v>
      </c>
      <c r="G105" t="e">
        <f t="shared" si="9"/>
        <v>#NUM!</v>
      </c>
      <c r="H105" t="e">
        <f t="shared" si="13"/>
        <v>#NUM!</v>
      </c>
      <c r="J105">
        <v>18</v>
      </c>
      <c r="K105" t="e">
        <f>CORREL(B$2:B105,$G$2:$G105)</f>
        <v>#NUM!</v>
      </c>
      <c r="L105" t="e">
        <f>CORREL(C$2:C105,$G$2:$G105)</f>
        <v>#NUM!</v>
      </c>
      <c r="M105" t="e">
        <f>CORREL(D$2:D105,$G$2:$G105)</f>
        <v>#NUM!</v>
      </c>
      <c r="N105" t="e">
        <f>CORREL(E$2:E105,$G$2:$G105)</f>
        <v>#NUM!</v>
      </c>
      <c r="O105" s="46" t="e">
        <f>CORREL(F$2:F105,$G$2:$G105)</f>
        <v>#NUM!</v>
      </c>
      <c r="P105" t="e">
        <f>CORREL(G$2:G105,$G$2:$G105)</f>
        <v>#NUM!</v>
      </c>
      <c r="R105" t="e">
        <f t="shared" si="10"/>
        <v>#NUM!</v>
      </c>
      <c r="S105" t="e">
        <f t="shared" si="11"/>
        <v>#NUM!</v>
      </c>
      <c r="T105" t="e">
        <f>HLOOKUP(R105,$K105:$O$122,J105,0)</f>
        <v>#NUM!</v>
      </c>
      <c r="U105" t="e">
        <f>HLOOKUP(S105,$K105:$O$122,J105,0)</f>
        <v>#NUM!</v>
      </c>
    </row>
    <row r="106" spans="1:21" x14ac:dyDescent="0.3">
      <c r="A106" t="s">
        <v>299</v>
      </c>
      <c r="B106" t="e">
        <f t="shared" si="12"/>
        <v>#NUM!</v>
      </c>
      <c r="C106" t="e">
        <f t="shared" si="12"/>
        <v>#NUM!</v>
      </c>
      <c r="D106" t="e">
        <f t="shared" si="12"/>
        <v>#NUM!</v>
      </c>
      <c r="E106" t="e">
        <f t="shared" si="12"/>
        <v>#NUM!</v>
      </c>
      <c r="F106">
        <f t="shared" si="14"/>
        <v>1</v>
      </c>
      <c r="G106" t="e">
        <f t="shared" si="9"/>
        <v>#NUM!</v>
      </c>
      <c r="H106" t="e">
        <f t="shared" si="13"/>
        <v>#NUM!</v>
      </c>
      <c r="J106">
        <v>17</v>
      </c>
      <c r="K106" t="e">
        <f>CORREL(B$2:B106,$G$2:$G106)</f>
        <v>#NUM!</v>
      </c>
      <c r="L106" t="e">
        <f>CORREL(C$2:C106,$G$2:$G106)</f>
        <v>#NUM!</v>
      </c>
      <c r="M106" t="e">
        <f>CORREL(D$2:D106,$G$2:$G106)</f>
        <v>#NUM!</v>
      </c>
      <c r="N106" t="e">
        <f>CORREL(E$2:E106,$G$2:$G106)</f>
        <v>#NUM!</v>
      </c>
      <c r="O106" s="46" t="e">
        <f>CORREL(F$2:F106,$G$2:$G106)</f>
        <v>#NUM!</v>
      </c>
      <c r="P106" t="e">
        <f>CORREL(G$2:G106,$G$2:$G106)</f>
        <v>#NUM!</v>
      </c>
      <c r="R106" t="e">
        <f t="shared" si="10"/>
        <v>#NUM!</v>
      </c>
      <c r="S106" t="e">
        <f t="shared" si="11"/>
        <v>#NUM!</v>
      </c>
      <c r="T106" t="e">
        <f>HLOOKUP(R106,$K106:$O$122,J106,0)</f>
        <v>#NUM!</v>
      </c>
      <c r="U106" t="e">
        <f>HLOOKUP(S106,$K106:$O$122,J106,0)</f>
        <v>#NUM!</v>
      </c>
    </row>
    <row r="107" spans="1:21" x14ac:dyDescent="0.3">
      <c r="A107" t="s">
        <v>300</v>
      </c>
      <c r="B107" t="e">
        <f t="shared" si="12"/>
        <v>#NUM!</v>
      </c>
      <c r="C107" t="e">
        <f t="shared" si="12"/>
        <v>#NUM!</v>
      </c>
      <c r="D107" t="e">
        <f t="shared" si="12"/>
        <v>#NUM!</v>
      </c>
      <c r="E107" t="e">
        <f t="shared" si="12"/>
        <v>#NUM!</v>
      </c>
      <c r="F107">
        <f t="shared" si="14"/>
        <v>1</v>
      </c>
      <c r="G107" t="e">
        <f t="shared" si="9"/>
        <v>#NUM!</v>
      </c>
      <c r="H107" t="e">
        <f t="shared" si="13"/>
        <v>#NUM!</v>
      </c>
      <c r="J107">
        <v>16</v>
      </c>
      <c r="K107" t="e">
        <f>CORREL(B$2:B107,$G$2:$G107)</f>
        <v>#NUM!</v>
      </c>
      <c r="L107" t="e">
        <f>CORREL(C$2:C107,$G$2:$G107)</f>
        <v>#NUM!</v>
      </c>
      <c r="M107" t="e">
        <f>CORREL(D$2:D107,$G$2:$G107)</f>
        <v>#NUM!</v>
      </c>
      <c r="N107" t="e">
        <f>CORREL(E$2:E107,$G$2:$G107)</f>
        <v>#NUM!</v>
      </c>
      <c r="O107" s="46" t="e">
        <f>CORREL(F$2:F107,$G$2:$G107)</f>
        <v>#NUM!</v>
      </c>
      <c r="P107" t="e">
        <f>CORREL(G$2:G107,$G$2:$G107)</f>
        <v>#NUM!</v>
      </c>
      <c r="R107" t="e">
        <f t="shared" si="10"/>
        <v>#NUM!</v>
      </c>
      <c r="S107" t="e">
        <f t="shared" si="11"/>
        <v>#NUM!</v>
      </c>
      <c r="T107" t="e">
        <f>HLOOKUP(R107,$K107:$O$122,J107,0)</f>
        <v>#NUM!</v>
      </c>
      <c r="U107" t="e">
        <f>HLOOKUP(S107,$K107:$O$122,J107,0)</f>
        <v>#NUM!</v>
      </c>
    </row>
    <row r="108" spans="1:21" x14ac:dyDescent="0.3">
      <c r="A108" t="s">
        <v>301</v>
      </c>
      <c r="B108" t="e">
        <f t="shared" si="12"/>
        <v>#NUM!</v>
      </c>
      <c r="C108" t="e">
        <f t="shared" si="12"/>
        <v>#NUM!</v>
      </c>
      <c r="D108" t="e">
        <f t="shared" si="12"/>
        <v>#NUM!</v>
      </c>
      <c r="E108" t="e">
        <f t="shared" si="12"/>
        <v>#NUM!</v>
      </c>
      <c r="F108">
        <f t="shared" si="14"/>
        <v>1</v>
      </c>
      <c r="G108" t="e">
        <f t="shared" si="9"/>
        <v>#NUM!</v>
      </c>
      <c r="H108" t="e">
        <f t="shared" si="13"/>
        <v>#NUM!</v>
      </c>
      <c r="J108">
        <v>15</v>
      </c>
      <c r="K108" t="e">
        <f>CORREL(B$2:B108,$G$2:$G108)</f>
        <v>#NUM!</v>
      </c>
      <c r="L108" t="e">
        <f>CORREL(C$2:C108,$G$2:$G108)</f>
        <v>#NUM!</v>
      </c>
      <c r="M108" t="e">
        <f>CORREL(D$2:D108,$G$2:$G108)</f>
        <v>#NUM!</v>
      </c>
      <c r="N108" t="e">
        <f>CORREL(E$2:E108,$G$2:$G108)</f>
        <v>#NUM!</v>
      </c>
      <c r="O108" s="46" t="e">
        <f>CORREL(F$2:F108,$G$2:$G108)</f>
        <v>#NUM!</v>
      </c>
      <c r="P108" t="e">
        <f>CORREL(G$2:G108,$G$2:$G108)</f>
        <v>#NUM!</v>
      </c>
      <c r="R108" t="e">
        <f t="shared" si="10"/>
        <v>#NUM!</v>
      </c>
      <c r="S108" t="e">
        <f t="shared" si="11"/>
        <v>#NUM!</v>
      </c>
      <c r="T108" t="e">
        <f>HLOOKUP(R108,$K108:$O$122,J108,0)</f>
        <v>#NUM!</v>
      </c>
      <c r="U108" t="e">
        <f>HLOOKUP(S108,$K108:$O$122,J108,0)</f>
        <v>#NUM!</v>
      </c>
    </row>
    <row r="109" spans="1:21" x14ac:dyDescent="0.3">
      <c r="A109" t="s">
        <v>302</v>
      </c>
      <c r="B109" t="e">
        <f t="shared" si="12"/>
        <v>#NUM!</v>
      </c>
      <c r="C109" t="e">
        <f t="shared" si="12"/>
        <v>#NUM!</v>
      </c>
      <c r="D109" t="e">
        <f t="shared" si="12"/>
        <v>#NUM!</v>
      </c>
      <c r="E109" t="e">
        <f t="shared" si="12"/>
        <v>#NUM!</v>
      </c>
      <c r="F109">
        <f t="shared" si="14"/>
        <v>1</v>
      </c>
      <c r="G109" t="e">
        <f t="shared" si="9"/>
        <v>#NUM!</v>
      </c>
      <c r="H109" t="e">
        <f t="shared" si="13"/>
        <v>#NUM!</v>
      </c>
      <c r="J109">
        <v>14</v>
      </c>
      <c r="K109" t="e">
        <f>CORREL(B$2:B109,$G$2:$G109)</f>
        <v>#NUM!</v>
      </c>
      <c r="L109" t="e">
        <f>CORREL(C$2:C109,$G$2:$G109)</f>
        <v>#NUM!</v>
      </c>
      <c r="M109" t="e">
        <f>CORREL(D$2:D109,$G$2:$G109)</f>
        <v>#NUM!</v>
      </c>
      <c r="N109" t="e">
        <f>CORREL(E$2:E109,$G$2:$G109)</f>
        <v>#NUM!</v>
      </c>
      <c r="O109" s="46" t="e">
        <f>CORREL(F$2:F109,$G$2:$G109)</f>
        <v>#NUM!</v>
      </c>
      <c r="P109" t="e">
        <f>CORREL(G$2:G109,$G$2:$G109)</f>
        <v>#NUM!</v>
      </c>
      <c r="R109" t="e">
        <f t="shared" si="10"/>
        <v>#NUM!</v>
      </c>
      <c r="S109" t="e">
        <f t="shared" si="11"/>
        <v>#NUM!</v>
      </c>
      <c r="T109" t="e">
        <f>HLOOKUP(R109,$K109:$O$122,J109,0)</f>
        <v>#NUM!</v>
      </c>
      <c r="U109" t="e">
        <f>HLOOKUP(S109,$K109:$O$122,J109,0)</f>
        <v>#NUM!</v>
      </c>
    </row>
    <row r="110" spans="1:21" x14ac:dyDescent="0.3">
      <c r="A110" t="s">
        <v>303</v>
      </c>
      <c r="B110" t="e">
        <f t="shared" si="12"/>
        <v>#NUM!</v>
      </c>
      <c r="C110" t="e">
        <f t="shared" si="12"/>
        <v>#NUM!</v>
      </c>
      <c r="D110" t="e">
        <f t="shared" si="12"/>
        <v>#NUM!</v>
      </c>
      <c r="E110" t="e">
        <f t="shared" si="12"/>
        <v>#NUM!</v>
      </c>
      <c r="F110">
        <f t="shared" si="14"/>
        <v>1</v>
      </c>
      <c r="G110" t="e">
        <f t="shared" si="9"/>
        <v>#NUM!</v>
      </c>
      <c r="H110" t="e">
        <f t="shared" si="13"/>
        <v>#NUM!</v>
      </c>
      <c r="J110">
        <v>13</v>
      </c>
      <c r="K110" t="e">
        <f>CORREL(B$2:B110,$G$2:$G110)</f>
        <v>#NUM!</v>
      </c>
      <c r="L110" t="e">
        <f>CORREL(C$2:C110,$G$2:$G110)</f>
        <v>#NUM!</v>
      </c>
      <c r="M110" t="e">
        <f>CORREL(D$2:D110,$G$2:$G110)</f>
        <v>#NUM!</v>
      </c>
      <c r="N110" t="e">
        <f>CORREL(E$2:E110,$G$2:$G110)</f>
        <v>#NUM!</v>
      </c>
      <c r="O110" s="46" t="e">
        <f>CORREL(F$2:F110,$G$2:$G110)</f>
        <v>#NUM!</v>
      </c>
      <c r="P110" t="e">
        <f>CORREL(G$2:G110,$G$2:$G110)</f>
        <v>#NUM!</v>
      </c>
      <c r="R110" t="e">
        <f t="shared" si="10"/>
        <v>#NUM!</v>
      </c>
      <c r="S110" t="e">
        <f t="shared" si="11"/>
        <v>#NUM!</v>
      </c>
      <c r="T110" t="e">
        <f>HLOOKUP(R110,$K110:$O$122,J110,0)</f>
        <v>#NUM!</v>
      </c>
      <c r="U110" t="e">
        <f>HLOOKUP(S110,$K110:$O$122,J110,0)</f>
        <v>#NUM!</v>
      </c>
    </row>
    <row r="111" spans="1:21" x14ac:dyDescent="0.3">
      <c r="A111" t="s">
        <v>304</v>
      </c>
      <c r="B111" t="e">
        <f t="shared" si="12"/>
        <v>#NUM!</v>
      </c>
      <c r="C111" t="e">
        <f t="shared" si="12"/>
        <v>#NUM!</v>
      </c>
      <c r="D111" t="e">
        <f t="shared" si="12"/>
        <v>#NUM!</v>
      </c>
      <c r="E111" t="e">
        <f t="shared" si="12"/>
        <v>#NUM!</v>
      </c>
      <c r="F111">
        <f t="shared" si="14"/>
        <v>1</v>
      </c>
      <c r="G111" t="e">
        <f t="shared" si="9"/>
        <v>#NUM!</v>
      </c>
      <c r="H111" t="e">
        <f t="shared" si="13"/>
        <v>#NUM!</v>
      </c>
      <c r="J111">
        <v>12</v>
      </c>
      <c r="K111" t="e">
        <f>CORREL(B$2:B111,$G$2:$G111)</f>
        <v>#NUM!</v>
      </c>
      <c r="L111" t="e">
        <f>CORREL(C$2:C111,$G$2:$G111)</f>
        <v>#NUM!</v>
      </c>
      <c r="M111" t="e">
        <f>CORREL(D$2:D111,$G$2:$G111)</f>
        <v>#NUM!</v>
      </c>
      <c r="N111" t="e">
        <f>CORREL(E$2:E111,$G$2:$G111)</f>
        <v>#NUM!</v>
      </c>
      <c r="O111" s="46" t="e">
        <f>CORREL(F$2:F111,$G$2:$G111)</f>
        <v>#NUM!</v>
      </c>
      <c r="P111" t="e">
        <f>CORREL(G$2:G111,$G$2:$G111)</f>
        <v>#NUM!</v>
      </c>
      <c r="R111" t="e">
        <f t="shared" si="10"/>
        <v>#NUM!</v>
      </c>
      <c r="S111" t="e">
        <f t="shared" si="11"/>
        <v>#NUM!</v>
      </c>
      <c r="T111" t="e">
        <f>HLOOKUP(R111,$K111:$O$122,J111,0)</f>
        <v>#NUM!</v>
      </c>
      <c r="U111" t="e">
        <f>HLOOKUP(S111,$K111:$O$122,J111,0)</f>
        <v>#NUM!</v>
      </c>
    </row>
    <row r="112" spans="1:21" x14ac:dyDescent="0.3">
      <c r="A112" t="s">
        <v>305</v>
      </c>
      <c r="B112" t="e">
        <f t="shared" si="12"/>
        <v>#NUM!</v>
      </c>
      <c r="C112" t="e">
        <f t="shared" si="12"/>
        <v>#NUM!</v>
      </c>
      <c r="D112" t="e">
        <f t="shared" si="12"/>
        <v>#NUM!</v>
      </c>
      <c r="E112" t="e">
        <f t="shared" si="12"/>
        <v>#NUM!</v>
      </c>
      <c r="F112">
        <f t="shared" si="14"/>
        <v>1</v>
      </c>
      <c r="G112" t="e">
        <f t="shared" si="9"/>
        <v>#NUM!</v>
      </c>
      <c r="H112" t="e">
        <f t="shared" si="13"/>
        <v>#NUM!</v>
      </c>
      <c r="J112">
        <v>11</v>
      </c>
      <c r="K112" t="e">
        <f>CORREL(B$2:B112,$G$2:$G112)</f>
        <v>#NUM!</v>
      </c>
      <c r="L112" t="e">
        <f>CORREL(C$2:C112,$G$2:$G112)</f>
        <v>#NUM!</v>
      </c>
      <c r="M112" t="e">
        <f>CORREL(D$2:D112,$G$2:$G112)</f>
        <v>#NUM!</v>
      </c>
      <c r="N112" t="e">
        <f>CORREL(E$2:E112,$G$2:$G112)</f>
        <v>#NUM!</v>
      </c>
      <c r="O112" s="46" t="e">
        <f>CORREL(F$2:F112,$G$2:$G112)</f>
        <v>#NUM!</v>
      </c>
      <c r="P112" t="e">
        <f>CORREL(G$2:G112,$G$2:$G112)</f>
        <v>#NUM!</v>
      </c>
      <c r="R112" t="e">
        <f t="shared" si="10"/>
        <v>#NUM!</v>
      </c>
      <c r="S112" t="e">
        <f t="shared" si="11"/>
        <v>#NUM!</v>
      </c>
      <c r="T112" t="e">
        <f>HLOOKUP(R112,$K112:$O$122,J112,0)</f>
        <v>#NUM!</v>
      </c>
      <c r="U112" t="e">
        <f>HLOOKUP(S112,$K112:$O$122,J112,0)</f>
        <v>#NUM!</v>
      </c>
    </row>
    <row r="113" spans="1:21" x14ac:dyDescent="0.3">
      <c r="A113" t="s">
        <v>306</v>
      </c>
      <c r="B113" t="e">
        <f t="shared" si="12"/>
        <v>#NUM!</v>
      </c>
      <c r="C113" t="e">
        <f t="shared" si="12"/>
        <v>#NUM!</v>
      </c>
      <c r="D113" t="e">
        <f t="shared" si="12"/>
        <v>#NUM!</v>
      </c>
      <c r="E113" t="e">
        <f t="shared" si="12"/>
        <v>#NUM!</v>
      </c>
      <c r="F113">
        <f t="shared" si="14"/>
        <v>1</v>
      </c>
      <c r="G113" t="e">
        <f t="shared" si="9"/>
        <v>#NUM!</v>
      </c>
      <c r="H113" t="e">
        <f t="shared" si="13"/>
        <v>#NUM!</v>
      </c>
      <c r="J113">
        <v>10</v>
      </c>
      <c r="K113" t="e">
        <f>CORREL(B$2:B113,$G$2:$G113)</f>
        <v>#NUM!</v>
      </c>
      <c r="L113" t="e">
        <f>CORREL(C$2:C113,$G$2:$G113)</f>
        <v>#NUM!</v>
      </c>
      <c r="M113" t="e">
        <f>CORREL(D$2:D113,$G$2:$G113)</f>
        <v>#NUM!</v>
      </c>
      <c r="N113" t="e">
        <f>CORREL(E$2:E113,$G$2:$G113)</f>
        <v>#NUM!</v>
      </c>
      <c r="O113" s="46" t="e">
        <f>CORREL(F$2:F113,$G$2:$G113)</f>
        <v>#NUM!</v>
      </c>
      <c r="P113" t="e">
        <f>CORREL(G$2:G113,$G$2:$G113)</f>
        <v>#NUM!</v>
      </c>
      <c r="R113" t="e">
        <f t="shared" si="10"/>
        <v>#NUM!</v>
      </c>
      <c r="S113" t="e">
        <f t="shared" si="11"/>
        <v>#NUM!</v>
      </c>
      <c r="T113" t="e">
        <f>HLOOKUP(R113,$K113:$O$122,J113,0)</f>
        <v>#NUM!</v>
      </c>
      <c r="U113" t="e">
        <f>HLOOKUP(S113,$K113:$O$122,J113,0)</f>
        <v>#NUM!</v>
      </c>
    </row>
    <row r="114" spans="1:21" x14ac:dyDescent="0.3">
      <c r="A114" t="s">
        <v>307</v>
      </c>
      <c r="B114" t="e">
        <f t="shared" si="12"/>
        <v>#NUM!</v>
      </c>
      <c r="C114" t="e">
        <f t="shared" si="12"/>
        <v>#NUM!</v>
      </c>
      <c r="D114" t="e">
        <f t="shared" si="12"/>
        <v>#NUM!</v>
      </c>
      <c r="E114" t="e">
        <f t="shared" si="12"/>
        <v>#NUM!</v>
      </c>
      <c r="F114">
        <f t="shared" si="14"/>
        <v>1</v>
      </c>
      <c r="G114" t="e">
        <f t="shared" si="9"/>
        <v>#NUM!</v>
      </c>
      <c r="H114" t="e">
        <f t="shared" si="13"/>
        <v>#NUM!</v>
      </c>
      <c r="J114">
        <v>9</v>
      </c>
      <c r="K114" t="e">
        <f>CORREL(B$2:B114,$G$2:$G114)</f>
        <v>#NUM!</v>
      </c>
      <c r="L114" t="e">
        <f>CORREL(C$2:C114,$G$2:$G114)</f>
        <v>#NUM!</v>
      </c>
      <c r="M114" t="e">
        <f>CORREL(D$2:D114,$G$2:$G114)</f>
        <v>#NUM!</v>
      </c>
      <c r="N114" t="e">
        <f>CORREL(E$2:E114,$G$2:$G114)</f>
        <v>#NUM!</v>
      </c>
      <c r="O114" s="46" t="e">
        <f>CORREL(F$2:F114,$G$2:$G114)</f>
        <v>#NUM!</v>
      </c>
      <c r="P114" t="e">
        <f>CORREL(G$2:G114,$G$2:$G114)</f>
        <v>#NUM!</v>
      </c>
      <c r="R114" t="e">
        <f t="shared" si="10"/>
        <v>#NUM!</v>
      </c>
      <c r="S114" t="e">
        <f t="shared" si="11"/>
        <v>#NUM!</v>
      </c>
      <c r="T114" t="e">
        <f>HLOOKUP(R114,$K114:$O$122,J114,0)</f>
        <v>#NUM!</v>
      </c>
      <c r="U114" t="e">
        <f>HLOOKUP(S114,$K114:$O$122,J114,0)</f>
        <v>#NUM!</v>
      </c>
    </row>
    <row r="115" spans="1:21" x14ac:dyDescent="0.3">
      <c r="A115" t="s">
        <v>308</v>
      </c>
      <c r="B115" t="e">
        <f t="shared" si="12"/>
        <v>#NUM!</v>
      </c>
      <c r="C115" t="e">
        <f t="shared" si="12"/>
        <v>#NUM!</v>
      </c>
      <c r="D115" t="e">
        <f t="shared" si="12"/>
        <v>#NUM!</v>
      </c>
      <c r="E115" t="e">
        <f t="shared" si="12"/>
        <v>#NUM!</v>
      </c>
      <c r="F115">
        <f t="shared" si="14"/>
        <v>1</v>
      </c>
      <c r="G115" t="e">
        <f t="shared" si="9"/>
        <v>#NUM!</v>
      </c>
      <c r="H115" t="e">
        <f t="shared" si="13"/>
        <v>#NUM!</v>
      </c>
      <c r="J115">
        <v>8</v>
      </c>
      <c r="K115" t="e">
        <f>CORREL(B$2:B115,$G$2:$G115)</f>
        <v>#NUM!</v>
      </c>
      <c r="L115" t="e">
        <f>CORREL(C$2:C115,$G$2:$G115)</f>
        <v>#NUM!</v>
      </c>
      <c r="M115" t="e">
        <f>CORREL(D$2:D115,$G$2:$G115)</f>
        <v>#NUM!</v>
      </c>
      <c r="N115" t="e">
        <f>CORREL(E$2:E115,$G$2:$G115)</f>
        <v>#NUM!</v>
      </c>
      <c r="O115" s="46" t="e">
        <f>CORREL(F$2:F115,$G$2:$G115)</f>
        <v>#NUM!</v>
      </c>
      <c r="P115" t="e">
        <f>CORREL(G$2:G115,$G$2:$G115)</f>
        <v>#NUM!</v>
      </c>
      <c r="R115" t="e">
        <f t="shared" si="10"/>
        <v>#NUM!</v>
      </c>
      <c r="S115" t="e">
        <f t="shared" si="11"/>
        <v>#NUM!</v>
      </c>
      <c r="T115" t="e">
        <f>HLOOKUP(R115,$K115:$O$122,J115,0)</f>
        <v>#NUM!</v>
      </c>
      <c r="U115" t="e">
        <f>HLOOKUP(S115,$K115:$O$122,J115,0)</f>
        <v>#NUM!</v>
      </c>
    </row>
    <row r="116" spans="1:21" x14ac:dyDescent="0.3">
      <c r="A116" t="s">
        <v>309</v>
      </c>
      <c r="B116" t="e">
        <f t="shared" si="12"/>
        <v>#NUM!</v>
      </c>
      <c r="C116" t="e">
        <f t="shared" si="12"/>
        <v>#NUM!</v>
      </c>
      <c r="D116" t="e">
        <f t="shared" si="12"/>
        <v>#NUM!</v>
      </c>
      <c r="E116" t="e">
        <f t="shared" si="12"/>
        <v>#NUM!</v>
      </c>
      <c r="F116">
        <f t="shared" si="14"/>
        <v>1</v>
      </c>
      <c r="G116" t="e">
        <f t="shared" si="9"/>
        <v>#NUM!</v>
      </c>
      <c r="H116" t="e">
        <f t="shared" si="13"/>
        <v>#NUM!</v>
      </c>
      <c r="J116">
        <v>7</v>
      </c>
      <c r="K116" t="e">
        <f>CORREL(B$2:B116,$G$2:$G116)</f>
        <v>#NUM!</v>
      </c>
      <c r="L116" t="e">
        <f>CORREL(C$2:C116,$G$2:$G116)</f>
        <v>#NUM!</v>
      </c>
      <c r="M116" t="e">
        <f>CORREL(D$2:D116,$G$2:$G116)</f>
        <v>#NUM!</v>
      </c>
      <c r="N116" t="e">
        <f>CORREL(E$2:E116,$G$2:$G116)</f>
        <v>#NUM!</v>
      </c>
      <c r="O116" s="46" t="e">
        <f>CORREL(F$2:F116,$G$2:$G116)</f>
        <v>#NUM!</v>
      </c>
      <c r="P116" t="e">
        <f>CORREL(G$2:G116,$G$2:$G116)</f>
        <v>#NUM!</v>
      </c>
      <c r="R116" t="e">
        <f t="shared" si="10"/>
        <v>#NUM!</v>
      </c>
      <c r="S116" t="e">
        <f t="shared" si="11"/>
        <v>#NUM!</v>
      </c>
      <c r="T116" t="e">
        <f>HLOOKUP(R116,$K116:$O$122,J116,0)</f>
        <v>#NUM!</v>
      </c>
      <c r="U116" t="e">
        <f>HLOOKUP(S116,$K116:$O$122,J116,0)</f>
        <v>#NUM!</v>
      </c>
    </row>
    <row r="117" spans="1:21" x14ac:dyDescent="0.3">
      <c r="A117" t="s">
        <v>310</v>
      </c>
      <c r="B117" t="e">
        <f t="shared" si="12"/>
        <v>#NUM!</v>
      </c>
      <c r="C117" t="e">
        <f t="shared" si="12"/>
        <v>#NUM!</v>
      </c>
      <c r="D117" t="e">
        <f t="shared" si="12"/>
        <v>#NUM!</v>
      </c>
      <c r="E117" t="e">
        <f t="shared" si="12"/>
        <v>#NUM!</v>
      </c>
      <c r="F117">
        <f t="shared" si="14"/>
        <v>1</v>
      </c>
      <c r="G117" t="e">
        <f t="shared" si="9"/>
        <v>#NUM!</v>
      </c>
      <c r="H117" t="e">
        <f t="shared" si="13"/>
        <v>#NUM!</v>
      </c>
      <c r="J117">
        <v>6</v>
      </c>
      <c r="K117" t="e">
        <f>CORREL(B$2:B117,$G$2:$G117)</f>
        <v>#NUM!</v>
      </c>
      <c r="L117" t="e">
        <f>CORREL(C$2:C117,$G$2:$G117)</f>
        <v>#NUM!</v>
      </c>
      <c r="M117" t="e">
        <f>CORREL(D$2:D117,$G$2:$G117)</f>
        <v>#NUM!</v>
      </c>
      <c r="N117" t="e">
        <f>CORREL(E$2:E117,$G$2:$G117)</f>
        <v>#NUM!</v>
      </c>
      <c r="O117" s="46" t="e">
        <f>CORREL(F$2:F117,$G$2:$G117)</f>
        <v>#NUM!</v>
      </c>
      <c r="P117" t="e">
        <f>CORREL(G$2:G117,$G$2:$G117)</f>
        <v>#NUM!</v>
      </c>
      <c r="R117" t="e">
        <f t="shared" si="10"/>
        <v>#NUM!</v>
      </c>
      <c r="S117" t="e">
        <f t="shared" si="11"/>
        <v>#NUM!</v>
      </c>
      <c r="T117" t="e">
        <f>HLOOKUP(R117,$K117:$O$122,J117,0)</f>
        <v>#NUM!</v>
      </c>
      <c r="U117" t="e">
        <f>HLOOKUP(S117,$K117:$O$122,J117,0)</f>
        <v>#NUM!</v>
      </c>
    </row>
    <row r="118" spans="1:21" x14ac:dyDescent="0.3">
      <c r="A118" t="s">
        <v>311</v>
      </c>
      <c r="B118" t="e">
        <f t="shared" si="12"/>
        <v>#NUM!</v>
      </c>
      <c r="C118" t="e">
        <f t="shared" si="12"/>
        <v>#NUM!</v>
      </c>
      <c r="D118" t="e">
        <f t="shared" si="12"/>
        <v>#NUM!</v>
      </c>
      <c r="E118" t="e">
        <f t="shared" si="12"/>
        <v>#NUM!</v>
      </c>
      <c r="F118">
        <f t="shared" si="14"/>
        <v>1</v>
      </c>
      <c r="G118" t="e">
        <f t="shared" si="9"/>
        <v>#NUM!</v>
      </c>
      <c r="H118" t="e">
        <f t="shared" si="13"/>
        <v>#NUM!</v>
      </c>
      <c r="J118">
        <v>5</v>
      </c>
      <c r="K118" t="e">
        <f>CORREL(B$2:B118,$G$2:$G118)</f>
        <v>#NUM!</v>
      </c>
      <c r="L118" t="e">
        <f>CORREL(C$2:C118,$G$2:$G118)</f>
        <v>#NUM!</v>
      </c>
      <c r="M118" t="e">
        <f>CORREL(D$2:D118,$G$2:$G118)</f>
        <v>#NUM!</v>
      </c>
      <c r="N118" t="e">
        <f>CORREL(E$2:E118,$G$2:$G118)</f>
        <v>#NUM!</v>
      </c>
      <c r="O118" s="46" t="e">
        <f>CORREL(F$2:F118,$G$2:$G118)</f>
        <v>#NUM!</v>
      </c>
      <c r="P118" t="e">
        <f>CORREL(G$2:G118,$G$2:$G118)</f>
        <v>#NUM!</v>
      </c>
      <c r="R118" t="e">
        <f t="shared" si="10"/>
        <v>#NUM!</v>
      </c>
      <c r="S118" t="e">
        <f t="shared" si="11"/>
        <v>#NUM!</v>
      </c>
      <c r="T118" t="e">
        <f>HLOOKUP(R118,$K118:$O$122,J118,0)</f>
        <v>#NUM!</v>
      </c>
      <c r="U118" t="e">
        <f>HLOOKUP(S118,$K118:$O$122,J118,0)</f>
        <v>#NUM!</v>
      </c>
    </row>
    <row r="119" spans="1:21" x14ac:dyDescent="0.3">
      <c r="A119" t="s">
        <v>312</v>
      </c>
      <c r="B119" t="e">
        <f t="shared" si="12"/>
        <v>#NUM!</v>
      </c>
      <c r="C119" t="e">
        <f t="shared" si="12"/>
        <v>#NUM!</v>
      </c>
      <c r="D119" t="e">
        <f t="shared" si="12"/>
        <v>#NUM!</v>
      </c>
      <c r="E119" t="e">
        <f t="shared" si="12"/>
        <v>#NUM!</v>
      </c>
      <c r="F119">
        <f t="shared" si="14"/>
        <v>1</v>
      </c>
      <c r="G119" t="e">
        <f t="shared" si="9"/>
        <v>#NUM!</v>
      </c>
      <c r="H119" t="e">
        <f t="shared" si="13"/>
        <v>#NUM!</v>
      </c>
      <c r="J119">
        <v>4</v>
      </c>
      <c r="K119" t="e">
        <f>CORREL(B$2:B119,$G$2:$G119)</f>
        <v>#NUM!</v>
      </c>
      <c r="L119" t="e">
        <f>CORREL(C$2:C119,$G$2:$G119)</f>
        <v>#NUM!</v>
      </c>
      <c r="M119" t="e">
        <f>CORREL(D$2:D119,$G$2:$G119)</f>
        <v>#NUM!</v>
      </c>
      <c r="N119" t="e">
        <f>CORREL(E$2:E119,$G$2:$G119)</f>
        <v>#NUM!</v>
      </c>
      <c r="O119" s="46" t="e">
        <f>CORREL(F$2:F119,$G$2:$G119)</f>
        <v>#NUM!</v>
      </c>
      <c r="P119" t="e">
        <f>CORREL(G$2:G119,$G$2:$G119)</f>
        <v>#NUM!</v>
      </c>
      <c r="R119" t="e">
        <f t="shared" si="10"/>
        <v>#NUM!</v>
      </c>
      <c r="S119" t="e">
        <f t="shared" si="11"/>
        <v>#NUM!</v>
      </c>
      <c r="T119" t="e">
        <f>HLOOKUP(R119,$K119:$O$122,J119,0)</f>
        <v>#NUM!</v>
      </c>
      <c r="U119" t="e">
        <f>HLOOKUP(S119,$K119:$O$122,J119,0)</f>
        <v>#NUM!</v>
      </c>
    </row>
    <row r="120" spans="1:21" x14ac:dyDescent="0.3">
      <c r="A120" t="s">
        <v>313</v>
      </c>
      <c r="B120" t="e">
        <f t="shared" si="12"/>
        <v>#NUM!</v>
      </c>
      <c r="C120" t="e">
        <f t="shared" si="12"/>
        <v>#NUM!</v>
      </c>
      <c r="D120" t="e">
        <f t="shared" si="12"/>
        <v>#NUM!</v>
      </c>
      <c r="E120" t="e">
        <f t="shared" si="12"/>
        <v>#NUM!</v>
      </c>
      <c r="F120">
        <f t="shared" si="14"/>
        <v>1</v>
      </c>
      <c r="G120" t="e">
        <f t="shared" si="9"/>
        <v>#NUM!</v>
      </c>
      <c r="H120" t="e">
        <f t="shared" si="13"/>
        <v>#NUM!</v>
      </c>
      <c r="J120">
        <v>3</v>
      </c>
      <c r="K120" t="e">
        <f>CORREL(B$2:B120,$G$2:$G120)</f>
        <v>#NUM!</v>
      </c>
      <c r="L120" t="e">
        <f>CORREL(C$2:C120,$G$2:$G120)</f>
        <v>#NUM!</v>
      </c>
      <c r="M120" t="e">
        <f>CORREL(D$2:D120,$G$2:$G120)</f>
        <v>#NUM!</v>
      </c>
      <c r="N120" t="e">
        <f>CORREL(E$2:E120,$G$2:$G120)</f>
        <v>#NUM!</v>
      </c>
      <c r="O120" s="46" t="e">
        <f>CORREL(F$2:F120,$G$2:$G120)</f>
        <v>#NUM!</v>
      </c>
      <c r="P120" t="e">
        <f>CORREL(G$2:G120,$G$2:$G120)</f>
        <v>#NUM!</v>
      </c>
      <c r="R120" t="e">
        <f t="shared" si="10"/>
        <v>#NUM!</v>
      </c>
      <c r="S120" t="e">
        <f t="shared" si="11"/>
        <v>#NUM!</v>
      </c>
      <c r="T120" t="e">
        <f>HLOOKUP(R120,$K120:$O$122,J120,0)</f>
        <v>#NUM!</v>
      </c>
      <c r="U120" t="e">
        <f>HLOOKUP(S120,$K120:$O$122,J120,0)</f>
        <v>#NUM!</v>
      </c>
    </row>
    <row r="121" spans="1:21" x14ac:dyDescent="0.3">
      <c r="A121" t="s">
        <v>314</v>
      </c>
      <c r="B121" t="e">
        <f t="shared" si="12"/>
        <v>#NUM!</v>
      </c>
      <c r="C121" t="e">
        <f t="shared" si="12"/>
        <v>#NUM!</v>
      </c>
      <c r="D121" t="e">
        <f t="shared" si="12"/>
        <v>#NUM!</v>
      </c>
      <c r="E121" t="e">
        <f t="shared" si="12"/>
        <v>#NUM!</v>
      </c>
      <c r="F121">
        <f t="shared" si="14"/>
        <v>1</v>
      </c>
      <c r="G121" t="e">
        <f t="shared" si="9"/>
        <v>#NUM!</v>
      </c>
      <c r="H121" t="e">
        <f t="shared" si="13"/>
        <v>#NUM!</v>
      </c>
      <c r="J121">
        <v>2</v>
      </c>
      <c r="K121" t="e">
        <f>CORREL(B$2:B121,$G$2:$G121)</f>
        <v>#NUM!</v>
      </c>
      <c r="L121" t="e">
        <f>CORREL(C$2:C121,$G$2:$G121)</f>
        <v>#NUM!</v>
      </c>
      <c r="M121" t="e">
        <f>CORREL(D$2:D121,$G$2:$G121)</f>
        <v>#NUM!</v>
      </c>
      <c r="N121" t="e">
        <f>CORREL(E$2:E121,$G$2:$G121)</f>
        <v>#NUM!</v>
      </c>
      <c r="O121" s="46" t="e">
        <f>CORREL(F$2:F121,$G$2:$G121)</f>
        <v>#NUM!</v>
      </c>
      <c r="P121" t="e">
        <f>CORREL(G$2:G121,$G$2:$G121)</f>
        <v>#NUM!</v>
      </c>
      <c r="R121" t="e">
        <f t="shared" si="10"/>
        <v>#NUM!</v>
      </c>
      <c r="S121" t="e">
        <f t="shared" si="11"/>
        <v>#NUM!</v>
      </c>
      <c r="T121" t="e">
        <f>HLOOKUP(R121,$K121:$O$122,J121,0)</f>
        <v>#NUM!</v>
      </c>
      <c r="U121" t="e">
        <f>HLOOKUP(S121,$K121:$O$122,J121,0)</f>
        <v>#NUM!</v>
      </c>
    </row>
    <row r="122" spans="1:21" x14ac:dyDescent="0.3">
      <c r="J122">
        <v>1</v>
      </c>
      <c r="K122">
        <f>K20</f>
        <v>1</v>
      </c>
      <c r="L122">
        <f t="shared" ref="L122:O122" si="15">L20</f>
        <v>2</v>
      </c>
      <c r="M122">
        <f t="shared" si="15"/>
        <v>3</v>
      </c>
      <c r="N122">
        <f t="shared" si="15"/>
        <v>4</v>
      </c>
      <c r="O122" s="46">
        <f t="shared" si="15"/>
        <v>5</v>
      </c>
      <c r="P122" t="e">
        <f>CORREL(G$2:G122,$G$2:$G122)</f>
        <v>#NUM!</v>
      </c>
      <c r="R122">
        <f t="shared" ref="R122" si="16">MAX(K122:N122)</f>
        <v>4</v>
      </c>
      <c r="S122">
        <f t="shared" ref="S122" si="17">MIN(K122:N122)</f>
        <v>1</v>
      </c>
      <c r="T122">
        <f>HLOOKUP(R122,$K122:$O$122,J122,0)</f>
        <v>4</v>
      </c>
      <c r="U122">
        <f>HLOOKUP(S122,$K122:$O$122,J122,0)</f>
        <v>1</v>
      </c>
    </row>
    <row r="123" spans="1:21" x14ac:dyDescent="0.3">
      <c r="K123" t="str">
        <f>K19</f>
        <v>wise1</v>
      </c>
      <c r="L123" t="str">
        <f t="shared" ref="L123:O123" si="18">L19</f>
        <v>wise2</v>
      </c>
      <c r="M123" t="str">
        <f t="shared" si="18"/>
        <v>wise3</v>
      </c>
      <c r="N123" t="str">
        <f t="shared" si="18"/>
        <v>wise4</v>
      </c>
      <c r="O123" s="46" t="str">
        <f t="shared" si="18"/>
        <v>wise5</v>
      </c>
      <c r="P123" t="e">
        <f>CORREL(G$2:G123,$G$2:$G123)</f>
        <v>#NUM!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9FEF0-110C-4E21-B715-19747423685A}">
  <dimension ref="A1:U123"/>
  <sheetViews>
    <sheetView zoomScale="30" zoomScaleNormal="30" workbookViewId="0"/>
  </sheetViews>
  <sheetFormatPr defaultRowHeight="14.4" x14ac:dyDescent="0.3"/>
  <cols>
    <col min="20" max="20" width="10.77734375" bestFit="1" customWidth="1"/>
  </cols>
  <sheetData>
    <row r="1" spans="1:8" x14ac:dyDescent="0.3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25</v>
      </c>
      <c r="H1" t="s">
        <v>318</v>
      </c>
    </row>
    <row r="2" spans="1:8" x14ac:dyDescent="0.3">
      <c r="A2" s="1" t="s">
        <v>5</v>
      </c>
      <c r="B2" s="1">
        <v>20</v>
      </c>
      <c r="C2" s="1">
        <v>20</v>
      </c>
      <c r="D2" s="1">
        <v>20</v>
      </c>
      <c r="E2" s="1">
        <v>20</v>
      </c>
      <c r="F2" s="1">
        <v>20</v>
      </c>
      <c r="G2">
        <f>ROUND(B2+C2*D2-E2^ROUND(F2/100,0),0)</f>
        <v>419</v>
      </c>
      <c r="H2">
        <f t="shared" ref="H2:H21" si="0">SUM(B2:F2)</f>
        <v>100</v>
      </c>
    </row>
    <row r="3" spans="1:8" x14ac:dyDescent="0.3">
      <c r="A3" t="s">
        <v>7</v>
      </c>
      <c r="B3">
        <v>5</v>
      </c>
      <c r="C3">
        <v>12</v>
      </c>
      <c r="D3">
        <v>8</v>
      </c>
      <c r="E3">
        <v>16</v>
      </c>
      <c r="F3">
        <v>59</v>
      </c>
      <c r="G3">
        <f t="shared" ref="G3:G66" si="1">ROUND(B3+C3*D3-E3^ROUND(F3/100,0),0)</f>
        <v>85</v>
      </c>
      <c r="H3">
        <f t="shared" si="0"/>
        <v>100</v>
      </c>
    </row>
    <row r="4" spans="1:8" x14ac:dyDescent="0.3">
      <c r="A4" t="s">
        <v>6</v>
      </c>
      <c r="B4">
        <v>14</v>
      </c>
      <c r="C4">
        <v>11</v>
      </c>
      <c r="D4">
        <v>15</v>
      </c>
      <c r="E4">
        <v>11</v>
      </c>
      <c r="F4">
        <v>49</v>
      </c>
      <c r="G4">
        <f t="shared" si="1"/>
        <v>178</v>
      </c>
      <c r="H4">
        <f t="shared" si="0"/>
        <v>100</v>
      </c>
    </row>
    <row r="5" spans="1:8" x14ac:dyDescent="0.3">
      <c r="A5" t="s">
        <v>8</v>
      </c>
      <c r="B5">
        <v>14</v>
      </c>
      <c r="C5">
        <v>13</v>
      </c>
      <c r="D5">
        <v>19</v>
      </c>
      <c r="E5">
        <v>26</v>
      </c>
      <c r="F5">
        <v>28</v>
      </c>
      <c r="G5">
        <f t="shared" si="1"/>
        <v>260</v>
      </c>
      <c r="H5">
        <f t="shared" si="0"/>
        <v>100</v>
      </c>
    </row>
    <row r="6" spans="1:8" x14ac:dyDescent="0.3">
      <c r="A6" t="s">
        <v>9</v>
      </c>
      <c r="B6">
        <v>7</v>
      </c>
      <c r="C6">
        <v>17</v>
      </c>
      <c r="D6">
        <v>23</v>
      </c>
      <c r="E6">
        <v>12</v>
      </c>
      <c r="F6">
        <v>41</v>
      </c>
      <c r="G6">
        <f t="shared" si="1"/>
        <v>397</v>
      </c>
      <c r="H6">
        <f t="shared" si="0"/>
        <v>100</v>
      </c>
    </row>
    <row r="7" spans="1:8" x14ac:dyDescent="0.3">
      <c r="A7" t="s">
        <v>10</v>
      </c>
      <c r="B7">
        <v>12</v>
      </c>
      <c r="C7">
        <v>15</v>
      </c>
      <c r="D7">
        <v>14</v>
      </c>
      <c r="E7">
        <v>29</v>
      </c>
      <c r="F7">
        <v>30</v>
      </c>
      <c r="G7">
        <f t="shared" si="1"/>
        <v>221</v>
      </c>
      <c r="H7">
        <f t="shared" si="0"/>
        <v>100</v>
      </c>
    </row>
    <row r="8" spans="1:8" x14ac:dyDescent="0.3">
      <c r="A8" t="s">
        <v>11</v>
      </c>
      <c r="B8">
        <v>8</v>
      </c>
      <c r="C8">
        <v>10</v>
      </c>
      <c r="D8">
        <v>15</v>
      </c>
      <c r="E8">
        <v>20</v>
      </c>
      <c r="F8">
        <v>47</v>
      </c>
      <c r="G8">
        <f t="shared" si="1"/>
        <v>157</v>
      </c>
      <c r="H8">
        <f t="shared" si="0"/>
        <v>100</v>
      </c>
    </row>
    <row r="9" spans="1:8" x14ac:dyDescent="0.3">
      <c r="A9" t="s">
        <v>12</v>
      </c>
      <c r="B9">
        <v>13</v>
      </c>
      <c r="C9">
        <v>15</v>
      </c>
      <c r="D9">
        <v>21</v>
      </c>
      <c r="E9">
        <v>13</v>
      </c>
      <c r="F9">
        <v>38</v>
      </c>
      <c r="G9">
        <f t="shared" si="1"/>
        <v>327</v>
      </c>
      <c r="H9">
        <f t="shared" si="0"/>
        <v>100</v>
      </c>
    </row>
    <row r="10" spans="1:8" x14ac:dyDescent="0.3">
      <c r="A10" t="s">
        <v>13</v>
      </c>
      <c r="B10">
        <v>5</v>
      </c>
      <c r="C10">
        <v>15</v>
      </c>
      <c r="D10">
        <v>6</v>
      </c>
      <c r="E10">
        <v>30</v>
      </c>
      <c r="F10">
        <v>44</v>
      </c>
      <c r="G10">
        <f t="shared" si="1"/>
        <v>94</v>
      </c>
      <c r="H10">
        <f t="shared" si="0"/>
        <v>100</v>
      </c>
    </row>
    <row r="11" spans="1:8" x14ac:dyDescent="0.3">
      <c r="A11" t="s">
        <v>14</v>
      </c>
      <c r="B11">
        <v>13</v>
      </c>
      <c r="C11">
        <v>16</v>
      </c>
      <c r="D11">
        <v>17</v>
      </c>
      <c r="E11">
        <v>0</v>
      </c>
      <c r="F11">
        <v>54</v>
      </c>
      <c r="G11">
        <f t="shared" si="1"/>
        <v>285</v>
      </c>
      <c r="H11">
        <f t="shared" si="0"/>
        <v>100</v>
      </c>
    </row>
    <row r="12" spans="1:8" x14ac:dyDescent="0.3">
      <c r="A12" t="s">
        <v>15</v>
      </c>
      <c r="B12">
        <v>7</v>
      </c>
      <c r="C12">
        <v>15</v>
      </c>
      <c r="D12">
        <v>15</v>
      </c>
      <c r="E12">
        <v>23</v>
      </c>
      <c r="F12">
        <v>40</v>
      </c>
      <c r="G12">
        <f t="shared" si="1"/>
        <v>231</v>
      </c>
      <c r="H12">
        <f t="shared" si="0"/>
        <v>100</v>
      </c>
    </row>
    <row r="13" spans="1:8" x14ac:dyDescent="0.3">
      <c r="A13" t="s">
        <v>16</v>
      </c>
      <c r="B13">
        <v>13</v>
      </c>
      <c r="C13">
        <v>15</v>
      </c>
      <c r="D13">
        <v>23</v>
      </c>
      <c r="E13">
        <v>21</v>
      </c>
      <c r="F13">
        <v>28</v>
      </c>
      <c r="G13">
        <f t="shared" si="1"/>
        <v>357</v>
      </c>
      <c r="H13">
        <f t="shared" si="0"/>
        <v>100</v>
      </c>
    </row>
    <row r="14" spans="1:8" x14ac:dyDescent="0.3">
      <c r="A14" t="s">
        <v>17</v>
      </c>
      <c r="B14">
        <v>7</v>
      </c>
      <c r="C14">
        <v>14</v>
      </c>
      <c r="D14">
        <v>6</v>
      </c>
      <c r="E14">
        <v>27</v>
      </c>
      <c r="F14">
        <v>46</v>
      </c>
      <c r="G14">
        <f t="shared" si="1"/>
        <v>90</v>
      </c>
      <c r="H14">
        <f t="shared" si="0"/>
        <v>100</v>
      </c>
    </row>
    <row r="15" spans="1:8" x14ac:dyDescent="0.3">
      <c r="A15" t="s">
        <v>18</v>
      </c>
      <c r="B15">
        <v>7</v>
      </c>
      <c r="C15">
        <v>19</v>
      </c>
      <c r="D15">
        <v>15</v>
      </c>
      <c r="E15">
        <v>0</v>
      </c>
      <c r="F15">
        <v>59</v>
      </c>
      <c r="G15">
        <f t="shared" si="1"/>
        <v>292</v>
      </c>
      <c r="H15">
        <f t="shared" si="0"/>
        <v>100</v>
      </c>
    </row>
    <row r="16" spans="1:8" x14ac:dyDescent="0.3">
      <c r="A16" t="s">
        <v>19</v>
      </c>
      <c r="B16">
        <v>12</v>
      </c>
      <c r="C16">
        <v>14</v>
      </c>
      <c r="D16">
        <v>12</v>
      </c>
      <c r="E16">
        <v>10</v>
      </c>
      <c r="F16">
        <v>52</v>
      </c>
      <c r="G16">
        <f t="shared" si="1"/>
        <v>170</v>
      </c>
      <c r="H16">
        <f t="shared" si="0"/>
        <v>100</v>
      </c>
    </row>
    <row r="17" spans="1:21" x14ac:dyDescent="0.3">
      <c r="A17" t="s">
        <v>20</v>
      </c>
      <c r="B17">
        <v>1</v>
      </c>
      <c r="C17">
        <v>1</v>
      </c>
      <c r="D17">
        <v>1</v>
      </c>
      <c r="E17">
        <v>1</v>
      </c>
      <c r="F17">
        <v>96</v>
      </c>
      <c r="G17">
        <f t="shared" si="1"/>
        <v>1</v>
      </c>
      <c r="H17">
        <f t="shared" si="0"/>
        <v>100</v>
      </c>
    </row>
    <row r="18" spans="1:21" x14ac:dyDescent="0.3">
      <c r="A18" t="s">
        <v>21</v>
      </c>
      <c r="B18">
        <v>1</v>
      </c>
      <c r="C18">
        <v>1</v>
      </c>
      <c r="D18">
        <v>1</v>
      </c>
      <c r="E18">
        <v>96</v>
      </c>
      <c r="F18">
        <v>1</v>
      </c>
      <c r="G18">
        <f t="shared" si="1"/>
        <v>1</v>
      </c>
      <c r="H18">
        <f t="shared" si="0"/>
        <v>100</v>
      </c>
    </row>
    <row r="19" spans="1:21" x14ac:dyDescent="0.3">
      <c r="A19" t="s">
        <v>22</v>
      </c>
      <c r="B19">
        <v>1</v>
      </c>
      <c r="C19">
        <v>1</v>
      </c>
      <c r="D19">
        <v>96</v>
      </c>
      <c r="E19">
        <v>1</v>
      </c>
      <c r="F19">
        <v>1</v>
      </c>
      <c r="G19">
        <f t="shared" si="1"/>
        <v>96</v>
      </c>
      <c r="H19">
        <f t="shared" si="0"/>
        <v>100</v>
      </c>
      <c r="K19" t="str">
        <f>B1</f>
        <v>wise1</v>
      </c>
      <c r="L19" t="str">
        <f>C1</f>
        <v>wise2</v>
      </c>
      <c r="M19" t="str">
        <f>D1</f>
        <v>wise3</v>
      </c>
      <c r="N19" t="str">
        <f>E1</f>
        <v>wise4</v>
      </c>
      <c r="O19" t="str">
        <f>F1</f>
        <v>wise5</v>
      </c>
      <c r="P19" t="s">
        <v>318</v>
      </c>
    </row>
    <row r="20" spans="1:21" x14ac:dyDescent="0.3">
      <c r="A20" t="s">
        <v>23</v>
      </c>
      <c r="B20">
        <v>1</v>
      </c>
      <c r="C20">
        <v>96</v>
      </c>
      <c r="D20">
        <v>1</v>
      </c>
      <c r="E20">
        <v>1</v>
      </c>
      <c r="F20">
        <v>1</v>
      </c>
      <c r="G20">
        <f t="shared" si="1"/>
        <v>96</v>
      </c>
      <c r="H20">
        <f t="shared" si="0"/>
        <v>100</v>
      </c>
      <c r="K20">
        <f>VALUE(RIGHT(K19,1))</f>
        <v>1</v>
      </c>
      <c r="L20">
        <f t="shared" ref="L20:O20" si="2">VALUE(RIGHT(L19,1))</f>
        <v>2</v>
      </c>
      <c r="M20">
        <f t="shared" si="2"/>
        <v>3</v>
      </c>
      <c r="N20">
        <f t="shared" si="2"/>
        <v>4</v>
      </c>
      <c r="O20">
        <f t="shared" si="2"/>
        <v>5</v>
      </c>
      <c r="R20" t="s">
        <v>192</v>
      </c>
      <c r="S20" t="s">
        <v>315</v>
      </c>
      <c r="T20" t="s">
        <v>316</v>
      </c>
      <c r="U20" t="s">
        <v>317</v>
      </c>
    </row>
    <row r="21" spans="1:21" x14ac:dyDescent="0.3">
      <c r="A21" t="s">
        <v>24</v>
      </c>
      <c r="B21">
        <v>96</v>
      </c>
      <c r="C21">
        <v>1</v>
      </c>
      <c r="D21">
        <v>1</v>
      </c>
      <c r="E21">
        <v>1</v>
      </c>
      <c r="F21">
        <v>1</v>
      </c>
      <c r="G21">
        <f t="shared" si="1"/>
        <v>96</v>
      </c>
      <c r="H21">
        <f t="shared" si="0"/>
        <v>100</v>
      </c>
      <c r="J21">
        <v>102</v>
      </c>
      <c r="K21">
        <f>CORREL(B$2:B21,$G$2:$G21)</f>
        <v>1.9065021922362636E-2</v>
      </c>
      <c r="L21">
        <f>CORREL(C$2:C21,$G$2:$G21)</f>
        <v>5.9982559251210328E-2</v>
      </c>
      <c r="M21">
        <f>CORREL(D$2:D21,$G$2:$G21)</f>
        <v>0.17044038190539346</v>
      </c>
      <c r="N21" s="46">
        <f>CORREL(E$2:E21,$G$2:$G21)</f>
        <v>-0.23400982686963553</v>
      </c>
      <c r="O21" s="46">
        <f>CORREL(F$2:F21,$G$2:$G21)</f>
        <v>-2.3288924332299748E-3</v>
      </c>
      <c r="P21">
        <f>CORREL(G$2:G21,$G$2:$G21)</f>
        <v>1</v>
      </c>
      <c r="R21">
        <f>MAX(K21:M21)</f>
        <v>0.17044038190539346</v>
      </c>
      <c r="S21">
        <f>MIN(K21:M21)</f>
        <v>1.9065021922362636E-2</v>
      </c>
      <c r="T21">
        <f>HLOOKUP(R21,$K21:$O$122,J21,0)</f>
        <v>3</v>
      </c>
      <c r="U21">
        <f>HLOOKUP(S21,$K21:$O$122,J21,0)</f>
        <v>1</v>
      </c>
    </row>
    <row r="22" spans="1:21" x14ac:dyDescent="0.3">
      <c r="A22" t="s">
        <v>215</v>
      </c>
      <c r="B22">
        <f>'enforced1 (2)'!B37</f>
        <v>20</v>
      </c>
      <c r="C22">
        <f>'enforced1 (2)'!C37</f>
        <v>20</v>
      </c>
      <c r="D22">
        <f>'enforced1 (2)'!D37</f>
        <v>58</v>
      </c>
      <c r="E22">
        <f>'enforced1 (2)'!E37</f>
        <v>1</v>
      </c>
      <c r="F22">
        <f>'enforced1 (2)'!F37</f>
        <v>1</v>
      </c>
      <c r="G22" s="16">
        <f t="shared" si="1"/>
        <v>1179</v>
      </c>
      <c r="H22">
        <f>SUM(B22:F22)</f>
        <v>100</v>
      </c>
      <c r="J22">
        <v>101</v>
      </c>
      <c r="K22">
        <f>CORREL(B$2:B22,$G$2:$G22)</f>
        <v>7.781356103811872E-2</v>
      </c>
      <c r="L22">
        <f>CORREL(C$2:C22,$G$2:$G22)</f>
        <v>6.844816044556272E-2</v>
      </c>
      <c r="M22">
        <f>CORREL(D$2:D22,$G$2:$G22)</f>
        <v>0.44056225045035108</v>
      </c>
      <c r="N22" s="46">
        <f>CORREL(E$2:E22,$G$2:$G22)</f>
        <v>-0.26670824671488957</v>
      </c>
      <c r="O22" s="46">
        <f>CORREL(F$2:F22,$G$2:$G22)</f>
        <v>-0.27507424189593993</v>
      </c>
      <c r="P22">
        <f>CORREL(G$2:G22,$G$2:$G22)</f>
        <v>0.99999999999999989</v>
      </c>
      <c r="R22">
        <f t="shared" ref="R22:R85" si="3">MAX(K22:M22)</f>
        <v>0.44056225045035108</v>
      </c>
      <c r="S22">
        <f t="shared" ref="S22:S85" si="4">MIN(K22:M22)</f>
        <v>6.844816044556272E-2</v>
      </c>
      <c r="T22">
        <f>HLOOKUP(R22,$K22:$O$122,J22,0)</f>
        <v>3</v>
      </c>
      <c r="U22">
        <f>HLOOKUP(S22,$K22:$O$122,J22,0)</f>
        <v>2</v>
      </c>
    </row>
    <row r="23" spans="1:21" x14ac:dyDescent="0.3">
      <c r="A23" t="s">
        <v>216</v>
      </c>
      <c r="B23">
        <f>IF($T22&lt;&gt;K$20,IF($U22&lt;&gt;K$20,B22,B22-1),B22+1)</f>
        <v>20</v>
      </c>
      <c r="C23">
        <f t="shared" ref="C23:D38" si="5">IF($T22&lt;&gt;L$20,IF($U22&lt;&gt;L$20,C22,C22-1),C22+1)</f>
        <v>19</v>
      </c>
      <c r="D23">
        <f t="shared" si="5"/>
        <v>59</v>
      </c>
      <c r="E23">
        <f>E22</f>
        <v>1</v>
      </c>
      <c r="F23">
        <f>F22</f>
        <v>1</v>
      </c>
      <c r="G23">
        <f t="shared" si="1"/>
        <v>1140</v>
      </c>
      <c r="H23">
        <f t="shared" ref="H23:H86" si="6">SUM(B23:F23)</f>
        <v>100</v>
      </c>
      <c r="J23">
        <v>100</v>
      </c>
      <c r="K23">
        <f>CORREL(B$2:B23,$G$2:$G23)</f>
        <v>0.10729666633719606</v>
      </c>
      <c r="L23">
        <f>CORREL(C$2:C23,$G$2:$G23)</f>
        <v>7.3014948598786114E-2</v>
      </c>
      <c r="M23">
        <f>CORREL(D$2:D23,$G$2:$G23)</f>
        <v>0.55489827654559143</v>
      </c>
      <c r="N23" s="46">
        <f>CORREL(E$2:E23,$G$2:$G23)</f>
        <v>-0.30884181195412841</v>
      </c>
      <c r="O23" s="46">
        <f>CORREL(F$2:F23,$G$2:$G23)</f>
        <v>-0.3852406058225743</v>
      </c>
      <c r="P23">
        <f>CORREL(G$2:G23,$G$2:$G23)</f>
        <v>1.0000000000000002</v>
      </c>
      <c r="R23">
        <f t="shared" si="3"/>
        <v>0.55489827654559143</v>
      </c>
      <c r="S23">
        <f t="shared" si="4"/>
        <v>7.3014948598786114E-2</v>
      </c>
      <c r="T23">
        <f>HLOOKUP(R23,$K23:$O$122,J23,0)</f>
        <v>3</v>
      </c>
      <c r="U23">
        <f>HLOOKUP(S23,$K23:$O$122,J23,0)</f>
        <v>2</v>
      </c>
    </row>
    <row r="24" spans="1:21" x14ac:dyDescent="0.3">
      <c r="A24" t="s">
        <v>217</v>
      </c>
      <c r="B24">
        <f t="shared" ref="B24:D87" si="7">IF($T23&lt;&gt;K$20,IF($U23&lt;&gt;K$20,B23,B23-1),B23+1)</f>
        <v>20</v>
      </c>
      <c r="C24">
        <f t="shared" si="5"/>
        <v>18</v>
      </c>
      <c r="D24">
        <f t="shared" si="5"/>
        <v>60</v>
      </c>
      <c r="E24">
        <f t="shared" ref="E24:E87" si="8">E23</f>
        <v>1</v>
      </c>
      <c r="F24">
        <f t="shared" ref="F24:F87" si="9">F23</f>
        <v>1</v>
      </c>
      <c r="G24">
        <f t="shared" si="1"/>
        <v>1099</v>
      </c>
      <c r="H24">
        <f t="shared" si="6"/>
        <v>100</v>
      </c>
      <c r="J24">
        <v>99</v>
      </c>
      <c r="K24">
        <f>CORREL(B$2:B24,$G$2:$G24)</f>
        <v>0.12826466281739657</v>
      </c>
      <c r="L24">
        <f>CORREL(C$2:C24,$G$2:$G24)</f>
        <v>7.2662876778257071E-2</v>
      </c>
      <c r="M24">
        <f>CORREL(D$2:D24,$G$2:$G24)</f>
        <v>0.62418157333092639</v>
      </c>
      <c r="N24" s="46">
        <f>CORREL(E$2:E24,$G$2:$G24)</f>
        <v>-0.3423808357554145</v>
      </c>
      <c r="O24" s="46">
        <f>CORREL(F$2:F24,$G$2:$G24)</f>
        <v>-0.45384146414383031</v>
      </c>
      <c r="P24">
        <f>CORREL(G$2:G24,$G$2:$G24)</f>
        <v>1.0000000000000002</v>
      </c>
      <c r="R24">
        <f t="shared" si="3"/>
        <v>0.62418157333092639</v>
      </c>
      <c r="S24">
        <f t="shared" si="4"/>
        <v>7.2662876778257071E-2</v>
      </c>
      <c r="T24">
        <f>HLOOKUP(R24,$K24:$O$122,J24,0)</f>
        <v>3</v>
      </c>
      <c r="U24">
        <f>HLOOKUP(S24,$K24:$O$122,J24,0)</f>
        <v>2</v>
      </c>
    </row>
    <row r="25" spans="1:21" x14ac:dyDescent="0.3">
      <c r="A25" t="s">
        <v>218</v>
      </c>
      <c r="B25">
        <f t="shared" si="7"/>
        <v>20</v>
      </c>
      <c r="C25">
        <f t="shared" si="5"/>
        <v>17</v>
      </c>
      <c r="D25">
        <f t="shared" si="5"/>
        <v>61</v>
      </c>
      <c r="E25">
        <f t="shared" si="8"/>
        <v>1</v>
      </c>
      <c r="F25">
        <f t="shared" si="9"/>
        <v>1</v>
      </c>
      <c r="G25">
        <f t="shared" si="1"/>
        <v>1056</v>
      </c>
      <c r="H25">
        <f t="shared" si="6"/>
        <v>100</v>
      </c>
      <c r="J25">
        <v>98</v>
      </c>
      <c r="K25">
        <f>CORREL(B$2:B25,$G$2:$G25)</f>
        <v>0.14461230778113496</v>
      </c>
      <c r="L25">
        <f>CORREL(C$2:C25,$G$2:$G25)</f>
        <v>6.8975734669956226E-2</v>
      </c>
      <c r="M25">
        <f>CORREL(D$2:D25,$G$2:$G25)</f>
        <v>0.67119300282760308</v>
      </c>
      <c r="N25" s="46">
        <f>CORREL(E$2:E25,$G$2:$G25)</f>
        <v>-0.3694720939625819</v>
      </c>
      <c r="O25" s="46">
        <f>CORREL(F$2:F25,$G$2:$G25)</f>
        <v>-0.50193770657125636</v>
      </c>
      <c r="P25">
        <f>CORREL(G$2:G25,$G$2:$G25)</f>
        <v>0.99999999999999978</v>
      </c>
      <c r="R25">
        <f t="shared" si="3"/>
        <v>0.67119300282760308</v>
      </c>
      <c r="S25">
        <f t="shared" si="4"/>
        <v>6.8975734669956226E-2</v>
      </c>
      <c r="T25">
        <f>HLOOKUP(R25,$K25:$O$122,J25,0)</f>
        <v>3</v>
      </c>
      <c r="U25">
        <f>HLOOKUP(S25,$K25:$O$122,J25,0)</f>
        <v>2</v>
      </c>
    </row>
    <row r="26" spans="1:21" x14ac:dyDescent="0.3">
      <c r="A26" t="s">
        <v>219</v>
      </c>
      <c r="B26">
        <f t="shared" si="7"/>
        <v>20</v>
      </c>
      <c r="C26">
        <f t="shared" si="5"/>
        <v>16</v>
      </c>
      <c r="D26">
        <f t="shared" si="5"/>
        <v>62</v>
      </c>
      <c r="E26">
        <f t="shared" si="8"/>
        <v>1</v>
      </c>
      <c r="F26">
        <f t="shared" si="9"/>
        <v>1</v>
      </c>
      <c r="G26">
        <f t="shared" si="1"/>
        <v>1011</v>
      </c>
      <c r="H26">
        <f t="shared" si="6"/>
        <v>100</v>
      </c>
      <c r="J26">
        <v>97</v>
      </c>
      <c r="K26">
        <f>CORREL(B$2:B26,$G$2:$G26)</f>
        <v>0.15791781569929947</v>
      </c>
      <c r="L26">
        <f>CORREL(C$2:C26,$G$2:$G26)</f>
        <v>6.2990742298093871E-2</v>
      </c>
      <c r="M26">
        <f>CORREL(D$2:D26,$G$2:$G26)</f>
        <v>0.70489832738840619</v>
      </c>
      <c r="N26" s="46">
        <f>CORREL(E$2:E26,$G$2:$G26)</f>
        <v>-0.39177920896861679</v>
      </c>
      <c r="O26" s="46">
        <f>CORREL(F$2:F26,$G$2:$G26)</f>
        <v>-0.53767833976893142</v>
      </c>
      <c r="P26">
        <f>CORREL(G$2:G26,$G$2:$G26)</f>
        <v>1</v>
      </c>
      <c r="R26">
        <f t="shared" si="3"/>
        <v>0.70489832738840619</v>
      </c>
      <c r="S26">
        <f t="shared" si="4"/>
        <v>6.2990742298093871E-2</v>
      </c>
      <c r="T26">
        <f>HLOOKUP(R26,$K26:$O$122,J26,0)</f>
        <v>3</v>
      </c>
      <c r="U26">
        <f>HLOOKUP(S26,$K26:$O$122,J26,0)</f>
        <v>2</v>
      </c>
    </row>
    <row r="27" spans="1:21" x14ac:dyDescent="0.3">
      <c r="A27" t="s">
        <v>220</v>
      </c>
      <c r="B27">
        <f t="shared" si="7"/>
        <v>20</v>
      </c>
      <c r="C27">
        <f t="shared" si="5"/>
        <v>15</v>
      </c>
      <c r="D27">
        <f t="shared" si="5"/>
        <v>63</v>
      </c>
      <c r="E27">
        <f t="shared" si="8"/>
        <v>1</v>
      </c>
      <c r="F27">
        <f t="shared" si="9"/>
        <v>1</v>
      </c>
      <c r="G27">
        <f t="shared" si="1"/>
        <v>964</v>
      </c>
      <c r="H27">
        <f t="shared" si="6"/>
        <v>100</v>
      </c>
      <c r="J27">
        <v>96</v>
      </c>
      <c r="K27">
        <f>CORREL(B$2:B27,$G$2:$G27)</f>
        <v>0.16899863361199299</v>
      </c>
      <c r="L27">
        <f>CORREL(C$2:C27,$G$2:$G27)</f>
        <v>5.544917006414285E-2</v>
      </c>
      <c r="M27">
        <f>CORREL(D$2:D27,$G$2:$G27)</f>
        <v>0.72965347247998935</v>
      </c>
      <c r="N27" s="46">
        <f>CORREL(E$2:E27,$G$2:$G27)</f>
        <v>-0.41038014494742847</v>
      </c>
      <c r="O27" s="46">
        <f>CORREL(F$2:F27,$G$2:$G27)</f>
        <v>-0.5650972478637758</v>
      </c>
      <c r="P27">
        <f>CORREL(G$2:G27,$G$2:$G27)</f>
        <v>1</v>
      </c>
      <c r="R27">
        <f t="shared" si="3"/>
        <v>0.72965347247998935</v>
      </c>
      <c r="S27">
        <f t="shared" si="4"/>
        <v>5.544917006414285E-2</v>
      </c>
      <c r="T27">
        <f>HLOOKUP(R27,$K27:$O$122,J27,0)</f>
        <v>3</v>
      </c>
      <c r="U27">
        <f>HLOOKUP(S27,$K27:$O$122,J27,0)</f>
        <v>2</v>
      </c>
    </row>
    <row r="28" spans="1:21" x14ac:dyDescent="0.3">
      <c r="A28" t="s">
        <v>221</v>
      </c>
      <c r="B28">
        <f t="shared" si="7"/>
        <v>20</v>
      </c>
      <c r="C28">
        <f t="shared" si="5"/>
        <v>14</v>
      </c>
      <c r="D28">
        <f t="shared" si="5"/>
        <v>64</v>
      </c>
      <c r="E28">
        <f t="shared" si="8"/>
        <v>1</v>
      </c>
      <c r="F28">
        <f t="shared" si="9"/>
        <v>1</v>
      </c>
      <c r="G28">
        <f t="shared" si="1"/>
        <v>915</v>
      </c>
      <c r="H28">
        <f t="shared" si="6"/>
        <v>100</v>
      </c>
      <c r="J28">
        <v>95</v>
      </c>
      <c r="K28">
        <f>CORREL(B$2:B28,$G$2:$G28)</f>
        <v>0.17833037173723396</v>
      </c>
      <c r="L28">
        <f>CORREL(C$2:C28,$G$2:$G28)</f>
        <v>4.6938558874747724E-2</v>
      </c>
      <c r="M28">
        <f>CORREL(D$2:D28,$G$2:$G28)</f>
        <v>0.7478013812927099</v>
      </c>
      <c r="N28" s="46">
        <f>CORREL(E$2:E28,$G$2:$G28)</f>
        <v>-0.42597220004814046</v>
      </c>
      <c r="O28" s="46">
        <f>CORREL(F$2:F28,$G$2:$G28)</f>
        <v>-0.58644551261223077</v>
      </c>
      <c r="P28">
        <f>CORREL(G$2:G28,$G$2:$G28)</f>
        <v>1</v>
      </c>
      <c r="R28">
        <f t="shared" si="3"/>
        <v>0.7478013812927099</v>
      </c>
      <c r="S28">
        <f t="shared" si="4"/>
        <v>4.6938558874747724E-2</v>
      </c>
      <c r="T28">
        <f>HLOOKUP(R28,$K28:$O$122,J28,0)</f>
        <v>3</v>
      </c>
      <c r="U28">
        <f>HLOOKUP(S28,$K28:$O$122,J28,0)</f>
        <v>2</v>
      </c>
    </row>
    <row r="29" spans="1:21" x14ac:dyDescent="0.3">
      <c r="A29" t="s">
        <v>222</v>
      </c>
      <c r="B29">
        <f t="shared" si="7"/>
        <v>20</v>
      </c>
      <c r="C29">
        <f t="shared" si="5"/>
        <v>13</v>
      </c>
      <c r="D29">
        <f t="shared" si="5"/>
        <v>65</v>
      </c>
      <c r="E29">
        <f t="shared" si="8"/>
        <v>1</v>
      </c>
      <c r="F29">
        <f t="shared" si="9"/>
        <v>1</v>
      </c>
      <c r="G29">
        <f t="shared" si="1"/>
        <v>864</v>
      </c>
      <c r="H29">
        <f t="shared" si="6"/>
        <v>100</v>
      </c>
      <c r="J29">
        <v>94</v>
      </c>
      <c r="K29">
        <f>CORREL(B$2:B29,$G$2:$G29)</f>
        <v>0.18620398120692544</v>
      </c>
      <c r="L29">
        <f>CORREL(C$2:C29,$G$2:$G29)</f>
        <v>3.7967245642444671E-2</v>
      </c>
      <c r="M29">
        <f>CORREL(D$2:D29,$G$2:$G29)</f>
        <v>0.76065455659134595</v>
      </c>
      <c r="N29" s="46">
        <f>CORREL(E$2:E29,$G$2:$G29)</f>
        <v>-0.43900295442116294</v>
      </c>
      <c r="O29" s="46">
        <f>CORREL(F$2:F29,$G$2:$G29)</f>
        <v>-0.60305655260796054</v>
      </c>
      <c r="P29">
        <f>CORREL(G$2:G29,$G$2:$G29)</f>
        <v>1</v>
      </c>
      <c r="R29">
        <f t="shared" si="3"/>
        <v>0.76065455659134595</v>
      </c>
      <c r="S29">
        <f t="shared" si="4"/>
        <v>3.7967245642444671E-2</v>
      </c>
      <c r="T29">
        <f>HLOOKUP(R29,$K29:$O$122,J29,0)</f>
        <v>3</v>
      </c>
      <c r="U29">
        <f>HLOOKUP(S29,$K29:$O$122,J29,0)</f>
        <v>2</v>
      </c>
    </row>
    <row r="30" spans="1:21" x14ac:dyDescent="0.3">
      <c r="A30" t="s">
        <v>223</v>
      </c>
      <c r="B30">
        <f t="shared" si="7"/>
        <v>20</v>
      </c>
      <c r="C30">
        <f t="shared" si="5"/>
        <v>12</v>
      </c>
      <c r="D30">
        <f t="shared" si="5"/>
        <v>66</v>
      </c>
      <c r="E30">
        <f t="shared" si="8"/>
        <v>1</v>
      </c>
      <c r="F30">
        <f t="shared" si="9"/>
        <v>1</v>
      </c>
      <c r="G30">
        <f t="shared" si="1"/>
        <v>811</v>
      </c>
      <c r="H30">
        <f t="shared" si="6"/>
        <v>100</v>
      </c>
      <c r="J30">
        <v>93</v>
      </c>
      <c r="K30">
        <f>CORREL(B$2:B30,$G$2:$G30)</f>
        <v>0.19279661718091071</v>
      </c>
      <c r="L30">
        <f>CORREL(C$2:C30,$G$2:$G30)</f>
        <v>2.9006492532276107E-2</v>
      </c>
      <c r="M30">
        <f>CORREL(D$2:D30,$G$2:$G30)</f>
        <v>0.7689333751486338</v>
      </c>
      <c r="N30" s="46">
        <f>CORREL(E$2:E30,$G$2:$G30)</f>
        <v>-0.44974592324637352</v>
      </c>
      <c r="O30" s="46">
        <f>CORREL(F$2:F30,$G$2:$G30)</f>
        <v>-0.61573168705481474</v>
      </c>
      <c r="P30">
        <f>CORREL(G$2:G30,$G$2:$G30)</f>
        <v>0.99999999999999978</v>
      </c>
      <c r="R30">
        <f t="shared" si="3"/>
        <v>0.7689333751486338</v>
      </c>
      <c r="S30">
        <f t="shared" si="4"/>
        <v>2.9006492532276107E-2</v>
      </c>
      <c r="T30">
        <f>HLOOKUP(R30,$K30:$O$122,J30,0)</f>
        <v>3</v>
      </c>
      <c r="U30">
        <f>HLOOKUP(S30,$K30:$O$122,J30,0)</f>
        <v>2</v>
      </c>
    </row>
    <row r="31" spans="1:21" x14ac:dyDescent="0.3">
      <c r="A31" t="s">
        <v>224</v>
      </c>
      <c r="B31">
        <f t="shared" si="7"/>
        <v>20</v>
      </c>
      <c r="C31">
        <f t="shared" si="5"/>
        <v>11</v>
      </c>
      <c r="D31">
        <f t="shared" si="5"/>
        <v>67</v>
      </c>
      <c r="E31">
        <f t="shared" si="8"/>
        <v>1</v>
      </c>
      <c r="F31">
        <f t="shared" si="9"/>
        <v>1</v>
      </c>
      <c r="G31">
        <f t="shared" si="1"/>
        <v>756</v>
      </c>
      <c r="H31">
        <f t="shared" si="6"/>
        <v>100</v>
      </c>
      <c r="J31">
        <v>92</v>
      </c>
      <c r="K31">
        <f>CORREL(B$2:B31,$G$2:$G31)</f>
        <v>0.19820752898456065</v>
      </c>
      <c r="L31">
        <f>CORREL(C$2:C31,$G$2:$G31)</f>
        <v>2.051575053533515E-2</v>
      </c>
      <c r="M31">
        <f>CORREL(D$2:D31,$G$2:$G31)</f>
        <v>0.77298418944532199</v>
      </c>
      <c r="N31" s="46">
        <f>CORREL(E$2:E31,$G$2:$G31)</f>
        <v>-0.45834480283008705</v>
      </c>
      <c r="O31" s="46">
        <f>CORREL(F$2:F31,$G$2:$G31)</f>
        <v>-0.62493325129522703</v>
      </c>
      <c r="P31">
        <f>CORREL(G$2:G31,$G$2:$G31)</f>
        <v>1</v>
      </c>
      <c r="R31">
        <f t="shared" si="3"/>
        <v>0.77298418944532199</v>
      </c>
      <c r="S31">
        <f t="shared" si="4"/>
        <v>2.051575053533515E-2</v>
      </c>
      <c r="T31">
        <f>HLOOKUP(R31,$K31:$O$122,J31,0)</f>
        <v>3</v>
      </c>
      <c r="U31">
        <f>HLOOKUP(S31,$K31:$O$122,J31,0)</f>
        <v>2</v>
      </c>
    </row>
    <row r="32" spans="1:21" x14ac:dyDescent="0.3">
      <c r="A32" t="s">
        <v>225</v>
      </c>
      <c r="B32">
        <f t="shared" si="7"/>
        <v>20</v>
      </c>
      <c r="C32">
        <f t="shared" si="5"/>
        <v>10</v>
      </c>
      <c r="D32">
        <f t="shared" si="5"/>
        <v>68</v>
      </c>
      <c r="E32">
        <f t="shared" si="8"/>
        <v>1</v>
      </c>
      <c r="F32">
        <f t="shared" si="9"/>
        <v>1</v>
      </c>
      <c r="G32">
        <f t="shared" si="1"/>
        <v>699</v>
      </c>
      <c r="H32">
        <f t="shared" si="6"/>
        <v>100</v>
      </c>
      <c r="J32">
        <v>91</v>
      </c>
      <c r="K32">
        <f>CORREL(B$2:B32,$G$2:$G32)</f>
        <v>0.20247785204326033</v>
      </c>
      <c r="L32">
        <f>CORREL(C$2:C32,$G$2:$G32)</f>
        <v>1.295781892266802E-2</v>
      </c>
      <c r="M32">
        <f>CORREL(D$2:D32,$G$2:$G32)</f>
        <v>0.77289763379593301</v>
      </c>
      <c r="N32" s="46">
        <f>CORREL(E$2:E32,$G$2:$G32)</f>
        <v>-0.46484026693619179</v>
      </c>
      <c r="O32" s="46">
        <f>CORREL(F$2:F32,$G$2:$G32)</f>
        <v>-0.63088986717191464</v>
      </c>
      <c r="P32">
        <f>CORREL(G$2:G32,$G$2:$G32)</f>
        <v>1</v>
      </c>
      <c r="R32">
        <f t="shared" si="3"/>
        <v>0.77289763379593301</v>
      </c>
      <c r="S32">
        <f t="shared" si="4"/>
        <v>1.295781892266802E-2</v>
      </c>
      <c r="T32">
        <f>HLOOKUP(R32,$K32:$O$122,J32,0)</f>
        <v>3</v>
      </c>
      <c r="U32">
        <f>HLOOKUP(S32,$K32:$O$122,J32,0)</f>
        <v>2</v>
      </c>
    </row>
    <row r="33" spans="1:21" x14ac:dyDescent="0.3">
      <c r="A33" t="s">
        <v>226</v>
      </c>
      <c r="B33">
        <f t="shared" si="7"/>
        <v>20</v>
      </c>
      <c r="C33">
        <f t="shared" si="5"/>
        <v>9</v>
      </c>
      <c r="D33">
        <f t="shared" si="5"/>
        <v>69</v>
      </c>
      <c r="E33">
        <f t="shared" si="8"/>
        <v>1</v>
      </c>
      <c r="F33">
        <f t="shared" si="9"/>
        <v>1</v>
      </c>
      <c r="G33">
        <f t="shared" si="1"/>
        <v>640</v>
      </c>
      <c r="H33">
        <f t="shared" si="6"/>
        <v>100</v>
      </c>
      <c r="J33">
        <v>90</v>
      </c>
      <c r="K33">
        <f>CORREL(B$2:B33,$G$2:$G33)</f>
        <v>0.20560254721841761</v>
      </c>
      <c r="L33">
        <f>CORREL(C$2:C33,$G$2:$G33)</f>
        <v>6.8066749250974279E-3</v>
      </c>
      <c r="M33">
        <f>CORREL(D$2:D33,$G$2:$G33)</f>
        <v>0.76857909503398181</v>
      </c>
      <c r="N33" s="46">
        <f>CORREL(E$2:E33,$G$2:$G33)</f>
        <v>-0.46918738547183209</v>
      </c>
      <c r="O33" s="46">
        <f>CORREL(F$2:F33,$G$2:$G33)</f>
        <v>-0.63365857342425114</v>
      </c>
      <c r="P33">
        <f>CORREL(G$2:G33,$G$2:$G33)</f>
        <v>1.0000000000000002</v>
      </c>
      <c r="R33">
        <f t="shared" si="3"/>
        <v>0.76857909503398181</v>
      </c>
      <c r="S33">
        <f t="shared" si="4"/>
        <v>6.8066749250974279E-3</v>
      </c>
      <c r="T33">
        <f>HLOOKUP(R33,$K33:$O$122,J33,0)</f>
        <v>3</v>
      </c>
      <c r="U33">
        <f>HLOOKUP(S33,$K33:$O$122,J33,0)</f>
        <v>2</v>
      </c>
    </row>
    <row r="34" spans="1:21" x14ac:dyDescent="0.3">
      <c r="A34" t="s">
        <v>227</v>
      </c>
      <c r="B34">
        <f t="shared" si="7"/>
        <v>20</v>
      </c>
      <c r="C34">
        <f t="shared" si="5"/>
        <v>8</v>
      </c>
      <c r="D34">
        <f t="shared" si="5"/>
        <v>70</v>
      </c>
      <c r="E34">
        <f t="shared" si="8"/>
        <v>1</v>
      </c>
      <c r="F34">
        <f t="shared" si="9"/>
        <v>1</v>
      </c>
      <c r="G34">
        <f t="shared" si="1"/>
        <v>579</v>
      </c>
      <c r="H34">
        <f t="shared" si="6"/>
        <v>100</v>
      </c>
      <c r="J34">
        <v>89</v>
      </c>
      <c r="K34">
        <f>CORREL(B$2:B34,$G$2:$G34)</f>
        <v>0.2075387367910872</v>
      </c>
      <c r="L34">
        <f>CORREL(C$2:C34,$G$2:$G34)</f>
        <v>2.5487192390915639E-3</v>
      </c>
      <c r="M34">
        <f>CORREL(D$2:D34,$G$2:$G34)</f>
        <v>0.75979695951106729</v>
      </c>
      <c r="N34" s="46">
        <f>CORREL(E$2:E34,$G$2:$G34)</f>
        <v>-0.47126884850270695</v>
      </c>
      <c r="O34" s="46">
        <f>CORREL(F$2:F34,$G$2:$G34)</f>
        <v>-0.63316571887355733</v>
      </c>
      <c r="P34">
        <f>CORREL(G$2:G34,$G$2:$G34)</f>
        <v>1</v>
      </c>
      <c r="R34">
        <f t="shared" si="3"/>
        <v>0.75979695951106729</v>
      </c>
      <c r="S34">
        <f t="shared" si="4"/>
        <v>2.5487192390915639E-3</v>
      </c>
      <c r="T34">
        <f>HLOOKUP(R34,$K34:$O$122,J34,0)</f>
        <v>3</v>
      </c>
      <c r="U34">
        <f>HLOOKUP(S34,$K34:$O$122,J34,0)</f>
        <v>2</v>
      </c>
    </row>
    <row r="35" spans="1:21" x14ac:dyDescent="0.3">
      <c r="A35" t="s">
        <v>228</v>
      </c>
      <c r="B35">
        <f t="shared" si="7"/>
        <v>20</v>
      </c>
      <c r="C35">
        <f t="shared" si="5"/>
        <v>7</v>
      </c>
      <c r="D35">
        <f t="shared" si="5"/>
        <v>71</v>
      </c>
      <c r="E35">
        <f t="shared" si="8"/>
        <v>1</v>
      </c>
      <c r="F35">
        <f t="shared" si="9"/>
        <v>1</v>
      </c>
      <c r="G35">
        <f t="shared" si="1"/>
        <v>516</v>
      </c>
      <c r="H35">
        <f t="shared" si="6"/>
        <v>100</v>
      </c>
      <c r="J35">
        <v>88</v>
      </c>
      <c r="K35">
        <f>CORREL(B$2:B35,$G$2:$G35)</f>
        <v>0.20821305876269175</v>
      </c>
      <c r="L35">
        <f>CORREL(C$2:C35,$G$2:$G35)</f>
        <v>6.7706341878431299E-4</v>
      </c>
      <c r="M35">
        <f>CORREL(D$2:D35,$G$2:$G35)</f>
        <v>0.74622309423585675</v>
      </c>
      <c r="N35" s="46">
        <f>CORREL(E$2:E35,$G$2:$G35)</f>
        <v>-0.47090785185875939</v>
      </c>
      <c r="O35" s="46">
        <f>CORREL(F$2:F35,$G$2:$G35)</f>
        <v>-0.62923893335898906</v>
      </c>
      <c r="P35">
        <f>CORREL(G$2:G35,$G$2:$G35)</f>
        <v>1</v>
      </c>
      <c r="R35">
        <f t="shared" si="3"/>
        <v>0.74622309423585675</v>
      </c>
      <c r="S35">
        <f t="shared" si="4"/>
        <v>6.7706341878431299E-4</v>
      </c>
      <c r="T35">
        <f>HLOOKUP(R35,$K35:$O$122,J35,0)</f>
        <v>3</v>
      </c>
      <c r="U35">
        <f>HLOOKUP(S35,$K35:$O$122,J35,0)</f>
        <v>2</v>
      </c>
    </row>
    <row r="36" spans="1:21" x14ac:dyDescent="0.3">
      <c r="A36" t="s">
        <v>229</v>
      </c>
      <c r="B36">
        <f t="shared" si="7"/>
        <v>20</v>
      </c>
      <c r="C36">
        <f t="shared" si="5"/>
        <v>6</v>
      </c>
      <c r="D36">
        <f t="shared" si="5"/>
        <v>72</v>
      </c>
      <c r="E36">
        <f t="shared" si="8"/>
        <v>1</v>
      </c>
      <c r="F36">
        <f t="shared" si="9"/>
        <v>1</v>
      </c>
      <c r="G36">
        <f t="shared" si="1"/>
        <v>451</v>
      </c>
      <c r="H36">
        <f t="shared" si="6"/>
        <v>100</v>
      </c>
      <c r="J36">
        <v>87</v>
      </c>
      <c r="K36">
        <f>CORREL(B$2:B36,$G$2:$G36)</f>
        <v>0.20752994183924137</v>
      </c>
      <c r="L36">
        <f>CORREL(C$2:C36,$G$2:$G36)</f>
        <v>1.6779560403937803E-3</v>
      </c>
      <c r="M36">
        <f>CORREL(D$2:D36,$G$2:$G36)</f>
        <v>0.72747475574533771</v>
      </c>
      <c r="N36" s="46">
        <f>CORREL(E$2:E36,$G$2:$G36)</f>
        <v>-0.4678838688157671</v>
      </c>
      <c r="O36" s="46">
        <f>CORREL(F$2:F36,$G$2:$G36)</f>
        <v>-0.62163807223517764</v>
      </c>
      <c r="P36">
        <f>CORREL(G$2:G36,$G$2:$G36)</f>
        <v>1.0000000000000002</v>
      </c>
      <c r="R36">
        <f t="shared" si="3"/>
        <v>0.72747475574533771</v>
      </c>
      <c r="S36">
        <f t="shared" si="4"/>
        <v>1.6779560403937803E-3</v>
      </c>
      <c r="T36">
        <f>HLOOKUP(R36,$K36:$O$122,J36,0)</f>
        <v>3</v>
      </c>
      <c r="U36">
        <f>HLOOKUP(S36,$K36:$O$122,J36,0)</f>
        <v>2</v>
      </c>
    </row>
    <row r="37" spans="1:21" x14ac:dyDescent="0.3">
      <c r="A37" t="s">
        <v>230</v>
      </c>
      <c r="B37">
        <f t="shared" si="7"/>
        <v>20</v>
      </c>
      <c r="C37">
        <f t="shared" si="5"/>
        <v>5</v>
      </c>
      <c r="D37">
        <f t="shared" si="5"/>
        <v>73</v>
      </c>
      <c r="E37">
        <f t="shared" si="8"/>
        <v>1</v>
      </c>
      <c r="F37">
        <f t="shared" si="9"/>
        <v>1</v>
      </c>
      <c r="G37">
        <f t="shared" si="1"/>
        <v>384</v>
      </c>
      <c r="H37">
        <f t="shared" si="6"/>
        <v>100</v>
      </c>
      <c r="J37">
        <v>86</v>
      </c>
      <c r="K37">
        <f>CORREL(B$2:B37,$G$2:$G37)</f>
        <v>0.20538226207610863</v>
      </c>
      <c r="L37">
        <f>CORREL(C$2:C37,$G$2:$G37)</f>
        <v>6.0085259325387145E-3</v>
      </c>
      <c r="M37">
        <f>CORREL(D$2:D37,$G$2:$G37)</f>
        <v>0.70316389894231501</v>
      </c>
      <c r="N37" s="46">
        <f>CORREL(E$2:E37,$G$2:$G37)</f>
        <v>-0.46195400679382537</v>
      </c>
      <c r="O37" s="46">
        <f>CORREL(F$2:F37,$G$2:$G37)</f>
        <v>-0.6100905266265545</v>
      </c>
      <c r="P37">
        <f>CORREL(G$2:G37,$G$2:$G37)</f>
        <v>1.0000000000000002</v>
      </c>
      <c r="R37">
        <f t="shared" si="3"/>
        <v>0.70316389894231501</v>
      </c>
      <c r="S37">
        <f t="shared" si="4"/>
        <v>6.0085259325387145E-3</v>
      </c>
      <c r="T37">
        <f>HLOOKUP(R37,$K37:$O$122,J37,0)</f>
        <v>3</v>
      </c>
      <c r="U37">
        <f>HLOOKUP(S37,$K37:$O$122,J37,0)</f>
        <v>2</v>
      </c>
    </row>
    <row r="38" spans="1:21" x14ac:dyDescent="0.3">
      <c r="A38" t="s">
        <v>231</v>
      </c>
      <c r="B38">
        <f t="shared" si="7"/>
        <v>20</v>
      </c>
      <c r="C38">
        <f t="shared" si="5"/>
        <v>4</v>
      </c>
      <c r="D38">
        <f t="shared" si="5"/>
        <v>74</v>
      </c>
      <c r="E38">
        <f t="shared" si="8"/>
        <v>1</v>
      </c>
      <c r="F38">
        <f t="shared" si="9"/>
        <v>1</v>
      </c>
      <c r="G38">
        <f t="shared" si="1"/>
        <v>315</v>
      </c>
      <c r="H38">
        <f t="shared" si="6"/>
        <v>100</v>
      </c>
      <c r="J38">
        <v>85</v>
      </c>
      <c r="K38">
        <f>CORREL(B$2:B38,$G$2:$G38)</f>
        <v>0.20166531451917102</v>
      </c>
      <c r="L38">
        <f>CORREL(C$2:C38,$G$2:$G38)</f>
        <v>1.4065886970933495E-2</v>
      </c>
      <c r="M38">
        <f>CORREL(D$2:D38,$G$2:$G38)</f>
        <v>0.67295673956254964</v>
      </c>
      <c r="N38" s="46">
        <f>CORREL(E$2:E38,$G$2:$G38)</f>
        <v>-0.45288173411311605</v>
      </c>
      <c r="O38" s="46">
        <f>CORREL(F$2:F38,$G$2:$G38)</f>
        <v>-0.5943340771213862</v>
      </c>
      <c r="P38">
        <f>CORREL(G$2:G38,$G$2:$G38)</f>
        <v>1</v>
      </c>
      <c r="R38">
        <f t="shared" si="3"/>
        <v>0.67295673956254964</v>
      </c>
      <c r="S38">
        <f t="shared" si="4"/>
        <v>1.4065886970933495E-2</v>
      </c>
      <c r="T38">
        <f>HLOOKUP(R38,$K38:$O$122,J38,0)</f>
        <v>3</v>
      </c>
      <c r="U38">
        <f>HLOOKUP(S38,$K38:$O$122,J38,0)</f>
        <v>2</v>
      </c>
    </row>
    <row r="39" spans="1:21" x14ac:dyDescent="0.3">
      <c r="A39" t="s">
        <v>232</v>
      </c>
      <c r="B39">
        <f t="shared" si="7"/>
        <v>20</v>
      </c>
      <c r="C39">
        <f t="shared" si="7"/>
        <v>3</v>
      </c>
      <c r="D39">
        <f t="shared" si="7"/>
        <v>75</v>
      </c>
      <c r="E39">
        <f t="shared" si="8"/>
        <v>1</v>
      </c>
      <c r="F39">
        <f t="shared" si="9"/>
        <v>1</v>
      </c>
      <c r="G39">
        <f t="shared" si="1"/>
        <v>244</v>
      </c>
      <c r="H39">
        <f t="shared" si="6"/>
        <v>100</v>
      </c>
      <c r="J39">
        <v>84</v>
      </c>
      <c r="K39">
        <f>CORREL(B$2:B39,$G$2:$G39)</f>
        <v>0.19629417575748098</v>
      </c>
      <c r="L39">
        <f>CORREL(C$2:C39,$G$2:$G39)</f>
        <v>2.6149448850721492E-2</v>
      </c>
      <c r="M39">
        <f>CORREL(D$2:D39,$G$2:$G39)</f>
        <v>0.63664236514867822</v>
      </c>
      <c r="N39" s="46">
        <f>CORREL(E$2:E39,$G$2:$G39)</f>
        <v>-0.44047305299616091</v>
      </c>
      <c r="O39" s="46">
        <f>CORREL(F$2:F39,$G$2:$G39)</f>
        <v>-0.57416761645904502</v>
      </c>
      <c r="P39">
        <f>CORREL(G$2:G39,$G$2:$G39)</f>
        <v>1</v>
      </c>
      <c r="R39">
        <f t="shared" si="3"/>
        <v>0.63664236514867822</v>
      </c>
      <c r="S39">
        <f t="shared" si="4"/>
        <v>2.6149448850721492E-2</v>
      </c>
      <c r="T39">
        <f>HLOOKUP(R39,$K39:$O$122,J39,0)</f>
        <v>3</v>
      </c>
      <c r="U39">
        <f>HLOOKUP(S39,$K39:$O$122,J39,0)</f>
        <v>2</v>
      </c>
    </row>
    <row r="40" spans="1:21" x14ac:dyDescent="0.3">
      <c r="A40" t="s">
        <v>233</v>
      </c>
      <c r="B40">
        <f t="shared" si="7"/>
        <v>20</v>
      </c>
      <c r="C40">
        <f t="shared" si="7"/>
        <v>2</v>
      </c>
      <c r="D40">
        <f t="shared" si="7"/>
        <v>76</v>
      </c>
      <c r="E40">
        <f t="shared" si="8"/>
        <v>1</v>
      </c>
      <c r="F40">
        <f t="shared" si="9"/>
        <v>1</v>
      </c>
      <c r="G40">
        <f t="shared" si="1"/>
        <v>171</v>
      </c>
      <c r="H40">
        <f t="shared" si="6"/>
        <v>100</v>
      </c>
      <c r="J40">
        <v>83</v>
      </c>
      <c r="K40">
        <f>CORREL(B$2:B40,$G$2:$G40)</f>
        <v>0.18922325479817631</v>
      </c>
      <c r="L40">
        <f>CORREL(C$2:C40,$G$2:$G40)</f>
        <v>4.242088919897137E-2</v>
      </c>
      <c r="M40">
        <f>CORREL(D$2:D40,$G$2:$G40)</f>
        <v>0.59420399304852045</v>
      </c>
      <c r="N40" s="46">
        <f>CORREL(E$2:E40,$G$2:$G40)</f>
        <v>-0.42461754112608124</v>
      </c>
      <c r="O40" s="46">
        <f>CORREL(F$2:F40,$G$2:$G40)</f>
        <v>-0.54950624803287629</v>
      </c>
      <c r="P40">
        <f>CORREL(G$2:G40,$G$2:$G40)</f>
        <v>1.0000000000000002</v>
      </c>
      <c r="R40">
        <f t="shared" si="3"/>
        <v>0.59420399304852045</v>
      </c>
      <c r="S40">
        <f t="shared" si="4"/>
        <v>4.242088919897137E-2</v>
      </c>
      <c r="T40">
        <f>HLOOKUP(R40,$K40:$O$122,J40,0)</f>
        <v>3</v>
      </c>
      <c r="U40">
        <f>HLOOKUP(S40,$K40:$O$122,J40,0)</f>
        <v>2</v>
      </c>
    </row>
    <row r="41" spans="1:21" x14ac:dyDescent="0.3">
      <c r="A41" t="s">
        <v>234</v>
      </c>
      <c r="B41" s="16">
        <f t="shared" si="7"/>
        <v>20</v>
      </c>
      <c r="C41" s="16">
        <f t="shared" si="7"/>
        <v>1</v>
      </c>
      <c r="D41" s="16">
        <f t="shared" si="7"/>
        <v>77</v>
      </c>
      <c r="E41" s="16">
        <f t="shared" si="8"/>
        <v>1</v>
      </c>
      <c r="F41" s="16">
        <f t="shared" si="9"/>
        <v>1</v>
      </c>
      <c r="G41">
        <f t="shared" si="1"/>
        <v>96</v>
      </c>
      <c r="H41">
        <f t="shared" si="6"/>
        <v>100</v>
      </c>
      <c r="J41">
        <v>82</v>
      </c>
      <c r="K41">
        <f>CORREL(B$2:B41,$G$2:$G41)</f>
        <v>0.18046530510274456</v>
      </c>
      <c r="L41">
        <f>CORREL(C$2:C41,$G$2:$G41)</f>
        <v>6.2869010371733314E-2</v>
      </c>
      <c r="M41">
        <f>CORREL(D$2:D41,$G$2:$G41)</f>
        <v>0.54588108017870574</v>
      </c>
      <c r="N41" s="46">
        <f>CORREL(E$2:E41,$G$2:$G41)</f>
        <v>-0.40532847241424708</v>
      </c>
      <c r="O41" s="46">
        <f>CORREL(F$2:F41,$G$2:$G41)</f>
        <v>-0.52043297940779554</v>
      </c>
      <c r="P41">
        <f>CORREL(G$2:G41,$G$2:$G41)</f>
        <v>0.99999999999999989</v>
      </c>
      <c r="R41">
        <f t="shared" si="3"/>
        <v>0.54588108017870574</v>
      </c>
      <c r="S41">
        <f t="shared" si="4"/>
        <v>6.2869010371733314E-2</v>
      </c>
      <c r="T41">
        <f>HLOOKUP(R41,$K41:$O$122,J41,0)</f>
        <v>3</v>
      </c>
      <c r="U41">
        <f>HLOOKUP(S41,$K41:$O$122,J41,0)</f>
        <v>2</v>
      </c>
    </row>
    <row r="42" spans="1:21" x14ac:dyDescent="0.3">
      <c r="A42" t="s">
        <v>235</v>
      </c>
      <c r="B42">
        <f t="shared" si="7"/>
        <v>20</v>
      </c>
      <c r="C42">
        <f t="shared" si="7"/>
        <v>0</v>
      </c>
      <c r="D42">
        <f t="shared" si="7"/>
        <v>78</v>
      </c>
      <c r="E42">
        <f t="shared" si="8"/>
        <v>1</v>
      </c>
      <c r="F42">
        <f t="shared" si="9"/>
        <v>1</v>
      </c>
      <c r="G42">
        <f t="shared" si="1"/>
        <v>19</v>
      </c>
      <c r="H42">
        <f t="shared" si="6"/>
        <v>100</v>
      </c>
      <c r="J42">
        <v>81</v>
      </c>
      <c r="K42">
        <f>CORREL(B$2:B42,$G$2:$G42)</f>
        <v>0.17010592003310074</v>
      </c>
      <c r="L42">
        <f>CORREL(C$2:C42,$G$2:$G42)</f>
        <v>8.7288378551506229E-2</v>
      </c>
      <c r="M42">
        <f>CORREL(D$2:D42,$G$2:$G42)</f>
        <v>0.49220705226164374</v>
      </c>
      <c r="N42" s="46">
        <f>CORREL(E$2:E42,$G$2:$G42)</f>
        <v>-0.38277356825594938</v>
      </c>
      <c r="O42" s="46">
        <f>CORREL(F$2:F42,$G$2:$G42)</f>
        <v>-0.48723594537708004</v>
      </c>
      <c r="P42">
        <f>CORREL(G$2:G42,$G$2:$G42)</f>
        <v>0.99999999999999989</v>
      </c>
      <c r="R42">
        <f t="shared" si="3"/>
        <v>0.49220705226164374</v>
      </c>
      <c r="S42">
        <f t="shared" si="4"/>
        <v>8.7288378551506229E-2</v>
      </c>
      <c r="T42">
        <f>HLOOKUP(R42,$K42:$O$122,J42,0)</f>
        <v>3</v>
      </c>
      <c r="U42">
        <f>HLOOKUP(S42,$K42:$O$122,J42,0)</f>
        <v>2</v>
      </c>
    </row>
    <row r="43" spans="1:21" x14ac:dyDescent="0.3">
      <c r="A43" t="s">
        <v>236</v>
      </c>
      <c r="B43">
        <f t="shared" si="7"/>
        <v>20</v>
      </c>
      <c r="C43">
        <f t="shared" si="7"/>
        <v>-1</v>
      </c>
      <c r="D43">
        <f t="shared" si="7"/>
        <v>79</v>
      </c>
      <c r="E43">
        <f t="shared" si="8"/>
        <v>1</v>
      </c>
      <c r="F43">
        <f t="shared" si="9"/>
        <v>1</v>
      </c>
      <c r="G43">
        <f t="shared" si="1"/>
        <v>-60</v>
      </c>
      <c r="H43">
        <f t="shared" si="6"/>
        <v>100</v>
      </c>
      <c r="J43">
        <v>80</v>
      </c>
      <c r="K43">
        <f>CORREL(B$2:B43,$G$2:$G43)</f>
        <v>0.1583093033173012</v>
      </c>
      <c r="L43">
        <f>CORREL(C$2:C43,$G$2:$G43)</f>
        <v>0.11527977689462117</v>
      </c>
      <c r="M43">
        <f>CORREL(D$2:D43,$G$2:$G43)</f>
        <v>0.43400857871300713</v>
      </c>
      <c r="N43" s="46">
        <f>CORREL(E$2:E43,$G$2:$G43)</f>
        <v>-0.3572874146547339</v>
      </c>
      <c r="O43" s="46">
        <f>CORREL(F$2:F43,$G$2:$G43)</f>
        <v>-0.45041985297197346</v>
      </c>
      <c r="P43">
        <f>CORREL(G$2:G43,$G$2:$G43)</f>
        <v>1.0000000000000002</v>
      </c>
      <c r="R43">
        <f t="shared" si="3"/>
        <v>0.43400857871300713</v>
      </c>
      <c r="S43">
        <f t="shared" si="4"/>
        <v>0.11527977689462117</v>
      </c>
      <c r="T43">
        <f>HLOOKUP(R43,$K43:$O$122,J43,0)</f>
        <v>3</v>
      </c>
      <c r="U43">
        <f>HLOOKUP(S43,$K43:$O$122,J43,0)</f>
        <v>2</v>
      </c>
    </row>
    <row r="44" spans="1:21" x14ac:dyDescent="0.3">
      <c r="A44" t="s">
        <v>237</v>
      </c>
      <c r="B44">
        <f t="shared" si="7"/>
        <v>20</v>
      </c>
      <c r="C44">
        <f t="shared" si="7"/>
        <v>-2</v>
      </c>
      <c r="D44">
        <f t="shared" si="7"/>
        <v>80</v>
      </c>
      <c r="E44">
        <f t="shared" si="8"/>
        <v>1</v>
      </c>
      <c r="F44">
        <f t="shared" si="9"/>
        <v>1</v>
      </c>
      <c r="G44">
        <f t="shared" si="1"/>
        <v>-141</v>
      </c>
      <c r="H44">
        <f t="shared" si="6"/>
        <v>100</v>
      </c>
      <c r="J44">
        <v>79</v>
      </c>
      <c r="K44">
        <f>CORREL(B$2:B44,$G$2:$G44)</f>
        <v>0.14531246291528699</v>
      </c>
      <c r="L44">
        <f>CORREL(C$2:C44,$G$2:$G44)</f>
        <v>0.14627636163506019</v>
      </c>
      <c r="M44">
        <f>CORREL(D$2:D44,$G$2:$G44)</f>
        <v>0.3723595167557589</v>
      </c>
      <c r="N44" s="46">
        <f>CORREL(E$2:E44,$G$2:$G44)</f>
        <v>-0.32935942734446294</v>
      </c>
      <c r="O44" s="46">
        <f>CORREL(F$2:F44,$G$2:$G44)</f>
        <v>-0.41068457409085857</v>
      </c>
      <c r="P44">
        <f>CORREL(G$2:G44,$G$2:$G44)</f>
        <v>1</v>
      </c>
      <c r="R44">
        <f t="shared" si="3"/>
        <v>0.3723595167557589</v>
      </c>
      <c r="S44">
        <f t="shared" si="4"/>
        <v>0.14531246291528699</v>
      </c>
      <c r="T44">
        <f>HLOOKUP(R44,$K44:$O$122,J44,0)</f>
        <v>3</v>
      </c>
      <c r="U44">
        <f>HLOOKUP(S44,$K44:$O$122,J44,0)</f>
        <v>1</v>
      </c>
    </row>
    <row r="45" spans="1:21" x14ac:dyDescent="0.3">
      <c r="A45" t="s">
        <v>238</v>
      </c>
      <c r="B45">
        <f t="shared" si="7"/>
        <v>19</v>
      </c>
      <c r="C45">
        <f t="shared" si="7"/>
        <v>-2</v>
      </c>
      <c r="D45">
        <f t="shared" si="7"/>
        <v>81</v>
      </c>
      <c r="E45">
        <f t="shared" si="8"/>
        <v>1</v>
      </c>
      <c r="F45">
        <f t="shared" si="9"/>
        <v>1</v>
      </c>
      <c r="G45">
        <f t="shared" si="1"/>
        <v>-144</v>
      </c>
      <c r="H45">
        <f t="shared" si="6"/>
        <v>100</v>
      </c>
      <c r="J45">
        <v>78</v>
      </c>
      <c r="K45">
        <f>CORREL(B$2:B45,$G$2:$G45)</f>
        <v>0.13602444860404639</v>
      </c>
      <c r="L45">
        <f>CORREL(C$2:C45,$G$2:$G45)</f>
        <v>0.17386990005077341</v>
      </c>
      <c r="M45">
        <f>CORREL(D$2:D45,$G$2:$G45)</f>
        <v>0.31669877240864142</v>
      </c>
      <c r="N45" s="46">
        <f>CORREL(E$2:E45,$G$2:$G45)</f>
        <v>-0.30421792348125143</v>
      </c>
      <c r="O45" s="46">
        <f>CORREL(F$2:F45,$G$2:$G45)</f>
        <v>-0.37505389680898282</v>
      </c>
      <c r="P45">
        <f>CORREL(G$2:G45,$G$2:$G45)</f>
        <v>0.99999999999999978</v>
      </c>
      <c r="R45">
        <f t="shared" si="3"/>
        <v>0.31669877240864142</v>
      </c>
      <c r="S45">
        <f t="shared" si="4"/>
        <v>0.13602444860404639</v>
      </c>
      <c r="T45">
        <f>HLOOKUP(R45,$K45:$O$122,J45,0)</f>
        <v>3</v>
      </c>
      <c r="U45">
        <f>HLOOKUP(S45,$K45:$O$122,J45,0)</f>
        <v>1</v>
      </c>
    </row>
    <row r="46" spans="1:21" x14ac:dyDescent="0.3">
      <c r="A46" t="s">
        <v>239</v>
      </c>
      <c r="B46">
        <f t="shared" si="7"/>
        <v>18</v>
      </c>
      <c r="C46">
        <f t="shared" si="7"/>
        <v>-2</v>
      </c>
      <c r="D46">
        <f t="shared" si="7"/>
        <v>82</v>
      </c>
      <c r="E46">
        <f t="shared" si="8"/>
        <v>1</v>
      </c>
      <c r="F46">
        <f t="shared" si="9"/>
        <v>1</v>
      </c>
      <c r="G46">
        <f t="shared" si="1"/>
        <v>-147</v>
      </c>
      <c r="H46">
        <f t="shared" si="6"/>
        <v>100</v>
      </c>
      <c r="J46">
        <v>77</v>
      </c>
      <c r="K46">
        <f>CORREL(B$2:B46,$G$2:$G46)</f>
        <v>0.12992578518270939</v>
      </c>
      <c r="L46">
        <f>CORREL(C$2:C46,$G$2:$G46)</f>
        <v>0.19860782670116794</v>
      </c>
      <c r="M46">
        <f>CORREL(D$2:D46,$G$2:$G46)</f>
        <v>0.26610348081928648</v>
      </c>
      <c r="N46" s="46">
        <f>CORREL(E$2:E46,$G$2:$G46)</f>
        <v>-0.28143117935475309</v>
      </c>
      <c r="O46" s="46">
        <f>CORREL(F$2:F46,$G$2:$G46)</f>
        <v>-0.34288413543695734</v>
      </c>
      <c r="P46">
        <f>CORREL(G$2:G46,$G$2:$G46)</f>
        <v>1</v>
      </c>
      <c r="R46">
        <f t="shared" si="3"/>
        <v>0.26610348081928648</v>
      </c>
      <c r="S46">
        <f t="shared" si="4"/>
        <v>0.12992578518270939</v>
      </c>
      <c r="T46">
        <f>HLOOKUP(R46,$K46:$O$122,J46,0)</f>
        <v>3</v>
      </c>
      <c r="U46">
        <f>HLOOKUP(S46,$K46:$O$122,J46,0)</f>
        <v>1</v>
      </c>
    </row>
    <row r="47" spans="1:21" x14ac:dyDescent="0.3">
      <c r="A47" t="s">
        <v>240</v>
      </c>
      <c r="B47">
        <f t="shared" si="7"/>
        <v>17</v>
      </c>
      <c r="C47">
        <f t="shared" si="7"/>
        <v>-2</v>
      </c>
      <c r="D47">
        <f t="shared" si="7"/>
        <v>83</v>
      </c>
      <c r="E47">
        <f t="shared" si="8"/>
        <v>1</v>
      </c>
      <c r="F47">
        <f t="shared" si="9"/>
        <v>1</v>
      </c>
      <c r="G47">
        <f t="shared" si="1"/>
        <v>-150</v>
      </c>
      <c r="H47">
        <f t="shared" si="6"/>
        <v>100</v>
      </c>
      <c r="J47">
        <v>76</v>
      </c>
      <c r="K47">
        <f>CORREL(B$2:B47,$G$2:$G47)</f>
        <v>0.12660108765514896</v>
      </c>
      <c r="L47">
        <f>CORREL(C$2:C47,$G$2:$G47)</f>
        <v>0.220924100849412</v>
      </c>
      <c r="M47">
        <f>CORREL(D$2:D47,$G$2:$G47)</f>
        <v>0.219840319736716</v>
      </c>
      <c r="N47" s="46">
        <f>CORREL(E$2:E47,$G$2:$G47)</f>
        <v>-0.26065607570711602</v>
      </c>
      <c r="O47" s="46">
        <f>CORREL(F$2:F47,$G$2:$G47)</f>
        <v>-0.31366399367657299</v>
      </c>
      <c r="P47">
        <f>CORREL(G$2:G47,$G$2:$G47)</f>
        <v>1</v>
      </c>
      <c r="R47">
        <f t="shared" si="3"/>
        <v>0.220924100849412</v>
      </c>
      <c r="S47">
        <f t="shared" si="4"/>
        <v>0.12660108765514896</v>
      </c>
      <c r="T47">
        <f>HLOOKUP(R47,$K47:$O$122,J47,0)</f>
        <v>2</v>
      </c>
      <c r="U47">
        <f>HLOOKUP(S47,$K47:$O$122,J47,0)</f>
        <v>1</v>
      </c>
    </row>
    <row r="48" spans="1:21" x14ac:dyDescent="0.3">
      <c r="A48" t="s">
        <v>241</v>
      </c>
      <c r="B48">
        <f t="shared" si="7"/>
        <v>16</v>
      </c>
      <c r="C48">
        <f t="shared" si="7"/>
        <v>-1</v>
      </c>
      <c r="D48">
        <f t="shared" si="7"/>
        <v>83</v>
      </c>
      <c r="E48">
        <f t="shared" si="8"/>
        <v>1</v>
      </c>
      <c r="F48">
        <f t="shared" si="9"/>
        <v>1</v>
      </c>
      <c r="G48">
        <f t="shared" si="1"/>
        <v>-68</v>
      </c>
      <c r="H48">
        <f t="shared" si="6"/>
        <v>100</v>
      </c>
      <c r="J48">
        <v>75</v>
      </c>
      <c r="K48">
        <f>CORREL(B$2:B48,$G$2:$G48)</f>
        <v>0.12618867349081692</v>
      </c>
      <c r="L48">
        <f>CORREL(C$2:C48,$G$2:$G48)</f>
        <v>0.23689136597463339</v>
      </c>
      <c r="M48">
        <f>CORREL(D$2:D48,$G$2:$G48)</f>
        <v>0.18497845187022358</v>
      </c>
      <c r="N48" s="46">
        <f>CORREL(E$2:E48,$G$2:$G48)</f>
        <v>-0.24520664589015348</v>
      </c>
      <c r="O48" s="46">
        <f>CORREL(F$2:F48,$G$2:$G48)</f>
        <v>-0.29177565060830013</v>
      </c>
      <c r="P48">
        <f>CORREL(G$2:G48,$G$2:$G48)</f>
        <v>0.99999999999999978</v>
      </c>
      <c r="R48">
        <f t="shared" si="3"/>
        <v>0.23689136597463339</v>
      </c>
      <c r="S48">
        <f t="shared" si="4"/>
        <v>0.12618867349081692</v>
      </c>
      <c r="T48">
        <f>HLOOKUP(R48,$K48:$O$122,J48,0)</f>
        <v>2</v>
      </c>
      <c r="U48">
        <f>HLOOKUP(S48,$K48:$O$122,J48,0)</f>
        <v>1</v>
      </c>
    </row>
    <row r="49" spans="1:21" x14ac:dyDescent="0.3">
      <c r="A49" t="s">
        <v>242</v>
      </c>
      <c r="B49">
        <f t="shared" si="7"/>
        <v>15</v>
      </c>
      <c r="C49">
        <f t="shared" si="7"/>
        <v>0</v>
      </c>
      <c r="D49">
        <f t="shared" si="7"/>
        <v>83</v>
      </c>
      <c r="E49">
        <f t="shared" si="8"/>
        <v>1</v>
      </c>
      <c r="F49">
        <f t="shared" si="9"/>
        <v>1</v>
      </c>
      <c r="G49">
        <f t="shared" si="1"/>
        <v>14</v>
      </c>
      <c r="H49">
        <f t="shared" si="6"/>
        <v>100</v>
      </c>
      <c r="J49">
        <v>74</v>
      </c>
      <c r="K49">
        <f>CORREL(B$2:B49,$G$2:$G49)</f>
        <v>0.12755173690725877</v>
      </c>
      <c r="L49">
        <f>CORREL(C$2:C49,$G$2:$G49)</f>
        <v>0.24795138813888851</v>
      </c>
      <c r="M49">
        <f>CORREL(D$2:D49,$G$2:$G49)</f>
        <v>0.15918143956990322</v>
      </c>
      <c r="N49" s="46">
        <f>CORREL(E$2:E49,$G$2:$G49)</f>
        <v>-0.23396295048048318</v>
      </c>
      <c r="O49" s="46">
        <f>CORREL(F$2:F49,$G$2:$G49)</f>
        <v>-0.27569239723997885</v>
      </c>
      <c r="P49">
        <f>CORREL(G$2:G49,$G$2:$G49)</f>
        <v>1.0000000000000002</v>
      </c>
      <c r="R49">
        <f t="shared" si="3"/>
        <v>0.24795138813888851</v>
      </c>
      <c r="S49">
        <f t="shared" si="4"/>
        <v>0.12755173690725877</v>
      </c>
      <c r="T49">
        <f>HLOOKUP(R49,$K49:$O$122,J49,0)</f>
        <v>2</v>
      </c>
      <c r="U49">
        <f>HLOOKUP(S49,$K49:$O$122,J49,0)</f>
        <v>1</v>
      </c>
    </row>
    <row r="50" spans="1:21" x14ac:dyDescent="0.3">
      <c r="A50" t="s">
        <v>243</v>
      </c>
      <c r="B50">
        <f t="shared" si="7"/>
        <v>14</v>
      </c>
      <c r="C50">
        <f t="shared" si="7"/>
        <v>1</v>
      </c>
      <c r="D50">
        <f t="shared" si="7"/>
        <v>83</v>
      </c>
      <c r="E50">
        <f t="shared" si="8"/>
        <v>1</v>
      </c>
      <c r="F50">
        <f t="shared" si="9"/>
        <v>1</v>
      </c>
      <c r="G50">
        <f t="shared" si="1"/>
        <v>96</v>
      </c>
      <c r="H50">
        <f t="shared" si="6"/>
        <v>100</v>
      </c>
      <c r="J50">
        <v>73</v>
      </c>
      <c r="K50">
        <f>CORREL(B$2:B50,$G$2:$G50)</f>
        <v>0.12974285480682629</v>
      </c>
      <c r="L50">
        <f>CORREL(C$2:C50,$G$2:$G50)</f>
        <v>0.25512868249682374</v>
      </c>
      <c r="M50">
        <f>CORREL(D$2:D50,$G$2:$G50)</f>
        <v>0.14087152129554881</v>
      </c>
      <c r="N50" s="46">
        <f>CORREL(E$2:E50,$G$2:$G50)</f>
        <v>-0.22615265734442772</v>
      </c>
      <c r="O50" s="46">
        <f>CORREL(F$2:F50,$G$2:$G50)</f>
        <v>-0.26436543920569305</v>
      </c>
      <c r="P50">
        <f>CORREL(G$2:G50,$G$2:$G50)</f>
        <v>1</v>
      </c>
      <c r="R50">
        <f t="shared" si="3"/>
        <v>0.25512868249682374</v>
      </c>
      <c r="S50">
        <f t="shared" si="4"/>
        <v>0.12974285480682629</v>
      </c>
      <c r="T50">
        <f>HLOOKUP(R50,$K50:$O$122,J50,0)</f>
        <v>2</v>
      </c>
      <c r="U50">
        <f>HLOOKUP(S50,$K50:$O$122,J50,0)</f>
        <v>1</v>
      </c>
    </row>
    <row r="51" spans="1:21" x14ac:dyDescent="0.3">
      <c r="A51" t="s">
        <v>244</v>
      </c>
      <c r="B51">
        <f t="shared" si="7"/>
        <v>13</v>
      </c>
      <c r="C51">
        <f t="shared" si="7"/>
        <v>2</v>
      </c>
      <c r="D51">
        <f t="shared" si="7"/>
        <v>83</v>
      </c>
      <c r="E51">
        <f t="shared" si="8"/>
        <v>1</v>
      </c>
      <c r="F51">
        <f t="shared" si="9"/>
        <v>1</v>
      </c>
      <c r="G51">
        <f t="shared" si="1"/>
        <v>178</v>
      </c>
      <c r="H51">
        <f t="shared" si="6"/>
        <v>100</v>
      </c>
      <c r="J51">
        <v>72</v>
      </c>
      <c r="K51">
        <f>CORREL(B$2:B51,$G$2:$G51)</f>
        <v>0.13191828891094751</v>
      </c>
      <c r="L51">
        <f>CORREL(C$2:C51,$G$2:$G51)</f>
        <v>0.25919139265804264</v>
      </c>
      <c r="M51">
        <f>CORREL(D$2:D51,$G$2:$G51)</f>
        <v>0.12893716075462064</v>
      </c>
      <c r="N51" s="46">
        <f>CORREL(E$2:E51,$G$2:$G51)</f>
        <v>-0.22121008644019979</v>
      </c>
      <c r="O51" s="46">
        <f>CORREL(F$2:F51,$G$2:$G51)</f>
        <v>-0.25703231160502676</v>
      </c>
      <c r="P51">
        <f>CORREL(G$2:G51,$G$2:$G51)</f>
        <v>1</v>
      </c>
      <c r="R51">
        <f t="shared" si="3"/>
        <v>0.25919139265804264</v>
      </c>
      <c r="S51">
        <f t="shared" si="4"/>
        <v>0.12893716075462064</v>
      </c>
      <c r="T51">
        <f>HLOOKUP(R51,$K51:$O$122,J51,0)</f>
        <v>2</v>
      </c>
      <c r="U51">
        <f>HLOOKUP(S51,$K51:$O$122,J51,0)</f>
        <v>3</v>
      </c>
    </row>
    <row r="52" spans="1:21" x14ac:dyDescent="0.3">
      <c r="A52" t="s">
        <v>245</v>
      </c>
      <c r="B52">
        <f t="shared" si="7"/>
        <v>13</v>
      </c>
      <c r="C52">
        <f t="shared" si="7"/>
        <v>3</v>
      </c>
      <c r="D52">
        <f t="shared" si="7"/>
        <v>82</v>
      </c>
      <c r="E52">
        <f t="shared" si="8"/>
        <v>1</v>
      </c>
      <c r="F52">
        <f t="shared" si="9"/>
        <v>1</v>
      </c>
      <c r="G52">
        <f t="shared" si="1"/>
        <v>258</v>
      </c>
      <c r="H52">
        <f t="shared" si="6"/>
        <v>100</v>
      </c>
      <c r="J52">
        <v>71</v>
      </c>
      <c r="K52">
        <f>CORREL(B$2:B52,$G$2:$G52)</f>
        <v>0.13303224470675662</v>
      </c>
      <c r="L52">
        <f>CORREL(C$2:C52,$G$2:$G52)</f>
        <v>0.26079723854554837</v>
      </c>
      <c r="M52">
        <f>CORREL(D$2:D52,$G$2:$G52)</f>
        <v>0.1226748623841627</v>
      </c>
      <c r="N52" s="46">
        <f>CORREL(E$2:E52,$G$2:$G52)</f>
        <v>-0.21864208835114676</v>
      </c>
      <c r="O52" s="46">
        <f>CORREL(F$2:F52,$G$2:$G52)</f>
        <v>-0.25303250051970505</v>
      </c>
      <c r="P52">
        <f>CORREL(G$2:G52,$G$2:$G52)</f>
        <v>1</v>
      </c>
      <c r="R52">
        <f t="shared" si="3"/>
        <v>0.26079723854554837</v>
      </c>
      <c r="S52">
        <f t="shared" si="4"/>
        <v>0.1226748623841627</v>
      </c>
      <c r="T52">
        <f>HLOOKUP(R52,$K52:$O$122,J52,0)</f>
        <v>2</v>
      </c>
      <c r="U52">
        <f>HLOOKUP(S52,$K52:$O$122,J52,0)</f>
        <v>3</v>
      </c>
    </row>
    <row r="53" spans="1:21" x14ac:dyDescent="0.3">
      <c r="A53" t="s">
        <v>246</v>
      </c>
      <c r="B53">
        <f t="shared" si="7"/>
        <v>13</v>
      </c>
      <c r="C53">
        <f t="shared" si="7"/>
        <v>4</v>
      </c>
      <c r="D53">
        <f t="shared" si="7"/>
        <v>81</v>
      </c>
      <c r="E53">
        <f t="shared" si="8"/>
        <v>1</v>
      </c>
      <c r="F53">
        <f t="shared" si="9"/>
        <v>1</v>
      </c>
      <c r="G53">
        <f t="shared" si="1"/>
        <v>336</v>
      </c>
      <c r="H53">
        <f t="shared" si="6"/>
        <v>100</v>
      </c>
      <c r="J53">
        <v>70</v>
      </c>
      <c r="K53">
        <f>CORREL(B$2:B53,$G$2:$G53)</f>
        <v>0.13306448684685596</v>
      </c>
      <c r="L53">
        <f>CORREL(C$2:C53,$G$2:$G53)</f>
        <v>0.26049795391678049</v>
      </c>
      <c r="M53">
        <f>CORREL(D$2:D53,$G$2:$G53)</f>
        <v>0.12106225508561948</v>
      </c>
      <c r="N53" s="46">
        <f>CORREL(E$2:E53,$G$2:$G53)</f>
        <v>-0.21804614295919414</v>
      </c>
      <c r="O53" s="46">
        <f>CORREL(F$2:F53,$G$2:$G53)</f>
        <v>-0.25183073595911076</v>
      </c>
      <c r="P53">
        <f>CORREL(G$2:G53,$G$2:$G53)</f>
        <v>1</v>
      </c>
      <c r="R53">
        <f t="shared" si="3"/>
        <v>0.26049795391678049</v>
      </c>
      <c r="S53">
        <f t="shared" si="4"/>
        <v>0.12106225508561948</v>
      </c>
      <c r="T53">
        <f>HLOOKUP(R53,$K53:$O$122,J53,0)</f>
        <v>2</v>
      </c>
      <c r="U53">
        <f>HLOOKUP(S53,$K53:$O$122,J53,0)</f>
        <v>3</v>
      </c>
    </row>
    <row r="54" spans="1:21" x14ac:dyDescent="0.3">
      <c r="A54" t="s">
        <v>247</v>
      </c>
      <c r="B54">
        <f t="shared" si="7"/>
        <v>13</v>
      </c>
      <c r="C54">
        <f t="shared" si="7"/>
        <v>5</v>
      </c>
      <c r="D54">
        <f t="shared" si="7"/>
        <v>80</v>
      </c>
      <c r="E54">
        <f t="shared" si="8"/>
        <v>1</v>
      </c>
      <c r="F54">
        <f t="shared" si="9"/>
        <v>1</v>
      </c>
      <c r="G54">
        <f t="shared" si="1"/>
        <v>412</v>
      </c>
      <c r="H54">
        <f t="shared" si="6"/>
        <v>100</v>
      </c>
      <c r="J54">
        <v>69</v>
      </c>
      <c r="K54">
        <f>CORREL(B$2:B54,$G$2:$G54)</f>
        <v>0.13199740602062995</v>
      </c>
      <c r="L54">
        <f>CORREL(C$2:C54,$G$2:$G54)</f>
        <v>0.25878110441038155</v>
      </c>
      <c r="M54">
        <f>CORREL(D$2:D54,$G$2:$G54)</f>
        <v>0.12324862959838098</v>
      </c>
      <c r="N54" s="46">
        <f>CORREL(E$2:E54,$G$2:$G54)</f>
        <v>-0.21907517296413562</v>
      </c>
      <c r="O54" s="46">
        <f>CORREL(F$2:F54,$G$2:$G54)</f>
        <v>-0.25296804009633167</v>
      </c>
      <c r="P54">
        <f>CORREL(G$2:G54,$G$2:$G54)</f>
        <v>1</v>
      </c>
      <c r="R54">
        <f t="shared" si="3"/>
        <v>0.25878110441038155</v>
      </c>
      <c r="S54">
        <f t="shared" si="4"/>
        <v>0.12324862959838098</v>
      </c>
      <c r="T54">
        <f>HLOOKUP(R54,$K54:$O$122,J54,0)</f>
        <v>2</v>
      </c>
      <c r="U54">
        <f>HLOOKUP(S54,$K54:$O$122,J54,0)</f>
        <v>3</v>
      </c>
    </row>
    <row r="55" spans="1:21" x14ac:dyDescent="0.3">
      <c r="A55" t="s">
        <v>248</v>
      </c>
      <c r="B55">
        <f t="shared" si="7"/>
        <v>13</v>
      </c>
      <c r="C55">
        <f t="shared" si="7"/>
        <v>6</v>
      </c>
      <c r="D55">
        <f t="shared" si="7"/>
        <v>79</v>
      </c>
      <c r="E55">
        <f t="shared" si="8"/>
        <v>1</v>
      </c>
      <c r="F55">
        <f t="shared" si="9"/>
        <v>1</v>
      </c>
      <c r="G55">
        <f t="shared" si="1"/>
        <v>486</v>
      </c>
      <c r="H55">
        <f t="shared" si="6"/>
        <v>100</v>
      </c>
      <c r="J55">
        <v>68</v>
      </c>
      <c r="K55">
        <f>CORREL(B$2:B55,$G$2:$G55)</f>
        <v>0.12982449528430051</v>
      </c>
      <c r="L55">
        <f>CORREL(C$2:C55,$G$2:$G55)</f>
        <v>0.25609584330384122</v>
      </c>
      <c r="M55">
        <f>CORREL(D$2:D55,$G$2:$G55)</f>
        <v>0.12849080742359253</v>
      </c>
      <c r="N55" s="46">
        <f>CORREL(E$2:E55,$G$2:$G55)</f>
        <v>-0.22141673546045712</v>
      </c>
      <c r="O55" s="46">
        <f>CORREL(F$2:F55,$G$2:$G55)</f>
        <v>-0.25603203613657222</v>
      </c>
      <c r="P55">
        <f>CORREL(G$2:G55,$G$2:$G55)</f>
        <v>1.0000000000000002</v>
      </c>
      <c r="R55">
        <f t="shared" si="3"/>
        <v>0.25609584330384122</v>
      </c>
      <c r="S55">
        <f t="shared" si="4"/>
        <v>0.12849080742359253</v>
      </c>
      <c r="T55">
        <f>HLOOKUP(R55,$K55:$O$122,J55,0)</f>
        <v>2</v>
      </c>
      <c r="U55">
        <f>HLOOKUP(S55,$K55:$O$122,J55,0)</f>
        <v>3</v>
      </c>
    </row>
    <row r="56" spans="1:21" x14ac:dyDescent="0.3">
      <c r="A56" t="s">
        <v>249</v>
      </c>
      <c r="B56">
        <f t="shared" si="7"/>
        <v>13</v>
      </c>
      <c r="C56">
        <f t="shared" si="7"/>
        <v>7</v>
      </c>
      <c r="D56">
        <f t="shared" si="7"/>
        <v>78</v>
      </c>
      <c r="E56">
        <f t="shared" si="8"/>
        <v>1</v>
      </c>
      <c r="F56">
        <f t="shared" si="9"/>
        <v>1</v>
      </c>
      <c r="G56">
        <f t="shared" si="1"/>
        <v>558</v>
      </c>
      <c r="H56">
        <f t="shared" si="6"/>
        <v>100</v>
      </c>
      <c r="J56">
        <v>67</v>
      </c>
      <c r="K56">
        <f>CORREL(B$2:B56,$G$2:$G56)</f>
        <v>0.12655793235066065</v>
      </c>
      <c r="L56">
        <f>CORREL(C$2:C56,$G$2:$G56)</f>
        <v>0.25286712143069479</v>
      </c>
      <c r="M56">
        <f>CORREL(D$2:D56,$G$2:$G56)</f>
        <v>0.136114611777858</v>
      </c>
      <c r="N56" s="46">
        <f>CORREL(E$2:E56,$G$2:$G56)</f>
        <v>-0.22478203494934301</v>
      </c>
      <c r="O56" s="46">
        <f>CORREL(F$2:F56,$G$2:$G56)</f>
        <v>-0.26064045372770994</v>
      </c>
      <c r="P56">
        <f>CORREL(G$2:G56,$G$2:$G56)</f>
        <v>0.99999999999999989</v>
      </c>
      <c r="R56">
        <f t="shared" si="3"/>
        <v>0.25286712143069479</v>
      </c>
      <c r="S56">
        <f t="shared" si="4"/>
        <v>0.12655793235066065</v>
      </c>
      <c r="T56">
        <f>HLOOKUP(R56,$K56:$O$122,J56,0)</f>
        <v>2</v>
      </c>
      <c r="U56">
        <f>HLOOKUP(S56,$K56:$O$122,J56,0)</f>
        <v>1</v>
      </c>
    </row>
    <row r="57" spans="1:21" x14ac:dyDescent="0.3">
      <c r="A57" t="s">
        <v>250</v>
      </c>
      <c r="B57">
        <f t="shared" si="7"/>
        <v>12</v>
      </c>
      <c r="C57">
        <f t="shared" si="7"/>
        <v>8</v>
      </c>
      <c r="D57">
        <f t="shared" si="7"/>
        <v>78</v>
      </c>
      <c r="E57">
        <f t="shared" si="8"/>
        <v>1</v>
      </c>
      <c r="F57">
        <f t="shared" si="9"/>
        <v>1</v>
      </c>
      <c r="G57">
        <f t="shared" si="1"/>
        <v>635</v>
      </c>
      <c r="H57">
        <f t="shared" si="6"/>
        <v>100</v>
      </c>
      <c r="J57">
        <v>66</v>
      </c>
      <c r="K57">
        <f>CORREL(B$2:B57,$G$2:$G57)</f>
        <v>0.12092920007560529</v>
      </c>
      <c r="L57">
        <f>CORREL(C$2:C57,$G$2:$G57)</f>
        <v>0.24938329311402221</v>
      </c>
      <c r="M57">
        <f>CORREL(D$2:D57,$G$2:$G57)</f>
        <v>0.14611908919886632</v>
      </c>
      <c r="N57" s="46">
        <f>CORREL(E$2:E57,$G$2:$G57)</f>
        <v>-0.22898368908243125</v>
      </c>
      <c r="O57" s="46">
        <f>CORREL(F$2:F57,$G$2:$G57)</f>
        <v>-0.26656443087069343</v>
      </c>
      <c r="P57">
        <f>CORREL(G$2:G57,$G$2:$G57)</f>
        <v>1.0000000000000002</v>
      </c>
      <c r="R57">
        <f t="shared" si="3"/>
        <v>0.24938329311402221</v>
      </c>
      <c r="S57">
        <f t="shared" si="4"/>
        <v>0.12092920007560529</v>
      </c>
      <c r="T57">
        <f>HLOOKUP(R57,$K57:$O$122,J57,0)</f>
        <v>2</v>
      </c>
      <c r="U57">
        <f>HLOOKUP(S57,$K57:$O$122,J57,0)</f>
        <v>1</v>
      </c>
    </row>
    <row r="58" spans="1:21" x14ac:dyDescent="0.3">
      <c r="A58" t="s">
        <v>251</v>
      </c>
      <c r="B58">
        <f t="shared" si="7"/>
        <v>11</v>
      </c>
      <c r="C58">
        <f t="shared" si="7"/>
        <v>9</v>
      </c>
      <c r="D58">
        <f t="shared" si="7"/>
        <v>78</v>
      </c>
      <c r="E58">
        <f t="shared" si="8"/>
        <v>1</v>
      </c>
      <c r="F58">
        <f t="shared" si="9"/>
        <v>1</v>
      </c>
      <c r="G58">
        <f t="shared" si="1"/>
        <v>712</v>
      </c>
      <c r="H58">
        <f t="shared" si="6"/>
        <v>100</v>
      </c>
      <c r="J58">
        <v>65</v>
      </c>
      <c r="K58">
        <f>CORREL(B$2:B58,$G$2:$G58)</f>
        <v>0.11245177646634887</v>
      </c>
      <c r="L58">
        <f>CORREL(C$2:C58,$G$2:$G58)</f>
        <v>0.24602983839711107</v>
      </c>
      <c r="M58">
        <f>CORREL(D$2:D58,$G$2:$G58)</f>
        <v>0.15810019837316203</v>
      </c>
      <c r="N58" s="46">
        <f>CORREL(E$2:E58,$G$2:$G58)</f>
        <v>-0.23375023478674387</v>
      </c>
      <c r="O58" s="46">
        <f>CORREL(F$2:F58,$G$2:$G58)</f>
        <v>-0.27344601549418179</v>
      </c>
      <c r="P58">
        <f>CORREL(G$2:G58,$G$2:$G58)</f>
        <v>0.99999999999999989</v>
      </c>
      <c r="R58">
        <f t="shared" si="3"/>
        <v>0.24602983839711107</v>
      </c>
      <c r="S58">
        <f t="shared" si="4"/>
        <v>0.11245177646634887</v>
      </c>
      <c r="T58">
        <f>HLOOKUP(R58,$K58:$O$122,J58,0)</f>
        <v>2</v>
      </c>
      <c r="U58">
        <f>HLOOKUP(S58,$K58:$O$122,J58,0)</f>
        <v>1</v>
      </c>
    </row>
    <row r="59" spans="1:21" x14ac:dyDescent="0.3">
      <c r="A59" t="s">
        <v>252</v>
      </c>
      <c r="B59">
        <f t="shared" si="7"/>
        <v>10</v>
      </c>
      <c r="C59">
        <f t="shared" si="7"/>
        <v>10</v>
      </c>
      <c r="D59">
        <f t="shared" si="7"/>
        <v>78</v>
      </c>
      <c r="E59">
        <f t="shared" si="8"/>
        <v>1</v>
      </c>
      <c r="F59">
        <f t="shared" si="9"/>
        <v>1</v>
      </c>
      <c r="G59">
        <f t="shared" si="1"/>
        <v>789</v>
      </c>
      <c r="H59">
        <f t="shared" si="6"/>
        <v>100</v>
      </c>
      <c r="J59">
        <v>64</v>
      </c>
      <c r="K59">
        <f>CORREL(B$2:B59,$G$2:$G59)</f>
        <v>0.10076664546324335</v>
      </c>
      <c r="L59">
        <f>CORREL(C$2:C59,$G$2:$G59)</f>
        <v>0.24318131564835238</v>
      </c>
      <c r="M59">
        <f>CORREL(D$2:D59,$G$2:$G59)</f>
        <v>0.17163313844342196</v>
      </c>
      <c r="N59" s="46">
        <f>CORREL(E$2:E59,$G$2:$G59)</f>
        <v>-0.23882079454323579</v>
      </c>
      <c r="O59" s="46">
        <f>CORREL(F$2:F59,$G$2:$G59)</f>
        <v>-0.2809353863830093</v>
      </c>
      <c r="P59">
        <f>CORREL(G$2:G59,$G$2:$G59)</f>
        <v>1</v>
      </c>
      <c r="R59">
        <f t="shared" si="3"/>
        <v>0.24318131564835238</v>
      </c>
      <c r="S59">
        <f t="shared" si="4"/>
        <v>0.10076664546324335</v>
      </c>
      <c r="T59">
        <f>HLOOKUP(R59,$K59:$O$122,J59,0)</f>
        <v>2</v>
      </c>
      <c r="U59">
        <f>HLOOKUP(S59,$K59:$O$122,J59,0)</f>
        <v>1</v>
      </c>
    </row>
    <row r="60" spans="1:21" x14ac:dyDescent="0.3">
      <c r="A60" t="s">
        <v>253</v>
      </c>
      <c r="B60">
        <f t="shared" si="7"/>
        <v>9</v>
      </c>
      <c r="C60">
        <f t="shared" si="7"/>
        <v>11</v>
      </c>
      <c r="D60">
        <f t="shared" si="7"/>
        <v>78</v>
      </c>
      <c r="E60">
        <f t="shared" si="8"/>
        <v>1</v>
      </c>
      <c r="F60">
        <f t="shared" si="9"/>
        <v>1</v>
      </c>
      <c r="G60">
        <f t="shared" si="1"/>
        <v>866</v>
      </c>
      <c r="H60">
        <f t="shared" si="6"/>
        <v>100</v>
      </c>
      <c r="J60">
        <v>63</v>
      </c>
      <c r="K60">
        <f>CORREL(B$2:B60,$G$2:$G60)</f>
        <v>8.566452051585928E-2</v>
      </c>
      <c r="L60">
        <f>CORREL(C$2:C60,$G$2:$G60)</f>
        <v>0.24119105684578609</v>
      </c>
      <c r="M60">
        <f>CORREL(D$2:D60,$G$2:$G60)</f>
        <v>0.18628212744490136</v>
      </c>
      <c r="N60" s="46">
        <f>CORREL(E$2:E60,$G$2:$G60)</f>
        <v>-0.24395475985311957</v>
      </c>
      <c r="O60" s="46">
        <f>CORREL(F$2:F60,$G$2:$G60)</f>
        <v>-0.28870254658554911</v>
      </c>
      <c r="P60">
        <f>CORREL(G$2:G60,$G$2:$G60)</f>
        <v>1</v>
      </c>
      <c r="R60">
        <f t="shared" si="3"/>
        <v>0.24119105684578609</v>
      </c>
      <c r="S60">
        <f t="shared" si="4"/>
        <v>8.566452051585928E-2</v>
      </c>
      <c r="T60">
        <f>HLOOKUP(R60,$K60:$O$122,J60,0)</f>
        <v>2</v>
      </c>
      <c r="U60">
        <f>HLOOKUP(S60,$K60:$O$122,J60,0)</f>
        <v>1</v>
      </c>
    </row>
    <row r="61" spans="1:21" x14ac:dyDescent="0.3">
      <c r="A61" t="s">
        <v>254</v>
      </c>
      <c r="B61">
        <f t="shared" si="7"/>
        <v>8</v>
      </c>
      <c r="C61">
        <f t="shared" si="7"/>
        <v>12</v>
      </c>
      <c r="D61">
        <f t="shared" si="7"/>
        <v>78</v>
      </c>
      <c r="E61">
        <f t="shared" si="8"/>
        <v>1</v>
      </c>
      <c r="F61">
        <f t="shared" si="9"/>
        <v>1</v>
      </c>
      <c r="G61">
        <f t="shared" si="1"/>
        <v>943</v>
      </c>
      <c r="H61">
        <f t="shared" si="6"/>
        <v>100</v>
      </c>
      <c r="J61">
        <v>62</v>
      </c>
      <c r="K61">
        <f>CORREL(B$2:B61,$G$2:$G61)</f>
        <v>6.709715472550383E-2</v>
      </c>
      <c r="L61">
        <f>CORREL(C$2:C61,$G$2:$G61)</f>
        <v>0.24037793610944003</v>
      </c>
      <c r="M61">
        <f>CORREL(D$2:D61,$G$2:$G61)</f>
        <v>0.20161684407115088</v>
      </c>
      <c r="N61" s="46">
        <f>CORREL(E$2:E61,$G$2:$G61)</f>
        <v>-0.2489423867318602</v>
      </c>
      <c r="O61" s="46">
        <f>CORREL(F$2:F61,$G$2:$G61)</f>
        <v>-0.29645115031903441</v>
      </c>
      <c r="P61">
        <f>CORREL(G$2:G61,$G$2:$G61)</f>
        <v>1</v>
      </c>
      <c r="R61">
        <f t="shared" si="3"/>
        <v>0.24037793610944003</v>
      </c>
      <c r="S61">
        <f t="shared" si="4"/>
        <v>6.709715472550383E-2</v>
      </c>
      <c r="T61">
        <f>HLOOKUP(R61,$K61:$O$122,J61,0)</f>
        <v>2</v>
      </c>
      <c r="U61">
        <f>HLOOKUP(S61,$K61:$O$122,J61,0)</f>
        <v>1</v>
      </c>
    </row>
    <row r="62" spans="1:21" x14ac:dyDescent="0.3">
      <c r="A62" t="s">
        <v>255</v>
      </c>
      <c r="B62">
        <f t="shared" si="7"/>
        <v>7</v>
      </c>
      <c r="C62">
        <f t="shared" si="7"/>
        <v>13</v>
      </c>
      <c r="D62">
        <f t="shared" si="7"/>
        <v>78</v>
      </c>
      <c r="E62">
        <f t="shared" si="8"/>
        <v>1</v>
      </c>
      <c r="F62">
        <f t="shared" si="9"/>
        <v>1</v>
      </c>
      <c r="G62">
        <f t="shared" si="1"/>
        <v>1020</v>
      </c>
      <c r="H62">
        <f t="shared" si="6"/>
        <v>100</v>
      </c>
      <c r="J62">
        <v>61</v>
      </c>
      <c r="K62">
        <f>CORREL(B$2:B62,$G$2:$G62)</f>
        <v>4.5174187670683451E-2</v>
      </c>
      <c r="L62">
        <f>CORREL(C$2:C62,$G$2:$G62)</f>
        <v>0.24101281215386444</v>
      </c>
      <c r="M62">
        <f>CORREL(D$2:D62,$G$2:$G62)</f>
        <v>0.2172320745373966</v>
      </c>
      <c r="N62" s="46">
        <f>CORREL(E$2:E62,$G$2:$G62)</f>
        <v>-0.25361384327884018</v>
      </c>
      <c r="O62" s="46">
        <f>CORREL(F$2:F62,$G$2:$G62)</f>
        <v>-0.30393128591776258</v>
      </c>
      <c r="P62">
        <f>CORREL(G$2:G62,$G$2:$G62)</f>
        <v>1</v>
      </c>
      <c r="R62">
        <f t="shared" si="3"/>
        <v>0.24101281215386444</v>
      </c>
      <c r="S62">
        <f t="shared" si="4"/>
        <v>4.5174187670683451E-2</v>
      </c>
      <c r="T62">
        <f>HLOOKUP(R62,$K62:$O$122,J62,0)</f>
        <v>2</v>
      </c>
      <c r="U62">
        <f>HLOOKUP(S62,$K62:$O$122,J62,0)</f>
        <v>1</v>
      </c>
    </row>
    <row r="63" spans="1:21" x14ac:dyDescent="0.3">
      <c r="A63" t="s">
        <v>256</v>
      </c>
      <c r="B63">
        <f t="shared" si="7"/>
        <v>6</v>
      </c>
      <c r="C63">
        <f t="shared" si="7"/>
        <v>14</v>
      </c>
      <c r="D63">
        <f t="shared" si="7"/>
        <v>78</v>
      </c>
      <c r="E63">
        <f t="shared" si="8"/>
        <v>1</v>
      </c>
      <c r="F63">
        <f t="shared" si="9"/>
        <v>1</v>
      </c>
      <c r="G63">
        <f t="shared" si="1"/>
        <v>1097</v>
      </c>
      <c r="H63">
        <f t="shared" si="6"/>
        <v>100</v>
      </c>
      <c r="J63">
        <v>60</v>
      </c>
      <c r="K63">
        <f>CORREL(B$2:B63,$G$2:$G63)</f>
        <v>2.0145237121704063E-2</v>
      </c>
      <c r="L63">
        <f>CORREL(C$2:C63,$G$2:$G63)</f>
        <v>0.24330726971785502</v>
      </c>
      <c r="M63">
        <f>CORREL(D$2:D63,$G$2:$G63)</f>
        <v>0.23276655570068844</v>
      </c>
      <c r="N63" s="46">
        <f>CORREL(E$2:E63,$G$2:$G63)</f>
        <v>-0.25784470016724215</v>
      </c>
      <c r="O63" s="46">
        <f>CORREL(F$2:F63,$G$2:$G63)</f>
        <v>-0.31094841622227198</v>
      </c>
      <c r="P63">
        <f>CORREL(G$2:G63,$G$2:$G63)</f>
        <v>1</v>
      </c>
      <c r="R63">
        <f t="shared" si="3"/>
        <v>0.24330726971785502</v>
      </c>
      <c r="S63">
        <f t="shared" si="4"/>
        <v>2.0145237121704063E-2</v>
      </c>
      <c r="T63">
        <f>HLOOKUP(R63,$K63:$O$122,J63,0)</f>
        <v>2</v>
      </c>
      <c r="U63">
        <f>HLOOKUP(S63,$K63:$O$122,J63,0)</f>
        <v>1</v>
      </c>
    </row>
    <row r="64" spans="1:21" x14ac:dyDescent="0.3">
      <c r="A64" t="s">
        <v>257</v>
      </c>
      <c r="B64">
        <f t="shared" si="7"/>
        <v>5</v>
      </c>
      <c r="C64">
        <f t="shared" si="7"/>
        <v>15</v>
      </c>
      <c r="D64">
        <f t="shared" si="7"/>
        <v>78</v>
      </c>
      <c r="E64">
        <f t="shared" si="8"/>
        <v>1</v>
      </c>
      <c r="F64">
        <f t="shared" si="9"/>
        <v>1</v>
      </c>
      <c r="G64">
        <f t="shared" si="1"/>
        <v>1174</v>
      </c>
      <c r="H64">
        <f t="shared" si="6"/>
        <v>100</v>
      </c>
      <c r="J64">
        <v>59</v>
      </c>
      <c r="K64">
        <f>CORREL(B$2:B64,$G$2:$G64)</f>
        <v>-7.6297468450220113E-3</v>
      </c>
      <c r="L64">
        <f>CORREL(C$2:C64,$G$2:$G64)</f>
        <v>0.24740667970868796</v>
      </c>
      <c r="M64">
        <f>CORREL(D$2:D64,$G$2:$G64)</f>
        <v>0.24791748192942328</v>
      </c>
      <c r="N64" s="46">
        <f>CORREL(E$2:E64,$G$2:$G64)</f>
        <v>-0.26155683253528267</v>
      </c>
      <c r="O64" s="46">
        <f>CORREL(F$2:F64,$G$2:$G64)</f>
        <v>-0.3173667839491317</v>
      </c>
      <c r="P64">
        <f>CORREL(G$2:G64,$G$2:$G64)</f>
        <v>1</v>
      </c>
      <c r="R64">
        <f t="shared" si="3"/>
        <v>0.24791748192942328</v>
      </c>
      <c r="S64">
        <f t="shared" si="4"/>
        <v>-7.6297468450220113E-3</v>
      </c>
      <c r="T64">
        <f>HLOOKUP(R64,$K64:$O$122,J64,0)</f>
        <v>3</v>
      </c>
      <c r="U64">
        <f>HLOOKUP(S64,$K64:$O$122,J64,0)</f>
        <v>1</v>
      </c>
    </row>
    <row r="65" spans="1:21" x14ac:dyDescent="0.3">
      <c r="A65" t="s">
        <v>258</v>
      </c>
      <c r="B65">
        <f t="shared" si="7"/>
        <v>4</v>
      </c>
      <c r="C65">
        <f t="shared" si="7"/>
        <v>15</v>
      </c>
      <c r="D65">
        <f t="shared" si="7"/>
        <v>79</v>
      </c>
      <c r="E65">
        <f t="shared" si="8"/>
        <v>1</v>
      </c>
      <c r="F65">
        <f t="shared" si="9"/>
        <v>1</v>
      </c>
      <c r="G65">
        <f t="shared" si="1"/>
        <v>1188</v>
      </c>
      <c r="H65">
        <f t="shared" si="6"/>
        <v>100</v>
      </c>
      <c r="J65">
        <v>58</v>
      </c>
      <c r="K65">
        <f>CORREL(B$2:B65,$G$2:$G65)</f>
        <v>-3.5579076571275146E-2</v>
      </c>
      <c r="L65">
        <f>CORREL(C$2:C65,$G$2:$G65)</f>
        <v>0.2512799766825396</v>
      </c>
      <c r="M65">
        <f>CORREL(D$2:D65,$G$2:$G65)</f>
        <v>0.26280779956321043</v>
      </c>
      <c r="N65" s="46">
        <f>CORREL(E$2:E65,$G$2:$G65)</f>
        <v>-0.26507548574708567</v>
      </c>
      <c r="O65" s="46">
        <f>CORREL(F$2:F65,$G$2:$G65)</f>
        <v>-0.32338287736755572</v>
      </c>
      <c r="P65">
        <f>CORREL(G$2:G65,$G$2:$G65)</f>
        <v>1</v>
      </c>
      <c r="R65">
        <f t="shared" si="3"/>
        <v>0.26280779956321043</v>
      </c>
      <c r="S65">
        <f t="shared" si="4"/>
        <v>-3.5579076571275146E-2</v>
      </c>
      <c r="T65">
        <f>HLOOKUP(R65,$K65:$O$122,J65,0)</f>
        <v>3</v>
      </c>
      <c r="U65">
        <f>HLOOKUP(S65,$K65:$O$122,J65,0)</f>
        <v>1</v>
      </c>
    </row>
    <row r="66" spans="1:21" x14ac:dyDescent="0.3">
      <c r="A66" t="s">
        <v>259</v>
      </c>
      <c r="B66">
        <f t="shared" si="7"/>
        <v>3</v>
      </c>
      <c r="C66">
        <f t="shared" si="7"/>
        <v>15</v>
      </c>
      <c r="D66">
        <f t="shared" si="7"/>
        <v>80</v>
      </c>
      <c r="E66">
        <f t="shared" si="8"/>
        <v>1</v>
      </c>
      <c r="F66">
        <f t="shared" si="9"/>
        <v>1</v>
      </c>
      <c r="G66">
        <f t="shared" si="1"/>
        <v>1202</v>
      </c>
      <c r="H66">
        <f t="shared" si="6"/>
        <v>100</v>
      </c>
      <c r="J66">
        <v>57</v>
      </c>
      <c r="K66">
        <f>CORREL(B$2:B66,$G$2:$G66)</f>
        <v>-6.3619075806268799E-2</v>
      </c>
      <c r="L66">
        <f>CORREL(C$2:C66,$G$2:$G66)</f>
        <v>0.25494424292595763</v>
      </c>
      <c r="M66">
        <f>CORREL(D$2:D66,$G$2:$G66)</f>
        <v>0.27745348934471237</v>
      </c>
      <c r="N66" s="46">
        <f>CORREL(E$2:E66,$G$2:$G66)</f>
        <v>-0.268413243595375</v>
      </c>
      <c r="O66" s="46">
        <f>CORREL(F$2:F66,$G$2:$G66)</f>
        <v>-0.32903329979305446</v>
      </c>
      <c r="P66">
        <f>CORREL(G$2:G66,$G$2:$G66)</f>
        <v>1</v>
      </c>
      <c r="R66">
        <f t="shared" si="3"/>
        <v>0.27745348934471237</v>
      </c>
      <c r="S66">
        <f t="shared" si="4"/>
        <v>-6.3619075806268799E-2</v>
      </c>
      <c r="T66">
        <f>HLOOKUP(R66,$K66:$O$122,J66,0)</f>
        <v>3</v>
      </c>
      <c r="U66">
        <f>HLOOKUP(S66,$K66:$O$122,J66,0)</f>
        <v>1</v>
      </c>
    </row>
    <row r="67" spans="1:21" x14ac:dyDescent="0.3">
      <c r="A67" t="s">
        <v>260</v>
      </c>
      <c r="B67">
        <f t="shared" si="7"/>
        <v>2</v>
      </c>
      <c r="C67">
        <f t="shared" si="7"/>
        <v>15</v>
      </c>
      <c r="D67">
        <f t="shared" si="7"/>
        <v>81</v>
      </c>
      <c r="E67">
        <f t="shared" si="8"/>
        <v>1</v>
      </c>
      <c r="F67">
        <f t="shared" si="9"/>
        <v>1</v>
      </c>
      <c r="G67">
        <f t="shared" ref="G67:G121" si="10">ROUND(B67+C67*D67-E67^ROUND(F67/100,0),0)</f>
        <v>1216</v>
      </c>
      <c r="H67">
        <f t="shared" si="6"/>
        <v>100</v>
      </c>
      <c r="J67">
        <v>56</v>
      </c>
      <c r="K67">
        <f>CORREL(B$2:B67,$G$2:$G67)</f>
        <v>-9.1660433310513906E-2</v>
      </c>
      <c r="L67">
        <f>CORREL(C$2:C67,$G$2:$G67)</f>
        <v>0.25841474094865535</v>
      </c>
      <c r="M67">
        <f>CORREL(D$2:D67,$G$2:$G67)</f>
        <v>0.29186634637199632</v>
      </c>
      <c r="N67" s="46">
        <f>CORREL(E$2:E67,$G$2:$G67)</f>
        <v>-0.27158168890928985</v>
      </c>
      <c r="O67" s="46">
        <f>CORREL(F$2:F67,$G$2:$G67)</f>
        <v>-0.33434982691714815</v>
      </c>
      <c r="P67">
        <f>CORREL(G$2:G67,$G$2:$G67)</f>
        <v>0.99999999999999978</v>
      </c>
      <c r="R67">
        <f t="shared" si="3"/>
        <v>0.29186634637199632</v>
      </c>
      <c r="S67">
        <f t="shared" si="4"/>
        <v>-9.1660433310513906E-2</v>
      </c>
      <c r="T67">
        <f>HLOOKUP(R67,$K67:$O$122,J67,0)</f>
        <v>3</v>
      </c>
      <c r="U67">
        <f>HLOOKUP(S67,$K67:$O$122,J67,0)</f>
        <v>1</v>
      </c>
    </row>
    <row r="68" spans="1:21" x14ac:dyDescent="0.3">
      <c r="A68" t="s">
        <v>261</v>
      </c>
      <c r="B68">
        <f t="shared" si="7"/>
        <v>1</v>
      </c>
      <c r="C68">
        <f t="shared" si="7"/>
        <v>15</v>
      </c>
      <c r="D68">
        <f t="shared" si="7"/>
        <v>82</v>
      </c>
      <c r="E68">
        <f t="shared" si="8"/>
        <v>1</v>
      </c>
      <c r="F68">
        <f t="shared" si="9"/>
        <v>1</v>
      </c>
      <c r="G68">
        <f t="shared" si="10"/>
        <v>1230</v>
      </c>
      <c r="H68">
        <f t="shared" si="6"/>
        <v>100</v>
      </c>
      <c r="J68">
        <v>55</v>
      </c>
      <c r="K68">
        <f>CORREL(B$2:B68,$G$2:$G68)</f>
        <v>-0.11961121253559211</v>
      </c>
      <c r="L68">
        <f>CORREL(C$2:C68,$G$2:$G68)</f>
        <v>0.26170515612214507</v>
      </c>
      <c r="M68">
        <f>CORREL(D$2:D68,$G$2:$G68)</f>
        <v>0.30605497057085879</v>
      </c>
      <c r="N68" s="46">
        <f>CORREL(E$2:E68,$G$2:$G68)</f>
        <v>-0.27459146484114344</v>
      </c>
      <c r="O68" s="46">
        <f>CORREL(F$2:F68,$G$2:$G68)</f>
        <v>-0.3393602384961017</v>
      </c>
      <c r="P68">
        <f>CORREL(G$2:G68,$G$2:$G68)</f>
        <v>1</v>
      </c>
      <c r="R68">
        <f t="shared" si="3"/>
        <v>0.30605497057085879</v>
      </c>
      <c r="S68">
        <f t="shared" si="4"/>
        <v>-0.11961121253559211</v>
      </c>
      <c r="T68">
        <f>HLOOKUP(R68,$K68:$O$122,J68,0)</f>
        <v>3</v>
      </c>
      <c r="U68">
        <f>HLOOKUP(S68,$K68:$O$122,J68,0)</f>
        <v>1</v>
      </c>
    </row>
    <row r="69" spans="1:21" x14ac:dyDescent="0.3">
      <c r="A69" t="s">
        <v>262</v>
      </c>
      <c r="B69">
        <f t="shared" si="7"/>
        <v>0</v>
      </c>
      <c r="C69">
        <f t="shared" si="7"/>
        <v>15</v>
      </c>
      <c r="D69">
        <f t="shared" si="7"/>
        <v>83</v>
      </c>
      <c r="E69">
        <f t="shared" si="8"/>
        <v>1</v>
      </c>
      <c r="F69">
        <f t="shared" si="9"/>
        <v>1</v>
      </c>
      <c r="G69">
        <f t="shared" si="10"/>
        <v>1244</v>
      </c>
      <c r="H69">
        <f t="shared" si="6"/>
        <v>100</v>
      </c>
      <c r="J69">
        <v>54</v>
      </c>
      <c r="K69">
        <f>CORREL(B$2:B69,$G$2:$G69)</f>
        <v>-0.14737947209703539</v>
      </c>
      <c r="L69">
        <f>CORREL(C$2:C69,$G$2:$G69)</f>
        <v>0.26482780247096394</v>
      </c>
      <c r="M69">
        <f>CORREL(D$2:D69,$G$2:$G69)</f>
        <v>0.32002551393808015</v>
      </c>
      <c r="N69" s="46">
        <f>CORREL(E$2:E69,$G$2:$G69)</f>
        <v>-0.27745234599050589</v>
      </c>
      <c r="O69" s="46">
        <f>CORREL(F$2:F69,$G$2:$G69)</f>
        <v>-0.34408897465990074</v>
      </c>
      <c r="P69">
        <f>CORREL(G$2:G69,$G$2:$G69)</f>
        <v>1</v>
      </c>
      <c r="R69">
        <f t="shared" si="3"/>
        <v>0.32002551393808015</v>
      </c>
      <c r="S69">
        <f t="shared" si="4"/>
        <v>-0.14737947209703539</v>
      </c>
      <c r="T69">
        <f>HLOOKUP(R69,$K69:$O$122,J69,0)</f>
        <v>3</v>
      </c>
      <c r="U69">
        <f>HLOOKUP(S69,$K69:$O$122,J69,0)</f>
        <v>1</v>
      </c>
    </row>
    <row r="70" spans="1:21" x14ac:dyDescent="0.3">
      <c r="A70" t="s">
        <v>263</v>
      </c>
      <c r="B70">
        <f t="shared" si="7"/>
        <v>-1</v>
      </c>
      <c r="C70">
        <f t="shared" si="7"/>
        <v>15</v>
      </c>
      <c r="D70">
        <f t="shared" si="7"/>
        <v>84</v>
      </c>
      <c r="E70">
        <f t="shared" si="8"/>
        <v>1</v>
      </c>
      <c r="F70">
        <f t="shared" si="9"/>
        <v>1</v>
      </c>
      <c r="G70">
        <f t="shared" si="10"/>
        <v>1258</v>
      </c>
      <c r="H70">
        <f t="shared" si="6"/>
        <v>100</v>
      </c>
      <c r="J70">
        <v>53</v>
      </c>
      <c r="K70">
        <f>CORREL(B$2:B70,$G$2:$G70)</f>
        <v>-0.17487553673482639</v>
      </c>
      <c r="L70">
        <f>CORREL(C$2:C70,$G$2:$G70)</f>
        <v>0.26779379736334197</v>
      </c>
      <c r="M70">
        <f>CORREL(D$2:D70,$G$2:$G70)</f>
        <v>0.33378225263617006</v>
      </c>
      <c r="N70" s="46">
        <f>CORREL(E$2:E70,$G$2:$G70)</f>
        <v>-0.28017331156044584</v>
      </c>
      <c r="O70" s="46">
        <f>CORREL(F$2:F70,$G$2:$G70)</f>
        <v>-0.34855766021023699</v>
      </c>
      <c r="P70">
        <f>CORREL(G$2:G70,$G$2:$G70)</f>
        <v>0.99999999999999989</v>
      </c>
      <c r="R70">
        <f t="shared" si="3"/>
        <v>0.33378225263617006</v>
      </c>
      <c r="S70">
        <f t="shared" si="4"/>
        <v>-0.17487553673482639</v>
      </c>
      <c r="T70">
        <f>HLOOKUP(R70,$K70:$O$122,J70,0)</f>
        <v>3</v>
      </c>
      <c r="U70">
        <f>HLOOKUP(S70,$K70:$O$122,J70,0)</f>
        <v>1</v>
      </c>
    </row>
    <row r="71" spans="1:21" x14ac:dyDescent="0.3">
      <c r="A71" t="s">
        <v>264</v>
      </c>
      <c r="B71">
        <f t="shared" si="7"/>
        <v>-2</v>
      </c>
      <c r="C71">
        <f t="shared" si="7"/>
        <v>15</v>
      </c>
      <c r="D71">
        <f t="shared" si="7"/>
        <v>85</v>
      </c>
      <c r="E71">
        <f t="shared" si="8"/>
        <v>1</v>
      </c>
      <c r="F71">
        <f t="shared" si="9"/>
        <v>1</v>
      </c>
      <c r="G71">
        <f t="shared" si="10"/>
        <v>1272</v>
      </c>
      <c r="H71">
        <f t="shared" si="6"/>
        <v>100</v>
      </c>
      <c r="J71">
        <v>52</v>
      </c>
      <c r="K71">
        <f>CORREL(B$2:B71,$G$2:$G71)</f>
        <v>-0.20201392952910696</v>
      </c>
      <c r="L71">
        <f>CORREL(C$2:C71,$G$2:$G71)</f>
        <v>0.27061321012665918</v>
      </c>
      <c r="M71">
        <f>CORREL(D$2:D71,$G$2:$G71)</f>
        <v>0.34732803062228423</v>
      </c>
      <c r="N71" s="46">
        <f>CORREL(E$2:E71,$G$2:$G71)</f>
        <v>-0.28276261636159283</v>
      </c>
      <c r="O71" s="46">
        <f>CORREL(F$2:F71,$G$2:$G71)</f>
        <v>-0.35278552808771857</v>
      </c>
      <c r="P71">
        <f>CORREL(G$2:G71,$G$2:$G71)</f>
        <v>1</v>
      </c>
      <c r="R71">
        <f t="shared" si="3"/>
        <v>0.34732803062228423</v>
      </c>
      <c r="S71">
        <f t="shared" si="4"/>
        <v>-0.20201392952910696</v>
      </c>
      <c r="T71">
        <f>HLOOKUP(R71,$K71:$O$122,J71,0)</f>
        <v>3</v>
      </c>
      <c r="U71">
        <f>HLOOKUP(S71,$K71:$O$122,J71,0)</f>
        <v>1</v>
      </c>
    </row>
    <row r="72" spans="1:21" x14ac:dyDescent="0.3">
      <c r="A72" t="s">
        <v>265</v>
      </c>
      <c r="B72">
        <f t="shared" si="7"/>
        <v>-3</v>
      </c>
      <c r="C72">
        <f t="shared" si="7"/>
        <v>15</v>
      </c>
      <c r="D72">
        <f t="shared" si="7"/>
        <v>86</v>
      </c>
      <c r="E72">
        <f t="shared" si="8"/>
        <v>1</v>
      </c>
      <c r="F72">
        <f t="shared" si="9"/>
        <v>1</v>
      </c>
      <c r="G72">
        <f t="shared" si="10"/>
        <v>1286</v>
      </c>
      <c r="H72">
        <f t="shared" si="6"/>
        <v>100</v>
      </c>
      <c r="J72">
        <v>51</v>
      </c>
      <c r="K72">
        <f>CORREL(B$2:B72,$G$2:$G72)</f>
        <v>-0.22871496455758075</v>
      </c>
      <c r="L72">
        <f>CORREL(C$2:C72,$G$2:$G72)</f>
        <v>0.27329518885348941</v>
      </c>
      <c r="M72">
        <f>CORREL(D$2:D72,$G$2:$G72)</f>
        <v>0.36066460743246792</v>
      </c>
      <c r="N72" s="46">
        <f>CORREL(E$2:E72,$G$2:$G72)</f>
        <v>-0.2852278575507744</v>
      </c>
      <c r="O72" s="46">
        <f>CORREL(F$2:F72,$G$2:$G72)</f>
        <v>-0.35678976480344693</v>
      </c>
      <c r="P72">
        <f>CORREL(G$2:G72,$G$2:$G72)</f>
        <v>1.0000000000000002</v>
      </c>
      <c r="R72">
        <f t="shared" si="3"/>
        <v>0.36066460743246792</v>
      </c>
      <c r="S72">
        <f t="shared" si="4"/>
        <v>-0.22871496455758075</v>
      </c>
      <c r="T72">
        <f>HLOOKUP(R72,$K72:$O$122,J72,0)</f>
        <v>3</v>
      </c>
      <c r="U72">
        <f>HLOOKUP(S72,$K72:$O$122,J72,0)</f>
        <v>1</v>
      </c>
    </row>
    <row r="73" spans="1:21" x14ac:dyDescent="0.3">
      <c r="A73" t="s">
        <v>266</v>
      </c>
      <c r="B73">
        <f t="shared" si="7"/>
        <v>-4</v>
      </c>
      <c r="C73">
        <f t="shared" si="7"/>
        <v>15</v>
      </c>
      <c r="D73">
        <f t="shared" si="7"/>
        <v>87</v>
      </c>
      <c r="E73">
        <f t="shared" si="8"/>
        <v>1</v>
      </c>
      <c r="F73">
        <f t="shared" si="9"/>
        <v>1</v>
      </c>
      <c r="G73">
        <f t="shared" si="10"/>
        <v>1300</v>
      </c>
      <c r="H73">
        <f t="shared" si="6"/>
        <v>100</v>
      </c>
      <c r="J73">
        <v>50</v>
      </c>
      <c r="K73">
        <f>CORREL(B$2:B73,$G$2:$G73)</f>
        <v>-0.25490599856188773</v>
      </c>
      <c r="L73">
        <f>CORREL(C$2:C73,$G$2:$G73)</f>
        <v>0.27584806896406489</v>
      </c>
      <c r="M73">
        <f>CORREL(D$2:D73,$G$2:$G73)</f>
        <v>0.37379293331497077</v>
      </c>
      <c r="N73" s="46">
        <f>CORREL(E$2:E73,$G$2:$G73)</f>
        <v>-0.28757603617484717</v>
      </c>
      <c r="O73" s="46">
        <f>CORREL(F$2:F73,$G$2:$G73)</f>
        <v>-0.36058579475346358</v>
      </c>
      <c r="P73">
        <f>CORREL(G$2:G73,$G$2:$G73)</f>
        <v>1</v>
      </c>
      <c r="R73">
        <f t="shared" si="3"/>
        <v>0.37379293331497077</v>
      </c>
      <c r="S73">
        <f t="shared" si="4"/>
        <v>-0.25490599856188773</v>
      </c>
      <c r="T73">
        <f>HLOOKUP(R73,$K73:$O$122,J73,0)</f>
        <v>3</v>
      </c>
      <c r="U73">
        <f>HLOOKUP(S73,$K73:$O$122,J73,0)</f>
        <v>1</v>
      </c>
    </row>
    <row r="74" spans="1:21" x14ac:dyDescent="0.3">
      <c r="A74" t="s">
        <v>267</v>
      </c>
      <c r="B74">
        <f t="shared" si="7"/>
        <v>-5</v>
      </c>
      <c r="C74">
        <f t="shared" si="7"/>
        <v>15</v>
      </c>
      <c r="D74">
        <f t="shared" si="7"/>
        <v>88</v>
      </c>
      <c r="E74">
        <f t="shared" si="8"/>
        <v>1</v>
      </c>
      <c r="F74">
        <f t="shared" si="9"/>
        <v>1</v>
      </c>
      <c r="G74">
        <f t="shared" si="10"/>
        <v>1314</v>
      </c>
      <c r="H74">
        <f t="shared" si="6"/>
        <v>100</v>
      </c>
      <c r="J74">
        <v>49</v>
      </c>
      <c r="K74">
        <f>CORREL(B$2:B74,$G$2:$G74)</f>
        <v>-0.28052234600286963</v>
      </c>
      <c r="L74">
        <f>CORREL(C$2:C74,$G$2:$G74)</f>
        <v>0.27827946648308155</v>
      </c>
      <c r="M74">
        <f>CORREL(D$2:D74,$G$2:$G74)</f>
        <v>0.38671336847096749</v>
      </c>
      <c r="N74" s="46">
        <f>CORREL(E$2:E74,$G$2:$G74)</f>
        <v>-0.28981361325992061</v>
      </c>
      <c r="O74" s="46">
        <f>CORREL(F$2:F74,$G$2:$G74)</f>
        <v>-0.36418751614618577</v>
      </c>
      <c r="P74">
        <f>CORREL(G$2:G74,$G$2:$G74)</f>
        <v>1</v>
      </c>
      <c r="R74">
        <f t="shared" si="3"/>
        <v>0.38671336847096749</v>
      </c>
      <c r="S74">
        <f t="shared" si="4"/>
        <v>-0.28052234600286963</v>
      </c>
      <c r="T74">
        <f>HLOOKUP(R74,$K74:$O$122,J74,0)</f>
        <v>3</v>
      </c>
      <c r="U74">
        <f>HLOOKUP(S74,$K74:$O$122,J74,0)</f>
        <v>1</v>
      </c>
    </row>
    <row r="75" spans="1:21" x14ac:dyDescent="0.3">
      <c r="A75" t="s">
        <v>268</v>
      </c>
      <c r="B75">
        <f t="shared" si="7"/>
        <v>-6</v>
      </c>
      <c r="C75">
        <f t="shared" si="7"/>
        <v>15</v>
      </c>
      <c r="D75">
        <f t="shared" si="7"/>
        <v>89</v>
      </c>
      <c r="E75">
        <f t="shared" si="8"/>
        <v>1</v>
      </c>
      <c r="F75">
        <f t="shared" si="9"/>
        <v>1</v>
      </c>
      <c r="G75">
        <f t="shared" si="10"/>
        <v>1328</v>
      </c>
      <c r="H75">
        <f t="shared" si="6"/>
        <v>100</v>
      </c>
      <c r="J75">
        <v>48</v>
      </c>
      <c r="K75">
        <f>CORREL(B$2:B75,$G$2:$G75)</f>
        <v>-0.30550787078971375</v>
      </c>
      <c r="L75">
        <f>CORREL(C$2:C75,$G$2:$G75)</f>
        <v>0.28059635847648023</v>
      </c>
      <c r="M75">
        <f>CORREL(D$2:D75,$G$2:$G75)</f>
        <v>0.39942585869576464</v>
      </c>
      <c r="N75" s="46">
        <f>CORREL(E$2:E75,$G$2:$G75)</f>
        <v>-0.29194656055516316</v>
      </c>
      <c r="O75" s="46">
        <f>CORREL(F$2:F75,$G$2:$G75)</f>
        <v>-0.36760749824165145</v>
      </c>
      <c r="P75">
        <f>CORREL(G$2:G75,$G$2:$G75)</f>
        <v>1</v>
      </c>
      <c r="R75">
        <f t="shared" si="3"/>
        <v>0.39942585869576464</v>
      </c>
      <c r="S75">
        <f t="shared" si="4"/>
        <v>-0.30550787078971375</v>
      </c>
      <c r="T75">
        <f>HLOOKUP(R75,$K75:$O$122,J75,0)</f>
        <v>3</v>
      </c>
      <c r="U75">
        <f>HLOOKUP(S75,$K75:$O$122,J75,0)</f>
        <v>1</v>
      </c>
    </row>
    <row r="76" spans="1:21" x14ac:dyDescent="0.3">
      <c r="A76" t="s">
        <v>269</v>
      </c>
      <c r="B76">
        <f t="shared" si="7"/>
        <v>-7</v>
      </c>
      <c r="C76">
        <f t="shared" si="7"/>
        <v>15</v>
      </c>
      <c r="D76">
        <f t="shared" si="7"/>
        <v>90</v>
      </c>
      <c r="E76">
        <f t="shared" si="8"/>
        <v>1</v>
      </c>
      <c r="F76">
        <f t="shared" si="9"/>
        <v>1</v>
      </c>
      <c r="G76">
        <f t="shared" si="10"/>
        <v>1342</v>
      </c>
      <c r="H76">
        <f t="shared" si="6"/>
        <v>100</v>
      </c>
      <c r="J76">
        <v>47</v>
      </c>
      <c r="K76">
        <f>CORREL(B$2:B76,$G$2:$G76)</f>
        <v>-0.32981527751769629</v>
      </c>
      <c r="L76">
        <f>CORREL(C$2:C76,$G$2:$G76)</f>
        <v>0.28280515266912776</v>
      </c>
      <c r="M76">
        <f>CORREL(D$2:D76,$G$2:$G76)</f>
        <v>0.41193007656901742</v>
      </c>
      <c r="N76" s="46">
        <f>CORREL(E$2:E76,$G$2:$G76)</f>
        <v>-0.29398040623315314</v>
      </c>
      <c r="O76" s="46">
        <f>CORREL(F$2:F76,$G$2:$G76)</f>
        <v>-0.37085714737685255</v>
      </c>
      <c r="P76">
        <f>CORREL(G$2:G76,$G$2:$G76)</f>
        <v>1</v>
      </c>
      <c r="R76">
        <f t="shared" si="3"/>
        <v>0.41193007656901742</v>
      </c>
      <c r="S76">
        <f t="shared" si="4"/>
        <v>-0.32981527751769629</v>
      </c>
      <c r="T76">
        <f>HLOOKUP(R76,$K76:$O$122,J76,0)</f>
        <v>3</v>
      </c>
      <c r="U76">
        <f>HLOOKUP(S76,$K76:$O$122,J76,0)</f>
        <v>1</v>
      </c>
    </row>
    <row r="77" spans="1:21" x14ac:dyDescent="0.3">
      <c r="A77" t="s">
        <v>270</v>
      </c>
      <c r="B77">
        <f t="shared" si="7"/>
        <v>-8</v>
      </c>
      <c r="C77">
        <f t="shared" si="7"/>
        <v>15</v>
      </c>
      <c r="D77">
        <f t="shared" si="7"/>
        <v>91</v>
      </c>
      <c r="E77">
        <f t="shared" si="8"/>
        <v>1</v>
      </c>
      <c r="F77">
        <f t="shared" si="9"/>
        <v>1</v>
      </c>
      <c r="G77">
        <f t="shared" si="10"/>
        <v>1356</v>
      </c>
      <c r="H77">
        <f t="shared" si="6"/>
        <v>100</v>
      </c>
      <c r="J77">
        <v>46</v>
      </c>
      <c r="K77">
        <f>CORREL(B$2:B77,$G$2:$G77)</f>
        <v>-0.35340613354434042</v>
      </c>
      <c r="L77">
        <f>CORREL(C$2:C77,$G$2:$G77)</f>
        <v>0.2849117479151127</v>
      </c>
      <c r="M77">
        <f>CORREL(D$2:D77,$G$2:$G77)</f>
        <v>0.42422553509761252</v>
      </c>
      <c r="N77" s="46">
        <f>CORREL(E$2:E77,$G$2:$G77)</f>
        <v>-0.2959202759384913</v>
      </c>
      <c r="O77" s="46">
        <f>CORREL(F$2:F77,$G$2:$G77)</f>
        <v>-0.3739468475976846</v>
      </c>
      <c r="P77">
        <f>CORREL(G$2:G77,$G$2:$G77)</f>
        <v>1.0000000000000002</v>
      </c>
      <c r="R77">
        <f t="shared" si="3"/>
        <v>0.42422553509761252</v>
      </c>
      <c r="S77">
        <f t="shared" si="4"/>
        <v>-0.35340613354434042</v>
      </c>
      <c r="T77">
        <f>HLOOKUP(R77,$K77:$O$122,J77,0)</f>
        <v>3</v>
      </c>
      <c r="U77">
        <f>HLOOKUP(S77,$K77:$O$122,J77,0)</f>
        <v>1</v>
      </c>
    </row>
    <row r="78" spans="1:21" x14ac:dyDescent="0.3">
      <c r="A78" t="s">
        <v>271</v>
      </c>
      <c r="B78">
        <f t="shared" si="7"/>
        <v>-9</v>
      </c>
      <c r="C78">
        <f t="shared" si="7"/>
        <v>15</v>
      </c>
      <c r="D78">
        <f t="shared" si="7"/>
        <v>92</v>
      </c>
      <c r="E78">
        <f t="shared" si="8"/>
        <v>1</v>
      </c>
      <c r="F78">
        <f t="shared" si="9"/>
        <v>1</v>
      </c>
      <c r="G78">
        <f t="shared" si="10"/>
        <v>1370</v>
      </c>
      <c r="H78">
        <f t="shared" si="6"/>
        <v>100</v>
      </c>
      <c r="J78">
        <v>45</v>
      </c>
      <c r="K78">
        <f>CORREL(B$2:B78,$G$2:$G78)</f>
        <v>-0.37625065962754317</v>
      </c>
      <c r="L78">
        <f>CORREL(C$2:C78,$G$2:$G78)</f>
        <v>0.28692158690645064</v>
      </c>
      <c r="M78">
        <f>CORREL(D$2:D78,$G$2:$G78)</f>
        <v>0.43631167909194107</v>
      </c>
      <c r="N78" s="46">
        <f>CORREL(E$2:E78,$G$2:$G78)</f>
        <v>-0.29777092960664892</v>
      </c>
      <c r="O78" s="46">
        <f>CORREL(F$2:F78,$G$2:$G78)</f>
        <v>-0.37688608047422123</v>
      </c>
      <c r="P78">
        <f>CORREL(G$2:G78,$G$2:$G78)</f>
        <v>1</v>
      </c>
      <c r="R78">
        <f t="shared" si="3"/>
        <v>0.43631167909194107</v>
      </c>
      <c r="S78">
        <f t="shared" si="4"/>
        <v>-0.37625065962754317</v>
      </c>
      <c r="T78">
        <f>HLOOKUP(R78,$K78:$O$122,J78,0)</f>
        <v>3</v>
      </c>
      <c r="U78">
        <f>HLOOKUP(S78,$K78:$O$122,J78,0)</f>
        <v>1</v>
      </c>
    </row>
    <row r="79" spans="1:21" x14ac:dyDescent="0.3">
      <c r="A79" t="s">
        <v>272</v>
      </c>
      <c r="B79">
        <f t="shared" si="7"/>
        <v>-10</v>
      </c>
      <c r="C79">
        <f t="shared" si="7"/>
        <v>15</v>
      </c>
      <c r="D79">
        <f t="shared" si="7"/>
        <v>93</v>
      </c>
      <c r="E79">
        <f t="shared" si="8"/>
        <v>1</v>
      </c>
      <c r="F79">
        <f t="shared" si="9"/>
        <v>1</v>
      </c>
      <c r="G79">
        <f t="shared" si="10"/>
        <v>1384</v>
      </c>
      <c r="H79">
        <f t="shared" si="6"/>
        <v>100</v>
      </c>
      <c r="J79">
        <v>44</v>
      </c>
      <c r="K79">
        <f>CORREL(B$2:B79,$G$2:$G79)</f>
        <v>-0.3983273306504817</v>
      </c>
      <c r="L79">
        <f>CORREL(C$2:C79,$G$2:$G79)</f>
        <v>0.28883970227214639</v>
      </c>
      <c r="M79">
        <f>CORREL(D$2:D79,$G$2:$G79)</f>
        <v>0.44818795836895919</v>
      </c>
      <c r="N79" s="46">
        <f>CORREL(E$2:E79,$G$2:$G79)</f>
        <v>-0.29953679447170606</v>
      </c>
      <c r="O79" s="46">
        <f>CORREL(F$2:F79,$G$2:$G79)</f>
        <v>-0.37968352773018577</v>
      </c>
      <c r="P79">
        <f>CORREL(G$2:G79,$G$2:$G79)</f>
        <v>0.99999999999999989</v>
      </c>
      <c r="R79">
        <f t="shared" si="3"/>
        <v>0.44818795836895919</v>
      </c>
      <c r="S79">
        <f t="shared" si="4"/>
        <v>-0.3983273306504817</v>
      </c>
      <c r="T79">
        <f>HLOOKUP(R79,$K79:$O$122,J79,0)</f>
        <v>3</v>
      </c>
      <c r="U79">
        <f>HLOOKUP(S79,$K79:$O$122,J79,0)</f>
        <v>1</v>
      </c>
    </row>
    <row r="80" spans="1:21" x14ac:dyDescent="0.3">
      <c r="A80" t="s">
        <v>273</v>
      </c>
      <c r="B80">
        <f t="shared" si="7"/>
        <v>-11</v>
      </c>
      <c r="C80">
        <f t="shared" si="7"/>
        <v>15</v>
      </c>
      <c r="D80">
        <f t="shared" si="7"/>
        <v>94</v>
      </c>
      <c r="E80">
        <f t="shared" si="8"/>
        <v>1</v>
      </c>
      <c r="F80">
        <f t="shared" si="9"/>
        <v>1</v>
      </c>
      <c r="G80">
        <f t="shared" si="10"/>
        <v>1398</v>
      </c>
      <c r="H80">
        <f t="shared" si="6"/>
        <v>100</v>
      </c>
      <c r="J80">
        <v>43</v>
      </c>
      <c r="K80">
        <f>CORREL(B$2:B80,$G$2:$G80)</f>
        <v>-0.41962232911869718</v>
      </c>
      <c r="L80">
        <f>CORREL(C$2:C80,$G$2:$G80)</f>
        <v>0.2906707570282086</v>
      </c>
      <c r="M80">
        <f>CORREL(D$2:D80,$G$2:$G80)</f>
        <v>0.45985388599693</v>
      </c>
      <c r="N80" s="46">
        <f>CORREL(E$2:E80,$G$2:$G80)</f>
        <v>-0.30122199466033206</v>
      </c>
      <c r="O80" s="46">
        <f>CORREL(F$2:F80,$G$2:$G80)</f>
        <v>-0.38234715959101823</v>
      </c>
      <c r="P80">
        <f>CORREL(G$2:G80,$G$2:$G80)</f>
        <v>0.99999999999999989</v>
      </c>
      <c r="R80">
        <f t="shared" si="3"/>
        <v>0.45985388599693</v>
      </c>
      <c r="S80">
        <f t="shared" si="4"/>
        <v>-0.41962232911869718</v>
      </c>
      <c r="T80">
        <f>HLOOKUP(R80,$K80:$O$122,J80,0)</f>
        <v>3</v>
      </c>
      <c r="U80">
        <f>HLOOKUP(S80,$K80:$O$122,J80,0)</f>
        <v>1</v>
      </c>
    </row>
    <row r="81" spans="1:21" x14ac:dyDescent="0.3">
      <c r="A81" t="s">
        <v>274</v>
      </c>
      <c r="B81">
        <f t="shared" si="7"/>
        <v>-12</v>
      </c>
      <c r="C81">
        <f t="shared" si="7"/>
        <v>15</v>
      </c>
      <c r="D81">
        <f t="shared" si="7"/>
        <v>95</v>
      </c>
      <c r="E81">
        <f t="shared" si="8"/>
        <v>1</v>
      </c>
      <c r="F81">
        <f t="shared" si="9"/>
        <v>1</v>
      </c>
      <c r="G81">
        <f t="shared" si="10"/>
        <v>1412</v>
      </c>
      <c r="H81">
        <f t="shared" si="6"/>
        <v>100</v>
      </c>
      <c r="J81">
        <v>42</v>
      </c>
      <c r="K81">
        <f>CORREL(B$2:B81,$G$2:$G81)</f>
        <v>-0.44012889290580598</v>
      </c>
      <c r="L81">
        <f>CORREL(C$2:C81,$G$2:$G81)</f>
        <v>0.29241908018237445</v>
      </c>
      <c r="M81">
        <f>CORREL(D$2:D81,$G$2:$G81)</f>
        <v>0.47130908413951106</v>
      </c>
      <c r="N81" s="46">
        <f>CORREL(E$2:E81,$G$2:$G81)</f>
        <v>-0.30283037773920685</v>
      </c>
      <c r="O81" s="46">
        <f>CORREL(F$2:F81,$G$2:$G81)</f>
        <v>-0.38488431119165006</v>
      </c>
      <c r="P81">
        <f>CORREL(G$2:G81,$G$2:$G81)</f>
        <v>1</v>
      </c>
      <c r="R81">
        <f t="shared" si="3"/>
        <v>0.47130908413951106</v>
      </c>
      <c r="S81">
        <f t="shared" si="4"/>
        <v>-0.44012889290580598</v>
      </c>
      <c r="T81">
        <f>HLOOKUP(R81,$K81:$O$122,J81,0)</f>
        <v>3</v>
      </c>
      <c r="U81">
        <f>HLOOKUP(S81,$K81:$O$122,J81,0)</f>
        <v>1</v>
      </c>
    </row>
    <row r="82" spans="1:21" x14ac:dyDescent="0.3">
      <c r="A82" t="s">
        <v>275</v>
      </c>
      <c r="B82">
        <f t="shared" si="7"/>
        <v>-13</v>
      </c>
      <c r="C82">
        <f t="shared" si="7"/>
        <v>15</v>
      </c>
      <c r="D82">
        <f t="shared" si="7"/>
        <v>96</v>
      </c>
      <c r="E82">
        <f t="shared" si="8"/>
        <v>1</v>
      </c>
      <c r="F82">
        <f t="shared" si="9"/>
        <v>1</v>
      </c>
      <c r="G82">
        <f t="shared" si="10"/>
        <v>1426</v>
      </c>
      <c r="H82">
        <f t="shared" si="6"/>
        <v>100</v>
      </c>
      <c r="J82">
        <v>41</v>
      </c>
      <c r="K82">
        <f>CORREL(B$2:B82,$G$2:$G82)</f>
        <v>-0.45984659561343316</v>
      </c>
      <c r="L82">
        <f>CORREL(C$2:C82,$G$2:$G82)</f>
        <v>0.29408869816843192</v>
      </c>
      <c r="M82">
        <f>CORREL(D$2:D82,$G$2:$G82)</f>
        <v>0.4825533195597716</v>
      </c>
      <c r="N82" s="46">
        <f>CORREL(E$2:E82,$G$2:$G82)</f>
        <v>-0.30436553854960774</v>
      </c>
      <c r="O82" s="46">
        <f>CORREL(F$2:F82,$G$2:$G82)</f>
        <v>-0.38730174894467972</v>
      </c>
      <c r="P82">
        <f>CORREL(G$2:G82,$G$2:$G82)</f>
        <v>1</v>
      </c>
      <c r="R82">
        <f t="shared" si="3"/>
        <v>0.4825533195597716</v>
      </c>
      <c r="S82">
        <f t="shared" si="4"/>
        <v>-0.45984659561343316</v>
      </c>
      <c r="T82">
        <f>HLOOKUP(R82,$K82:$O$122,J82,0)</f>
        <v>3</v>
      </c>
      <c r="U82">
        <f>HLOOKUP(S82,$K82:$O$122,J82,0)</f>
        <v>1</v>
      </c>
    </row>
    <row r="83" spans="1:21" x14ac:dyDescent="0.3">
      <c r="A83" t="s">
        <v>276</v>
      </c>
      <c r="B83">
        <f t="shared" si="7"/>
        <v>-14</v>
      </c>
      <c r="C83">
        <f t="shared" si="7"/>
        <v>15</v>
      </c>
      <c r="D83">
        <f t="shared" si="7"/>
        <v>97</v>
      </c>
      <c r="E83">
        <f t="shared" si="8"/>
        <v>1</v>
      </c>
      <c r="F83">
        <f t="shared" si="9"/>
        <v>1</v>
      </c>
      <c r="G83">
        <f t="shared" si="10"/>
        <v>1440</v>
      </c>
      <c r="H83">
        <f t="shared" si="6"/>
        <v>100</v>
      </c>
      <c r="J83">
        <v>40</v>
      </c>
      <c r="K83">
        <f>CORREL(B$2:B83,$G$2:$G83)</f>
        <v>-0.47878059345341917</v>
      </c>
      <c r="L83">
        <f>CORREL(C$2:C83,$G$2:$G83)</f>
        <v>0.2956833626788537</v>
      </c>
      <c r="M83">
        <f>CORREL(D$2:D83,$G$2:$G83)</f>
        <v>0.49358653046455114</v>
      </c>
      <c r="N83" s="46">
        <f>CORREL(E$2:E83,$G$2:$G83)</f>
        <v>-0.3058308406291787</v>
      </c>
      <c r="O83" s="46">
        <f>CORREL(F$2:F83,$G$2:$G83)</f>
        <v>-0.38960572842222674</v>
      </c>
      <c r="P83">
        <f>CORREL(G$2:G83,$G$2:$G83)</f>
        <v>1</v>
      </c>
      <c r="R83">
        <f t="shared" si="3"/>
        <v>0.49358653046455114</v>
      </c>
      <c r="S83">
        <f t="shared" si="4"/>
        <v>-0.47878059345341917</v>
      </c>
      <c r="T83">
        <f>HLOOKUP(R83,$K83:$O$122,J83,0)</f>
        <v>3</v>
      </c>
      <c r="U83">
        <f>HLOOKUP(S83,$K83:$O$122,J83,0)</f>
        <v>1</v>
      </c>
    </row>
    <row r="84" spans="1:21" x14ac:dyDescent="0.3">
      <c r="A84" t="s">
        <v>277</v>
      </c>
      <c r="B84">
        <f t="shared" si="7"/>
        <v>-15</v>
      </c>
      <c r="C84">
        <f t="shared" si="7"/>
        <v>15</v>
      </c>
      <c r="D84">
        <f t="shared" si="7"/>
        <v>98</v>
      </c>
      <c r="E84">
        <f t="shared" si="8"/>
        <v>1</v>
      </c>
      <c r="F84">
        <f t="shared" si="9"/>
        <v>1</v>
      </c>
      <c r="G84">
        <f t="shared" si="10"/>
        <v>1454</v>
      </c>
      <c r="H84">
        <f t="shared" si="6"/>
        <v>100</v>
      </c>
      <c r="J84">
        <v>39</v>
      </c>
      <c r="K84">
        <f>CORREL(B$2:B84,$G$2:$G84)</f>
        <v>-0.49694086731200143</v>
      </c>
      <c r="L84">
        <f>CORREL(C$2:C84,$G$2:$G84)</f>
        <v>0.29720657537667633</v>
      </c>
      <c r="M84">
        <f>CORREL(D$2:D84,$G$2:$G84)</f>
        <v>0.50440884607550907</v>
      </c>
      <c r="N84" s="46">
        <f>CORREL(E$2:E84,$G$2:$G84)</f>
        <v>-0.30722943548856457</v>
      </c>
      <c r="O84" s="46">
        <f>CORREL(F$2:F84,$G$2:$G84)</f>
        <v>-0.39180204502892313</v>
      </c>
      <c r="P84">
        <f>CORREL(G$2:G84,$G$2:$G84)</f>
        <v>1.0000000000000002</v>
      </c>
      <c r="R84">
        <f t="shared" si="3"/>
        <v>0.50440884607550907</v>
      </c>
      <c r="S84">
        <f t="shared" si="4"/>
        <v>-0.49694086731200143</v>
      </c>
      <c r="T84">
        <f>HLOOKUP(R84,$K84:$O$122,J84,0)</f>
        <v>3</v>
      </c>
      <c r="U84">
        <f>HLOOKUP(S84,$K84:$O$122,J84,0)</f>
        <v>1</v>
      </c>
    </row>
    <row r="85" spans="1:21" x14ac:dyDescent="0.3">
      <c r="A85" t="s">
        <v>278</v>
      </c>
      <c r="B85">
        <f t="shared" si="7"/>
        <v>-16</v>
      </c>
      <c r="C85">
        <f t="shared" si="7"/>
        <v>15</v>
      </c>
      <c r="D85">
        <f t="shared" si="7"/>
        <v>99</v>
      </c>
      <c r="E85">
        <f t="shared" si="8"/>
        <v>1</v>
      </c>
      <c r="F85">
        <f t="shared" si="9"/>
        <v>1</v>
      </c>
      <c r="G85">
        <f t="shared" si="10"/>
        <v>1468</v>
      </c>
      <c r="H85">
        <f t="shared" si="6"/>
        <v>100</v>
      </c>
      <c r="J85">
        <v>38</v>
      </c>
      <c r="K85">
        <f>CORREL(B$2:B85,$G$2:$G85)</f>
        <v>-0.51434148311283068</v>
      </c>
      <c r="L85">
        <f>CORREL(C$2:C85,$G$2:$G85)</f>
        <v>0.29866160989477514</v>
      </c>
      <c r="M85">
        <f>CORREL(D$2:D85,$G$2:$G85)</f>
        <v>0.51502060008301587</v>
      </c>
      <c r="N85" s="46">
        <f>CORREL(E$2:E85,$G$2:$G85)</f>
        <v>-0.30856427998075026</v>
      </c>
      <c r="O85" s="46">
        <f>CORREL(F$2:F85,$G$2:$G85)</f>
        <v>-0.39389607852267311</v>
      </c>
      <c r="P85">
        <f>CORREL(G$2:G85,$G$2:$G85)</f>
        <v>1</v>
      </c>
      <c r="R85">
        <f t="shared" si="3"/>
        <v>0.51502060008301587</v>
      </c>
      <c r="S85">
        <f t="shared" si="4"/>
        <v>-0.51434148311283068</v>
      </c>
      <c r="T85">
        <f>HLOOKUP(R85,$K85:$O$122,J85,0)</f>
        <v>3</v>
      </c>
      <c r="U85">
        <f>HLOOKUP(S85,$K85:$O$122,J85,0)</f>
        <v>1</v>
      </c>
    </row>
    <row r="86" spans="1:21" x14ac:dyDescent="0.3">
      <c r="A86" t="s">
        <v>279</v>
      </c>
      <c r="B86">
        <f t="shared" si="7"/>
        <v>-17</v>
      </c>
      <c r="C86">
        <f t="shared" si="7"/>
        <v>15</v>
      </c>
      <c r="D86">
        <f t="shared" si="7"/>
        <v>100</v>
      </c>
      <c r="E86">
        <f t="shared" si="8"/>
        <v>1</v>
      </c>
      <c r="F86">
        <f t="shared" si="9"/>
        <v>1</v>
      </c>
      <c r="G86">
        <f t="shared" si="10"/>
        <v>1482</v>
      </c>
      <c r="H86">
        <f t="shared" si="6"/>
        <v>100</v>
      </c>
      <c r="J86">
        <v>37</v>
      </c>
      <c r="K86">
        <f>CORREL(B$2:B86,$G$2:$G86)</f>
        <v>-0.53099988816008992</v>
      </c>
      <c r="L86">
        <f>CORREL(C$2:C86,$G$2:$G86)</f>
        <v>0.30005153147008112</v>
      </c>
      <c r="M86">
        <f>CORREL(D$2:D86,$G$2:$G86)</f>
        <v>0.52542233895659962</v>
      </c>
      <c r="N86" s="46">
        <f>CORREL(E$2:E86,$G$2:$G86)</f>
        <v>-0.30983815197367925</v>
      </c>
      <c r="O86" s="46">
        <f>CORREL(F$2:F86,$G$2:$G86)</f>
        <v>-0.39589283226202088</v>
      </c>
      <c r="P86">
        <f>CORREL(G$2:G86,$G$2:$G86)</f>
        <v>1.0000000000000002</v>
      </c>
      <c r="R86">
        <f t="shared" ref="R86:R122" si="11">MAX(K86:M86)</f>
        <v>0.52542233895659962</v>
      </c>
      <c r="S86">
        <f t="shared" ref="S86:S122" si="12">MIN(K86:M86)</f>
        <v>-0.53099988816008992</v>
      </c>
      <c r="T86">
        <f>HLOOKUP(R86,$K86:$O$122,J86,0)</f>
        <v>3</v>
      </c>
      <c r="U86">
        <f>HLOOKUP(S86,$K86:$O$122,J86,0)</f>
        <v>1</v>
      </c>
    </row>
    <row r="87" spans="1:21" x14ac:dyDescent="0.3">
      <c r="A87" t="s">
        <v>280</v>
      </c>
      <c r="B87">
        <f t="shared" si="7"/>
        <v>-18</v>
      </c>
      <c r="C87">
        <f t="shared" si="7"/>
        <v>15</v>
      </c>
      <c r="D87">
        <f t="shared" si="7"/>
        <v>101</v>
      </c>
      <c r="E87">
        <f t="shared" si="8"/>
        <v>1</v>
      </c>
      <c r="F87">
        <f t="shared" si="9"/>
        <v>1</v>
      </c>
      <c r="G87">
        <f t="shared" si="10"/>
        <v>1496</v>
      </c>
      <c r="H87">
        <f t="shared" ref="H87:H121" si="13">SUM(B87:F87)</f>
        <v>100</v>
      </c>
      <c r="J87">
        <v>36</v>
      </c>
      <c r="K87">
        <f>CORREL(B$2:B87,$G$2:$G87)</f>
        <v>-0.54693625610884666</v>
      </c>
      <c r="L87">
        <f>CORREL(C$2:C87,$G$2:$G87)</f>
        <v>0.30137921450970595</v>
      </c>
      <c r="M87">
        <f>CORREL(D$2:D87,$G$2:$G87)</f>
        <v>0.53561482593918786</v>
      </c>
      <c r="N87" s="46">
        <f>CORREL(E$2:E87,$G$2:$G87)</f>
        <v>-0.31105366451228444</v>
      </c>
      <c r="O87" s="46">
        <f>CORREL(F$2:F87,$G$2:$G87)</f>
        <v>-0.39779696791486752</v>
      </c>
      <c r="P87">
        <f>CORREL(G$2:G87,$G$2:$G87)</f>
        <v>1</v>
      </c>
      <c r="R87">
        <f t="shared" si="11"/>
        <v>0.53561482593918786</v>
      </c>
      <c r="S87">
        <f t="shared" si="12"/>
        <v>-0.54693625610884666</v>
      </c>
      <c r="T87">
        <f>HLOOKUP(R87,$K87:$O$122,J87,0)</f>
        <v>3</v>
      </c>
      <c r="U87">
        <f>HLOOKUP(S87,$K87:$O$122,J87,0)</f>
        <v>1</v>
      </c>
    </row>
    <row r="88" spans="1:21" x14ac:dyDescent="0.3">
      <c r="A88" t="s">
        <v>281</v>
      </c>
      <c r="B88">
        <f t="shared" ref="B88:D121" si="14">IF($T87&lt;&gt;K$20,IF($U87&lt;&gt;K$20,B87,B87-1),B87+1)</f>
        <v>-19</v>
      </c>
      <c r="C88">
        <f t="shared" si="14"/>
        <v>15</v>
      </c>
      <c r="D88">
        <f t="shared" si="14"/>
        <v>102</v>
      </c>
      <c r="E88">
        <f t="shared" ref="E88:E121" si="15">E87</f>
        <v>1</v>
      </c>
      <c r="F88">
        <f t="shared" ref="F88:F121" si="16">F87</f>
        <v>1</v>
      </c>
      <c r="G88">
        <f t="shared" si="10"/>
        <v>1510</v>
      </c>
      <c r="H88">
        <f t="shared" si="13"/>
        <v>100</v>
      </c>
      <c r="J88">
        <v>35</v>
      </c>
      <c r="K88">
        <f>CORREL(B$2:B88,$G$2:$G88)</f>
        <v>-0.56217288876645377</v>
      </c>
      <c r="L88">
        <f>CORREL(C$2:C88,$G$2:$G88)</f>
        <v>0.3026473583435389</v>
      </c>
      <c r="M88">
        <f>CORREL(D$2:D88,$G$2:$G88)</f>
        <v>0.54559904143323545</v>
      </c>
      <c r="N88" s="46">
        <f>CORREL(E$2:E88,$G$2:$G88)</f>
        <v>-0.31221327863433135</v>
      </c>
      <c r="O88" s="46">
        <f>CORREL(F$2:F88,$G$2:$G88)</f>
        <v>-0.39961283624573762</v>
      </c>
      <c r="P88">
        <f>CORREL(G$2:G88,$G$2:$G88)</f>
        <v>1.0000000000000002</v>
      </c>
      <c r="R88">
        <f t="shared" si="11"/>
        <v>0.54559904143323545</v>
      </c>
      <c r="S88">
        <f t="shared" si="12"/>
        <v>-0.56217288876645377</v>
      </c>
      <c r="T88">
        <f>HLOOKUP(R88,$K88:$O$122,J88,0)</f>
        <v>3</v>
      </c>
      <c r="U88">
        <f>HLOOKUP(S88,$K88:$O$122,J88,0)</f>
        <v>1</v>
      </c>
    </row>
    <row r="89" spans="1:21" x14ac:dyDescent="0.3">
      <c r="A89" t="s">
        <v>282</v>
      </c>
      <c r="B89">
        <f t="shared" si="14"/>
        <v>-20</v>
      </c>
      <c r="C89">
        <f t="shared" si="14"/>
        <v>15</v>
      </c>
      <c r="D89">
        <f t="shared" si="14"/>
        <v>103</v>
      </c>
      <c r="E89">
        <f t="shared" si="15"/>
        <v>1</v>
      </c>
      <c r="F89">
        <f t="shared" si="16"/>
        <v>1</v>
      </c>
      <c r="G89">
        <f t="shared" si="10"/>
        <v>1524</v>
      </c>
      <c r="H89">
        <f t="shared" si="13"/>
        <v>100</v>
      </c>
      <c r="J89">
        <v>34</v>
      </c>
      <c r="K89">
        <f>CORREL(B$2:B89,$G$2:$G89)</f>
        <v>-0.57673367917432761</v>
      </c>
      <c r="L89">
        <f>CORREL(C$2:C89,$G$2:$G89)</f>
        <v>0.30385850138220771</v>
      </c>
      <c r="M89">
        <f>CORREL(D$2:D89,$G$2:$G89)</f>
        <v>0.55537618038856829</v>
      </c>
      <c r="N89" s="46">
        <f>CORREL(E$2:E89,$G$2:$G89)</f>
        <v>-0.31331931498518067</v>
      </c>
      <c r="O89" s="46">
        <f>CORREL(F$2:F89,$G$2:$G89)</f>
        <v>-0.40134450450249848</v>
      </c>
      <c r="P89">
        <f>CORREL(G$2:G89,$G$2:$G89)</f>
        <v>0.99999999999999978</v>
      </c>
      <c r="R89">
        <f t="shared" si="11"/>
        <v>0.55537618038856829</v>
      </c>
      <c r="S89">
        <f t="shared" si="12"/>
        <v>-0.57673367917432761</v>
      </c>
      <c r="T89">
        <f>HLOOKUP(R89,$K89:$O$122,J89,0)</f>
        <v>3</v>
      </c>
      <c r="U89">
        <f>HLOOKUP(S89,$K89:$O$122,J89,0)</f>
        <v>1</v>
      </c>
    </row>
    <row r="90" spans="1:21" x14ac:dyDescent="0.3">
      <c r="A90" t="s">
        <v>283</v>
      </c>
      <c r="B90">
        <f t="shared" si="14"/>
        <v>-21</v>
      </c>
      <c r="C90">
        <f t="shared" si="14"/>
        <v>15</v>
      </c>
      <c r="D90">
        <f t="shared" si="14"/>
        <v>104</v>
      </c>
      <c r="E90">
        <f t="shared" si="15"/>
        <v>1</v>
      </c>
      <c r="F90">
        <f t="shared" si="16"/>
        <v>1</v>
      </c>
      <c r="G90">
        <f t="shared" si="10"/>
        <v>1538</v>
      </c>
      <c r="H90">
        <f t="shared" si="13"/>
        <v>100</v>
      </c>
      <c r="J90">
        <v>33</v>
      </c>
      <c r="K90">
        <f>CORREL(B$2:B90,$G$2:$G90)</f>
        <v>-0.59064363737869008</v>
      </c>
      <c r="L90">
        <f>CORREL(C$2:C90,$G$2:$G90)</f>
        <v>0.30501503386922946</v>
      </c>
      <c r="M90">
        <f>CORREL(D$2:D90,$G$2:$G90)</f>
        <v>0.56494764721969049</v>
      </c>
      <c r="N90" s="46">
        <f>CORREL(E$2:E90,$G$2:$G90)</f>
        <v>-0.31437396435962356</v>
      </c>
      <c r="O90" s="46">
        <f>CORREL(F$2:F90,$G$2:$G90)</f>
        <v>-0.40299578084404425</v>
      </c>
      <c r="P90">
        <f>CORREL(G$2:G90,$G$2:$G90)</f>
        <v>1.0000000000000002</v>
      </c>
      <c r="R90">
        <f t="shared" si="11"/>
        <v>0.56494764721969049</v>
      </c>
      <c r="S90">
        <f t="shared" si="12"/>
        <v>-0.59064363737869008</v>
      </c>
      <c r="T90">
        <f>HLOOKUP(R90,$K90:$O$122,J90,0)</f>
        <v>3</v>
      </c>
      <c r="U90">
        <f>HLOOKUP(S90,$K90:$O$122,J90,0)</f>
        <v>1</v>
      </c>
    </row>
    <row r="91" spans="1:21" x14ac:dyDescent="0.3">
      <c r="A91" t="s">
        <v>284</v>
      </c>
      <c r="B91">
        <f t="shared" si="14"/>
        <v>-22</v>
      </c>
      <c r="C91">
        <f t="shared" si="14"/>
        <v>15</v>
      </c>
      <c r="D91">
        <f t="shared" si="14"/>
        <v>105</v>
      </c>
      <c r="E91">
        <f t="shared" si="15"/>
        <v>1</v>
      </c>
      <c r="F91">
        <f t="shared" si="16"/>
        <v>1</v>
      </c>
      <c r="G91">
        <f t="shared" si="10"/>
        <v>1552</v>
      </c>
      <c r="H91">
        <f t="shared" si="13"/>
        <v>100</v>
      </c>
      <c r="J91">
        <v>32</v>
      </c>
      <c r="K91">
        <f>CORREL(B$2:B91,$G$2:$G91)</f>
        <v>-0.60392847794349214</v>
      </c>
      <c r="L91">
        <f>CORREL(C$2:C91,$G$2:$G91)</f>
        <v>0.30611920939069714</v>
      </c>
      <c r="M91">
        <f>CORREL(D$2:D91,$G$2:$G91)</f>
        <v>0.57431504871081773</v>
      </c>
      <c r="N91" s="46">
        <f>CORREL(E$2:E91,$G$2:$G91)</f>
        <v>-0.31537929728395309</v>
      </c>
      <c r="O91" s="46">
        <f>CORREL(F$2:F91,$G$2:$G91)</f>
        <v>-0.40457023618465987</v>
      </c>
      <c r="P91">
        <f>CORREL(G$2:G91,$G$2:$G91)</f>
        <v>1.0000000000000002</v>
      </c>
      <c r="R91">
        <f t="shared" si="11"/>
        <v>0.57431504871081773</v>
      </c>
      <c r="S91">
        <f t="shared" si="12"/>
        <v>-0.60392847794349214</v>
      </c>
      <c r="T91">
        <f>HLOOKUP(R91,$K91:$O$122,J91,0)</f>
        <v>3</v>
      </c>
      <c r="U91">
        <f>HLOOKUP(S91,$K91:$O$122,J91,0)</f>
        <v>1</v>
      </c>
    </row>
    <row r="92" spans="1:21" x14ac:dyDescent="0.3">
      <c r="A92" t="s">
        <v>285</v>
      </c>
      <c r="B92">
        <f t="shared" si="14"/>
        <v>-23</v>
      </c>
      <c r="C92">
        <f t="shared" si="14"/>
        <v>15</v>
      </c>
      <c r="D92">
        <f t="shared" si="14"/>
        <v>106</v>
      </c>
      <c r="E92">
        <f t="shared" si="15"/>
        <v>1</v>
      </c>
      <c r="F92">
        <f t="shared" si="16"/>
        <v>1</v>
      </c>
      <c r="G92">
        <f t="shared" si="10"/>
        <v>1566</v>
      </c>
      <c r="H92">
        <f t="shared" si="13"/>
        <v>100</v>
      </c>
      <c r="J92">
        <v>31</v>
      </c>
      <c r="K92">
        <f>CORREL(B$2:B92,$G$2:$G92)</f>
        <v>-0.61661426652543438</v>
      </c>
      <c r="L92">
        <f>CORREL(C$2:C92,$G$2:$G92)</f>
        <v>0.30717315528422034</v>
      </c>
      <c r="M92">
        <f>CORREL(D$2:D92,$G$2:$G92)</f>
        <v>0.58348018530742074</v>
      </c>
      <c r="N92" s="46">
        <f>CORREL(E$2:E92,$G$2:$G92)</f>
        <v>-0.31633727273839157</v>
      </c>
      <c r="O92" s="46">
        <f>CORREL(F$2:F92,$G$2:$G92)</f>
        <v>-0.40607122377609867</v>
      </c>
      <c r="P92">
        <f>CORREL(G$2:G92,$G$2:$G92)</f>
        <v>1</v>
      </c>
      <c r="R92">
        <f t="shared" si="11"/>
        <v>0.58348018530742074</v>
      </c>
      <c r="S92">
        <f t="shared" si="12"/>
        <v>-0.61661426652543438</v>
      </c>
      <c r="T92">
        <f>HLOOKUP(R92,$K92:$O$122,J92,0)</f>
        <v>3</v>
      </c>
      <c r="U92">
        <f>HLOOKUP(S92,$K92:$O$122,J92,0)</f>
        <v>1</v>
      </c>
    </row>
    <row r="93" spans="1:21" x14ac:dyDescent="0.3">
      <c r="A93" t="s">
        <v>286</v>
      </c>
      <c r="B93">
        <f t="shared" si="14"/>
        <v>-24</v>
      </c>
      <c r="C93">
        <f t="shared" si="14"/>
        <v>15</v>
      </c>
      <c r="D93">
        <f t="shared" si="14"/>
        <v>107</v>
      </c>
      <c r="E93">
        <f t="shared" si="15"/>
        <v>1</v>
      </c>
      <c r="F93">
        <f t="shared" si="16"/>
        <v>1</v>
      </c>
      <c r="G93">
        <f t="shared" si="10"/>
        <v>1580</v>
      </c>
      <c r="H93">
        <f t="shared" si="13"/>
        <v>100</v>
      </c>
      <c r="J93">
        <v>30</v>
      </c>
      <c r="K93">
        <f>CORREL(B$2:B93,$G$2:$G93)</f>
        <v>-0.62872712163684041</v>
      </c>
      <c r="L93">
        <f>CORREL(C$2:C93,$G$2:$G93)</f>
        <v>0.30817888207042454</v>
      </c>
      <c r="M93">
        <f>CORREL(D$2:D93,$G$2:$G93)</f>
        <v>0.59244504114155172</v>
      </c>
      <c r="N93" s="46">
        <f>CORREL(E$2:E93,$G$2:$G93)</f>
        <v>-0.31724974610839174</v>
      </c>
      <c r="O93" s="46">
        <f>CORREL(F$2:F93,$G$2:$G93)</f>
        <v>-0.40750189680266247</v>
      </c>
      <c r="P93">
        <f>CORREL(G$2:G93,$G$2:$G93)</f>
        <v>1.0000000000000002</v>
      </c>
      <c r="R93">
        <f t="shared" si="11"/>
        <v>0.59244504114155172</v>
      </c>
      <c r="S93">
        <f t="shared" si="12"/>
        <v>-0.62872712163684041</v>
      </c>
      <c r="T93">
        <f>HLOOKUP(R93,$K93:$O$122,J93,0)</f>
        <v>3</v>
      </c>
      <c r="U93">
        <f>HLOOKUP(S93,$K93:$O$122,J93,0)</f>
        <v>1</v>
      </c>
    </row>
    <row r="94" spans="1:21" x14ac:dyDescent="0.3">
      <c r="A94" t="s">
        <v>287</v>
      </c>
      <c r="B94">
        <f t="shared" si="14"/>
        <v>-25</v>
      </c>
      <c r="C94">
        <f t="shared" si="14"/>
        <v>15</v>
      </c>
      <c r="D94">
        <f t="shared" si="14"/>
        <v>108</v>
      </c>
      <c r="E94">
        <f t="shared" si="15"/>
        <v>1</v>
      </c>
      <c r="F94">
        <f t="shared" si="16"/>
        <v>1</v>
      </c>
      <c r="G94">
        <f t="shared" si="10"/>
        <v>1594</v>
      </c>
      <c r="H94">
        <f t="shared" si="13"/>
        <v>100</v>
      </c>
      <c r="J94">
        <v>29</v>
      </c>
      <c r="K94">
        <f>CORREL(B$2:B94,$G$2:$G94)</f>
        <v>-0.64029296697689519</v>
      </c>
      <c r="L94">
        <f>CORREL(C$2:C94,$G$2:$G94)</f>
        <v>0.30913829201453952</v>
      </c>
      <c r="M94">
        <f>CORREL(D$2:D94,$G$2:$G94)</f>
        <v>0.60121177309323137</v>
      </c>
      <c r="N94" s="46">
        <f>CORREL(E$2:E94,$G$2:$G94)</f>
        <v>-0.31811847644327085</v>
      </c>
      <c r="O94" s="46">
        <f>CORREL(F$2:F94,$G$2:$G94)</f>
        <v>-0.40886522422613469</v>
      </c>
      <c r="P94">
        <f>CORREL(G$2:G94,$G$2:$G94)</f>
        <v>1.0000000000000002</v>
      </c>
      <c r="R94">
        <f t="shared" si="11"/>
        <v>0.60121177309323137</v>
      </c>
      <c r="S94">
        <f t="shared" si="12"/>
        <v>-0.64029296697689519</v>
      </c>
      <c r="T94">
        <f>HLOOKUP(R94,$K94:$O$122,J94,0)</f>
        <v>3</v>
      </c>
      <c r="U94">
        <f>HLOOKUP(S94,$K94:$O$122,J94,0)</f>
        <v>1</v>
      </c>
    </row>
    <row r="95" spans="1:21" x14ac:dyDescent="0.3">
      <c r="A95" t="s">
        <v>288</v>
      </c>
      <c r="B95">
        <f t="shared" si="14"/>
        <v>-26</v>
      </c>
      <c r="C95">
        <f t="shared" si="14"/>
        <v>15</v>
      </c>
      <c r="D95">
        <f t="shared" si="14"/>
        <v>109</v>
      </c>
      <c r="E95">
        <f t="shared" si="15"/>
        <v>1</v>
      </c>
      <c r="F95">
        <f t="shared" si="16"/>
        <v>1</v>
      </c>
      <c r="G95">
        <f t="shared" si="10"/>
        <v>1608</v>
      </c>
      <c r="H95">
        <f t="shared" si="13"/>
        <v>100</v>
      </c>
      <c r="J95">
        <v>28</v>
      </c>
      <c r="K95">
        <f>CORREL(B$2:B95,$G$2:$G95)</f>
        <v>-0.65133732932616317</v>
      </c>
      <c r="L95">
        <f>CORREL(C$2:C95,$G$2:$G95)</f>
        <v>0.31005318691215195</v>
      </c>
      <c r="M95">
        <f>CORREL(D$2:D95,$G$2:$G95)</f>
        <v>0.60978269915056127</v>
      </c>
      <c r="N95" s="46">
        <f>CORREL(E$2:E95,$G$2:$G95)</f>
        <v>-0.31894513309178729</v>
      </c>
      <c r="O95" s="46">
        <f>CORREL(F$2:F95,$G$2:$G95)</f>
        <v>-0.41016400508509859</v>
      </c>
      <c r="P95">
        <f>CORREL(G$2:G95,$G$2:$G95)</f>
        <v>1.0000000000000002</v>
      </c>
      <c r="R95">
        <f t="shared" si="11"/>
        <v>0.60978269915056127</v>
      </c>
      <c r="S95">
        <f t="shared" si="12"/>
        <v>-0.65133732932616317</v>
      </c>
      <c r="T95">
        <f>HLOOKUP(R95,$K95:$O$122,J95,0)</f>
        <v>3</v>
      </c>
      <c r="U95">
        <f>HLOOKUP(S95,$K95:$O$122,J95,0)</f>
        <v>1</v>
      </c>
    </row>
    <row r="96" spans="1:21" x14ac:dyDescent="0.3">
      <c r="A96" t="s">
        <v>289</v>
      </c>
      <c r="B96">
        <f t="shared" si="14"/>
        <v>-27</v>
      </c>
      <c r="C96">
        <f t="shared" si="14"/>
        <v>15</v>
      </c>
      <c r="D96">
        <f t="shared" si="14"/>
        <v>110</v>
      </c>
      <c r="E96">
        <f t="shared" si="15"/>
        <v>1</v>
      </c>
      <c r="F96">
        <f t="shared" si="16"/>
        <v>1</v>
      </c>
      <c r="G96">
        <f t="shared" si="10"/>
        <v>1622</v>
      </c>
      <c r="H96">
        <f t="shared" si="13"/>
        <v>100</v>
      </c>
      <c r="J96">
        <v>27</v>
      </c>
      <c r="K96">
        <f>CORREL(B$2:B96,$G$2:$G96)</f>
        <v>-0.66188517689098625</v>
      </c>
      <c r="L96">
        <f>CORREL(C$2:C96,$G$2:$G96)</f>
        <v>0.31092527518157098</v>
      </c>
      <c r="M96">
        <f>CORREL(D$2:D96,$G$2:$G96)</f>
        <v>0.61816028629611164</v>
      </c>
      <c r="N96" s="46">
        <f>CORREL(E$2:E96,$G$2:$G96)</f>
        <v>-0.31973130177641468</v>
      </c>
      <c r="O96" s="46">
        <f>CORREL(F$2:F96,$G$2:$G96)</f>
        <v>-0.41140088142577952</v>
      </c>
      <c r="P96">
        <f>CORREL(G$2:G96,$G$2:$G96)</f>
        <v>0.99999999999999978</v>
      </c>
      <c r="R96">
        <f t="shared" si="11"/>
        <v>0.61816028629611164</v>
      </c>
      <c r="S96">
        <f t="shared" si="12"/>
        <v>-0.66188517689098625</v>
      </c>
      <c r="T96">
        <f>HLOOKUP(R96,$K96:$O$122,J96,0)</f>
        <v>3</v>
      </c>
      <c r="U96">
        <f>HLOOKUP(S96,$K96:$O$122,J96,0)</f>
        <v>1</v>
      </c>
    </row>
    <row r="97" spans="1:21" x14ac:dyDescent="0.3">
      <c r="A97" t="s">
        <v>290</v>
      </c>
      <c r="B97">
        <f t="shared" si="14"/>
        <v>-28</v>
      </c>
      <c r="C97">
        <f t="shared" si="14"/>
        <v>15</v>
      </c>
      <c r="D97">
        <f t="shared" si="14"/>
        <v>111</v>
      </c>
      <c r="E97">
        <f t="shared" si="15"/>
        <v>1</v>
      </c>
      <c r="F97">
        <f t="shared" si="16"/>
        <v>1</v>
      </c>
      <c r="G97">
        <f t="shared" si="10"/>
        <v>1636</v>
      </c>
      <c r="H97">
        <f t="shared" si="13"/>
        <v>100</v>
      </c>
      <c r="J97">
        <v>26</v>
      </c>
      <c r="K97">
        <f>CORREL(B$2:B97,$G$2:$G97)</f>
        <v>-0.67196079308074219</v>
      </c>
      <c r="L97">
        <f>CORREL(C$2:C97,$G$2:$G97)</f>
        <v>0.31175617833526192</v>
      </c>
      <c r="M97">
        <f>CORREL(D$2:D97,$G$2:$G97)</f>
        <v>0.62634713811589815</v>
      </c>
      <c r="N97" s="46">
        <f>CORREL(E$2:E97,$G$2:$G97)</f>
        <v>-0.32047849016131258</v>
      </c>
      <c r="O97" s="46">
        <f>CORREL(F$2:F97,$G$2:$G97)</f>
        <v>-0.41257835001826731</v>
      </c>
      <c r="P97">
        <f>CORREL(G$2:G97,$G$2:$G97)</f>
        <v>1.0000000000000002</v>
      </c>
      <c r="R97">
        <f t="shared" si="11"/>
        <v>0.62634713811589815</v>
      </c>
      <c r="S97">
        <f t="shared" si="12"/>
        <v>-0.67196079308074219</v>
      </c>
      <c r="T97">
        <f>HLOOKUP(R97,$K97:$O$122,J97,0)</f>
        <v>3</v>
      </c>
      <c r="U97">
        <f>HLOOKUP(S97,$K97:$O$122,J97,0)</f>
        <v>1</v>
      </c>
    </row>
    <row r="98" spans="1:21" x14ac:dyDescent="0.3">
      <c r="A98" t="s">
        <v>291</v>
      </c>
      <c r="B98">
        <f t="shared" si="14"/>
        <v>-29</v>
      </c>
      <c r="C98">
        <f t="shared" si="14"/>
        <v>15</v>
      </c>
      <c r="D98">
        <f t="shared" si="14"/>
        <v>112</v>
      </c>
      <c r="E98">
        <f t="shared" si="15"/>
        <v>1</v>
      </c>
      <c r="F98">
        <f t="shared" si="16"/>
        <v>1</v>
      </c>
      <c r="G98">
        <f t="shared" si="10"/>
        <v>1650</v>
      </c>
      <c r="H98">
        <f t="shared" si="13"/>
        <v>100</v>
      </c>
      <c r="J98">
        <v>25</v>
      </c>
      <c r="K98">
        <f>CORREL(B$2:B98,$G$2:$G98)</f>
        <v>-0.6815876809408431</v>
      </c>
      <c r="L98">
        <f>CORREL(C$2:C98,$G$2:$G98)</f>
        <v>0.31254743689418785</v>
      </c>
      <c r="M98">
        <f>CORREL(D$2:D98,$G$2:$G98)</f>
        <v>0.6343459822993549</v>
      </c>
      <c r="N98" s="46">
        <f>CORREL(E$2:E98,$G$2:$G98)</f>
        <v>-0.32118813296288012</v>
      </c>
      <c r="O98" s="46">
        <f>CORREL(F$2:F98,$G$2:$G98)</f>
        <v>-0.41369877299220176</v>
      </c>
      <c r="P98">
        <f>CORREL(G$2:G98,$G$2:$G98)</f>
        <v>0.99999999999999978</v>
      </c>
      <c r="R98">
        <f t="shared" si="11"/>
        <v>0.6343459822993549</v>
      </c>
      <c r="S98">
        <f t="shared" si="12"/>
        <v>-0.6815876809408431</v>
      </c>
      <c r="T98">
        <f>HLOOKUP(R98,$K98:$O$122,J98,0)</f>
        <v>3</v>
      </c>
      <c r="U98">
        <f>HLOOKUP(S98,$K98:$O$122,J98,0)</f>
        <v>1</v>
      </c>
    </row>
    <row r="99" spans="1:21" x14ac:dyDescent="0.3">
      <c r="A99" t="s">
        <v>292</v>
      </c>
      <c r="B99">
        <f t="shared" si="14"/>
        <v>-30</v>
      </c>
      <c r="C99">
        <f t="shared" si="14"/>
        <v>15</v>
      </c>
      <c r="D99">
        <f t="shared" si="14"/>
        <v>113</v>
      </c>
      <c r="E99">
        <f t="shared" si="15"/>
        <v>1</v>
      </c>
      <c r="F99">
        <f t="shared" si="16"/>
        <v>1</v>
      </c>
      <c r="G99">
        <f t="shared" si="10"/>
        <v>1664</v>
      </c>
      <c r="H99">
        <f t="shared" si="13"/>
        <v>100</v>
      </c>
      <c r="J99">
        <v>24</v>
      </c>
      <c r="K99">
        <f>CORREL(B$2:B99,$G$2:$G99)</f>
        <v>-0.69078849379778506</v>
      </c>
      <c r="L99">
        <f>CORREL(C$2:C99,$G$2:$G99)</f>
        <v>0.31330051580138574</v>
      </c>
      <c r="M99">
        <f>CORREL(D$2:D99,$G$2:$G99)</f>
        <v>0.64215965817377108</v>
      </c>
      <c r="N99" s="46">
        <f>CORREL(E$2:E99,$G$2:$G99)</f>
        <v>-0.3218615966465696</v>
      </c>
      <c r="O99" s="46">
        <f>CORREL(F$2:F99,$G$2:$G99)</f>
        <v>-0.41476438750906142</v>
      </c>
      <c r="P99">
        <f>CORREL(G$2:G99,$G$2:$G99)</f>
        <v>1.0000000000000002</v>
      </c>
      <c r="R99">
        <f t="shared" si="11"/>
        <v>0.64215965817377108</v>
      </c>
      <c r="S99">
        <f t="shared" si="12"/>
        <v>-0.69078849379778506</v>
      </c>
      <c r="T99">
        <f>HLOOKUP(R99,$K99:$O$122,J99,0)</f>
        <v>3</v>
      </c>
      <c r="U99">
        <f>HLOOKUP(S99,$K99:$O$122,J99,0)</f>
        <v>1</v>
      </c>
    </row>
    <row r="100" spans="1:21" x14ac:dyDescent="0.3">
      <c r="A100" t="s">
        <v>293</v>
      </c>
      <c r="B100">
        <f t="shared" si="14"/>
        <v>-31</v>
      </c>
      <c r="C100">
        <f t="shared" si="14"/>
        <v>15</v>
      </c>
      <c r="D100">
        <f t="shared" si="14"/>
        <v>114</v>
      </c>
      <c r="E100">
        <f t="shared" si="15"/>
        <v>1</v>
      </c>
      <c r="F100">
        <f t="shared" si="16"/>
        <v>1</v>
      </c>
      <c r="G100">
        <f t="shared" si="10"/>
        <v>1678</v>
      </c>
      <c r="H100">
        <f t="shared" si="13"/>
        <v>100</v>
      </c>
      <c r="J100">
        <v>23</v>
      </c>
      <c r="K100">
        <f>CORREL(B$2:B100,$G$2:$G100)</f>
        <v>-0.69958498806017366</v>
      </c>
      <c r="L100">
        <f>CORREL(C$2:C100,$G$2:$G100)</f>
        <v>0.31401680938462867</v>
      </c>
      <c r="M100">
        <f>CORREL(D$2:D100,$G$2:$G100)</f>
        <v>0.64979110439431975</v>
      </c>
      <c r="N100" s="46">
        <f>CORREL(E$2:E100,$G$2:$G100)</f>
        <v>-0.32250018374890516</v>
      </c>
      <c r="O100" s="46">
        <f>CORREL(F$2:F100,$G$2:$G100)</f>
        <v>-0.41577731457359024</v>
      </c>
      <c r="P100">
        <f>CORREL(G$2:G100,$G$2:$G100)</f>
        <v>0.99999999999999978</v>
      </c>
      <c r="R100">
        <f t="shared" si="11"/>
        <v>0.64979110439431975</v>
      </c>
      <c r="S100">
        <f t="shared" si="12"/>
        <v>-0.69958498806017366</v>
      </c>
      <c r="T100">
        <f>HLOOKUP(R100,$K100:$O$122,J100,0)</f>
        <v>3</v>
      </c>
      <c r="U100">
        <f>HLOOKUP(S100,$K100:$O$122,J100,0)</f>
        <v>1</v>
      </c>
    </row>
    <row r="101" spans="1:21" x14ac:dyDescent="0.3">
      <c r="A101" t="s">
        <v>294</v>
      </c>
      <c r="B101">
        <f t="shared" si="14"/>
        <v>-32</v>
      </c>
      <c r="C101">
        <f t="shared" si="14"/>
        <v>15</v>
      </c>
      <c r="D101">
        <f t="shared" si="14"/>
        <v>115</v>
      </c>
      <c r="E101">
        <f t="shared" si="15"/>
        <v>1</v>
      </c>
      <c r="F101">
        <f t="shared" si="16"/>
        <v>1</v>
      </c>
      <c r="G101">
        <f t="shared" si="10"/>
        <v>1692</v>
      </c>
      <c r="H101">
        <f t="shared" si="13"/>
        <v>100</v>
      </c>
      <c r="J101">
        <v>22</v>
      </c>
      <c r="K101">
        <f>CORREL(B$2:B101,$G$2:$G101)</f>
        <v>-0.70799799453153189</v>
      </c>
      <c r="L101">
        <f>CORREL(C$2:C101,$G$2:$G101)</f>
        <v>0.31469764591234517</v>
      </c>
      <c r="M101">
        <f>CORREL(D$2:D101,$G$2:$G101)</f>
        <v>0.65724334689085295</v>
      </c>
      <c r="N101" s="46">
        <f>CORREL(E$2:E101,$G$2:$G101)</f>
        <v>-0.32310513685953629</v>
      </c>
      <c r="O101" s="46">
        <f>CORREL(F$2:F101,$G$2:$G101)</f>
        <v>-0.41673956707451865</v>
      </c>
      <c r="P101">
        <f>CORREL(G$2:G101,$G$2:$G101)</f>
        <v>1</v>
      </c>
      <c r="R101">
        <f t="shared" si="11"/>
        <v>0.65724334689085295</v>
      </c>
      <c r="S101">
        <f t="shared" si="12"/>
        <v>-0.70799799453153189</v>
      </c>
      <c r="T101">
        <f>HLOOKUP(R101,$K101:$O$122,J101,0)</f>
        <v>3</v>
      </c>
      <c r="U101">
        <f>HLOOKUP(S101,$K101:$O$122,J101,0)</f>
        <v>1</v>
      </c>
    </row>
    <row r="102" spans="1:21" x14ac:dyDescent="0.3">
      <c r="A102" t="s">
        <v>295</v>
      </c>
      <c r="B102">
        <f t="shared" si="14"/>
        <v>-33</v>
      </c>
      <c r="C102">
        <f t="shared" si="14"/>
        <v>15</v>
      </c>
      <c r="D102">
        <f t="shared" si="14"/>
        <v>116</v>
      </c>
      <c r="E102">
        <f t="shared" si="15"/>
        <v>1</v>
      </c>
      <c r="F102">
        <f t="shared" si="16"/>
        <v>1</v>
      </c>
      <c r="G102">
        <f t="shared" si="10"/>
        <v>1706</v>
      </c>
      <c r="H102">
        <f t="shared" si="13"/>
        <v>100</v>
      </c>
      <c r="J102">
        <v>21</v>
      </c>
      <c r="K102">
        <f>CORREL(B$2:B102,$G$2:$G102)</f>
        <v>-0.7160474050047525</v>
      </c>
      <c r="L102">
        <f>CORREL(C$2:C102,$G$2:$G102)</f>
        <v>0.31534429178204726</v>
      </c>
      <c r="M102">
        <f>CORREL(D$2:D102,$G$2:$G102)</f>
        <v>0.66451948715481368</v>
      </c>
      <c r="N102" s="46">
        <f>CORREL(E$2:E102,$G$2:$G102)</f>
        <v>-0.32367764229455903</v>
      </c>
      <c r="O102" s="46">
        <f>CORREL(F$2:F102,$G$2:$G102)</f>
        <v>-0.41765305713386169</v>
      </c>
      <c r="P102">
        <f>CORREL(G$2:G102,$G$2:$G102)</f>
        <v>0.99999999999999978</v>
      </c>
      <c r="R102">
        <f t="shared" si="11"/>
        <v>0.66451948715481368</v>
      </c>
      <c r="S102">
        <f t="shared" si="12"/>
        <v>-0.7160474050047525</v>
      </c>
      <c r="T102">
        <f>HLOOKUP(R102,$K102:$O$122,J102,0)</f>
        <v>3</v>
      </c>
      <c r="U102">
        <f>HLOOKUP(S102,$K102:$O$122,J102,0)</f>
        <v>1</v>
      </c>
    </row>
    <row r="103" spans="1:21" x14ac:dyDescent="0.3">
      <c r="A103" t="s">
        <v>296</v>
      </c>
      <c r="B103">
        <f t="shared" si="14"/>
        <v>-34</v>
      </c>
      <c r="C103">
        <f t="shared" si="14"/>
        <v>15</v>
      </c>
      <c r="D103">
        <f t="shared" si="14"/>
        <v>117</v>
      </c>
      <c r="E103">
        <f t="shared" si="15"/>
        <v>1</v>
      </c>
      <c r="F103">
        <f t="shared" si="16"/>
        <v>1</v>
      </c>
      <c r="G103">
        <f t="shared" si="10"/>
        <v>1720</v>
      </c>
      <c r="H103">
        <f t="shared" si="13"/>
        <v>100</v>
      </c>
      <c r="J103">
        <v>20</v>
      </c>
      <c r="K103">
        <f>CORREL(B$2:B103,$G$2:$G103)</f>
        <v>-0.72375217130890801</v>
      </c>
      <c r="L103">
        <f>CORREL(C$2:C103,$G$2:$G103)</f>
        <v>0.31595795537619137</v>
      </c>
      <c r="M103">
        <f>CORREL(D$2:D103,$G$2:$G103)</f>
        <v>0.67162269093372762</v>
      </c>
      <c r="N103" s="46">
        <f>CORREL(E$2:E103,$G$2:$G103)</f>
        <v>-0.32421883348903519</v>
      </c>
      <c r="O103" s="46">
        <f>CORREL(F$2:F103,$G$2:$G103)</f>
        <v>-0.41851960283473005</v>
      </c>
      <c r="P103">
        <f>CORREL(G$2:G103,$G$2:$G103)</f>
        <v>1</v>
      </c>
      <c r="R103">
        <f t="shared" si="11"/>
        <v>0.67162269093372762</v>
      </c>
      <c r="S103">
        <f t="shared" si="12"/>
        <v>-0.72375217130890801</v>
      </c>
      <c r="T103">
        <f>HLOOKUP(R103,$K103:$O$122,J103,0)</f>
        <v>3</v>
      </c>
      <c r="U103">
        <f>HLOOKUP(S103,$K103:$O$122,J103,0)</f>
        <v>1</v>
      </c>
    </row>
    <row r="104" spans="1:21" x14ac:dyDescent="0.3">
      <c r="A104" t="s">
        <v>297</v>
      </c>
      <c r="B104">
        <f t="shared" si="14"/>
        <v>-35</v>
      </c>
      <c r="C104">
        <f t="shared" si="14"/>
        <v>15</v>
      </c>
      <c r="D104">
        <f t="shared" si="14"/>
        <v>118</v>
      </c>
      <c r="E104">
        <f t="shared" si="15"/>
        <v>1</v>
      </c>
      <c r="F104">
        <f t="shared" si="16"/>
        <v>1</v>
      </c>
      <c r="G104">
        <f t="shared" si="10"/>
        <v>1734</v>
      </c>
      <c r="H104">
        <f t="shared" si="13"/>
        <v>100</v>
      </c>
      <c r="J104">
        <v>19</v>
      </c>
      <c r="K104">
        <f>CORREL(B$2:B104,$G$2:$G104)</f>
        <v>-0.73113031435650588</v>
      </c>
      <c r="L104">
        <f>CORREL(C$2:C104,$G$2:$G104)</f>
        <v>0.31653979061659743</v>
      </c>
      <c r="M104">
        <f>CORREL(D$2:D104,$G$2:$G104)</f>
        <v>0.67855617738668628</v>
      </c>
      <c r="N104" s="46">
        <f>CORREL(E$2:E104,$G$2:$G104)</f>
        <v>-0.32472979413385977</v>
      </c>
      <c r="O104" s="46">
        <f>CORREL(F$2:F104,$G$2:$G104)</f>
        <v>-0.41934093438958731</v>
      </c>
      <c r="P104">
        <f>CORREL(G$2:G104,$G$2:$G104)</f>
        <v>1.0000000000000002</v>
      </c>
      <c r="R104">
        <f t="shared" si="11"/>
        <v>0.67855617738668628</v>
      </c>
      <c r="S104">
        <f t="shared" si="12"/>
        <v>-0.73113031435650588</v>
      </c>
      <c r="T104">
        <f>HLOOKUP(R104,$K104:$O$122,J104,0)</f>
        <v>3</v>
      </c>
      <c r="U104">
        <f>HLOOKUP(S104,$K104:$O$122,J104,0)</f>
        <v>1</v>
      </c>
    </row>
    <row r="105" spans="1:21" x14ac:dyDescent="0.3">
      <c r="A105" t="s">
        <v>298</v>
      </c>
      <c r="B105">
        <f t="shared" si="14"/>
        <v>-36</v>
      </c>
      <c r="C105">
        <f t="shared" si="14"/>
        <v>15</v>
      </c>
      <c r="D105">
        <f t="shared" si="14"/>
        <v>119</v>
      </c>
      <c r="E105">
        <f t="shared" si="15"/>
        <v>1</v>
      </c>
      <c r="F105">
        <f t="shared" si="16"/>
        <v>1</v>
      </c>
      <c r="G105">
        <f t="shared" si="10"/>
        <v>1748</v>
      </c>
      <c r="H105">
        <f t="shared" si="13"/>
        <v>100</v>
      </c>
      <c r="J105">
        <v>18</v>
      </c>
      <c r="K105">
        <f>CORREL(B$2:B105,$G$2:$G105)</f>
        <v>-0.73819894108701112</v>
      </c>
      <c r="L105">
        <f>CORREL(C$2:C105,$G$2:$G105)</f>
        <v>0.31709090024524872</v>
      </c>
      <c r="M105">
        <f>CORREL(D$2:D105,$G$2:$G105)</f>
        <v>0.68532320874174424</v>
      </c>
      <c r="N105" s="46">
        <f>CORREL(E$2:E105,$G$2:$G105)</f>
        <v>-0.32521156107953914</v>
      </c>
      <c r="O105" s="46">
        <f>CORREL(F$2:F105,$G$2:$G105)</f>
        <v>-0.42011869980373651</v>
      </c>
      <c r="P105">
        <f>CORREL(G$2:G105,$G$2:$G105)</f>
        <v>1</v>
      </c>
      <c r="R105">
        <f t="shared" si="11"/>
        <v>0.68532320874174424</v>
      </c>
      <c r="S105">
        <f t="shared" si="12"/>
        <v>-0.73819894108701112</v>
      </c>
      <c r="T105">
        <f>HLOOKUP(R105,$K105:$O$122,J105,0)</f>
        <v>3</v>
      </c>
      <c r="U105">
        <f>HLOOKUP(S105,$K105:$O$122,J105,0)</f>
        <v>1</v>
      </c>
    </row>
    <row r="106" spans="1:21" x14ac:dyDescent="0.3">
      <c r="A106" t="s">
        <v>299</v>
      </c>
      <c r="B106">
        <f t="shared" si="14"/>
        <v>-37</v>
      </c>
      <c r="C106">
        <f t="shared" si="14"/>
        <v>15</v>
      </c>
      <c r="D106">
        <f t="shared" si="14"/>
        <v>120</v>
      </c>
      <c r="E106">
        <f t="shared" si="15"/>
        <v>1</v>
      </c>
      <c r="F106">
        <f t="shared" si="16"/>
        <v>1</v>
      </c>
      <c r="G106">
        <f t="shared" si="10"/>
        <v>1762</v>
      </c>
      <c r="H106">
        <f t="shared" si="13"/>
        <v>100</v>
      </c>
      <c r="J106">
        <v>17</v>
      </c>
      <c r="K106">
        <f>CORREL(B$2:B106,$G$2:$G106)</f>
        <v>-0.74497426751740148</v>
      </c>
      <c r="L106">
        <f>CORREL(C$2:C106,$G$2:$G106)</f>
        <v>0.31761233885634843</v>
      </c>
      <c r="M106">
        <f>CORREL(D$2:D106,$G$2:$G106)</f>
        <v>0.69192708048524254</v>
      </c>
      <c r="N106" s="46">
        <f>CORREL(E$2:E106,$G$2:$G106)</f>
        <v>-0.32566512702722228</v>
      </c>
      <c r="O106" s="46">
        <f>CORREL(F$2:F106,$G$2:$G106)</f>
        <v>-0.42085447008274085</v>
      </c>
      <c r="P106">
        <f>CORREL(G$2:G106,$G$2:$G106)</f>
        <v>1</v>
      </c>
      <c r="R106">
        <f t="shared" si="11"/>
        <v>0.69192708048524254</v>
      </c>
      <c r="S106">
        <f t="shared" si="12"/>
        <v>-0.74497426751740148</v>
      </c>
      <c r="T106">
        <f>HLOOKUP(R106,$K106:$O$122,J106,0)</f>
        <v>3</v>
      </c>
      <c r="U106">
        <f>HLOOKUP(S106,$K106:$O$122,J106,0)</f>
        <v>1</v>
      </c>
    </row>
    <row r="107" spans="1:21" x14ac:dyDescent="0.3">
      <c r="A107" t="s">
        <v>300</v>
      </c>
      <c r="B107">
        <f t="shared" si="14"/>
        <v>-38</v>
      </c>
      <c r="C107">
        <f t="shared" si="14"/>
        <v>15</v>
      </c>
      <c r="D107">
        <f t="shared" si="14"/>
        <v>121</v>
      </c>
      <c r="E107">
        <f t="shared" si="15"/>
        <v>1</v>
      </c>
      <c r="F107">
        <f t="shared" si="16"/>
        <v>1</v>
      </c>
      <c r="G107">
        <f t="shared" si="10"/>
        <v>1776</v>
      </c>
      <c r="H107">
        <f t="shared" si="13"/>
        <v>100</v>
      </c>
      <c r="J107">
        <v>16</v>
      </c>
      <c r="K107">
        <f>CORREL(B$2:B107,$G$2:$G107)</f>
        <v>-0.75147164639173292</v>
      </c>
      <c r="L107">
        <f>CORREL(C$2:C107,$G$2:$G107)</f>
        <v>0.31810511570193201</v>
      </c>
      <c r="M107">
        <f>CORREL(D$2:D107,$G$2:$G107)</f>
        <v>0.69837111210348368</v>
      </c>
      <c r="N107" s="46">
        <f>CORREL(E$2:E107,$G$2:$G107)</f>
        <v>-0.32609144302530163</v>
      </c>
      <c r="O107" s="46">
        <f>CORREL(F$2:F107,$G$2:$G107)</f>
        <v>-0.42154974402709378</v>
      </c>
      <c r="P107">
        <f>CORREL(G$2:G107,$G$2:$G107)</f>
        <v>1.0000000000000002</v>
      </c>
      <c r="R107">
        <f t="shared" si="11"/>
        <v>0.69837111210348368</v>
      </c>
      <c r="S107">
        <f t="shared" si="12"/>
        <v>-0.75147164639173292</v>
      </c>
      <c r="T107">
        <f>HLOOKUP(R107,$K107:$O$122,J107,0)</f>
        <v>3</v>
      </c>
      <c r="U107">
        <f>HLOOKUP(S107,$K107:$O$122,J107,0)</f>
        <v>1</v>
      </c>
    </row>
    <row r="108" spans="1:21" x14ac:dyDescent="0.3">
      <c r="A108" t="s">
        <v>301</v>
      </c>
      <c r="B108">
        <f t="shared" si="14"/>
        <v>-39</v>
      </c>
      <c r="C108">
        <f t="shared" si="14"/>
        <v>15</v>
      </c>
      <c r="D108">
        <f t="shared" si="14"/>
        <v>122</v>
      </c>
      <c r="E108">
        <f t="shared" si="15"/>
        <v>1</v>
      </c>
      <c r="F108">
        <f t="shared" si="16"/>
        <v>1</v>
      </c>
      <c r="G108">
        <f t="shared" si="10"/>
        <v>1790</v>
      </c>
      <c r="H108">
        <f t="shared" si="13"/>
        <v>100</v>
      </c>
      <c r="J108">
        <v>15</v>
      </c>
      <c r="K108">
        <f>CORREL(B$2:B108,$G$2:$G108)</f>
        <v>-0.75770559816979866</v>
      </c>
      <c r="L108">
        <f>CORREL(C$2:C108,$G$2:$G108)</f>
        <v>0.31857019729105762</v>
      </c>
      <c r="M108">
        <f>CORREL(D$2:D108,$G$2:$G108)</f>
        <v>0.70465863838885967</v>
      </c>
      <c r="N108" s="46">
        <f>CORREL(E$2:E108,$G$2:$G108)</f>
        <v>-0.32649142078812438</v>
      </c>
      <c r="O108" s="46">
        <f>CORREL(F$2:F108,$G$2:$G108)</f>
        <v>-0.42220595265276883</v>
      </c>
      <c r="P108">
        <f>CORREL(G$2:G108,$G$2:$G108)</f>
        <v>1.0000000000000002</v>
      </c>
      <c r="R108">
        <f t="shared" si="11"/>
        <v>0.70465863838885967</v>
      </c>
      <c r="S108">
        <f t="shared" si="12"/>
        <v>-0.75770559816979866</v>
      </c>
      <c r="T108">
        <f>HLOOKUP(R108,$K108:$O$122,J108,0)</f>
        <v>3</v>
      </c>
      <c r="U108">
        <f>HLOOKUP(S108,$K108:$O$122,J108,0)</f>
        <v>1</v>
      </c>
    </row>
    <row r="109" spans="1:21" x14ac:dyDescent="0.3">
      <c r="A109" t="s">
        <v>302</v>
      </c>
      <c r="B109">
        <f t="shared" si="14"/>
        <v>-40</v>
      </c>
      <c r="C109">
        <f t="shared" si="14"/>
        <v>15</v>
      </c>
      <c r="D109">
        <f t="shared" si="14"/>
        <v>123</v>
      </c>
      <c r="E109">
        <f t="shared" si="15"/>
        <v>1</v>
      </c>
      <c r="F109">
        <f t="shared" si="16"/>
        <v>1</v>
      </c>
      <c r="G109">
        <f t="shared" si="10"/>
        <v>1804</v>
      </c>
      <c r="H109">
        <f t="shared" si="13"/>
        <v>100</v>
      </c>
      <c r="J109">
        <v>14</v>
      </c>
      <c r="K109">
        <f>CORREL(B$2:B109,$G$2:$G109)</f>
        <v>-0.76368984431156561</v>
      </c>
      <c r="L109">
        <f>CORREL(C$2:C109,$G$2:$G109)</f>
        <v>0.31900850980056689</v>
      </c>
      <c r="M109">
        <f>CORREL(D$2:D109,$G$2:$G109)</f>
        <v>0.71079300131540391</v>
      </c>
      <c r="N109" s="46">
        <f>CORREL(E$2:E109,$G$2:$G109)</f>
        <v>-0.32686593485176657</v>
      </c>
      <c r="O109" s="46">
        <f>CORREL(F$2:F109,$G$2:$G109)</f>
        <v>-0.42282446327209855</v>
      </c>
      <c r="P109">
        <f>CORREL(G$2:G109,$G$2:$G109)</f>
        <v>0.99999999999999989</v>
      </c>
      <c r="R109">
        <f t="shared" si="11"/>
        <v>0.71079300131540391</v>
      </c>
      <c r="S109">
        <f t="shared" si="12"/>
        <v>-0.76368984431156561</v>
      </c>
      <c r="T109">
        <f>HLOOKUP(R109,$K109:$O$122,J109,0)</f>
        <v>3</v>
      </c>
      <c r="U109">
        <f>HLOOKUP(S109,$K109:$O$122,J109,0)</f>
        <v>1</v>
      </c>
    </row>
    <row r="110" spans="1:21" x14ac:dyDescent="0.3">
      <c r="A110" t="s">
        <v>303</v>
      </c>
      <c r="B110">
        <f t="shared" si="14"/>
        <v>-41</v>
      </c>
      <c r="C110">
        <f t="shared" si="14"/>
        <v>15</v>
      </c>
      <c r="D110">
        <f t="shared" si="14"/>
        <v>124</v>
      </c>
      <c r="E110">
        <f t="shared" si="15"/>
        <v>1</v>
      </c>
      <c r="F110">
        <f t="shared" si="16"/>
        <v>1</v>
      </c>
      <c r="G110">
        <f t="shared" si="10"/>
        <v>1818</v>
      </c>
      <c r="H110">
        <f t="shared" si="13"/>
        <v>100</v>
      </c>
      <c r="J110">
        <v>13</v>
      </c>
      <c r="K110">
        <f>CORREL(B$2:B110,$G$2:$G110)</f>
        <v>-0.76943734200149216</v>
      </c>
      <c r="L110">
        <f>CORREL(C$2:C110,$G$2:$G110)</f>
        <v>0.31942094131362503</v>
      </c>
      <c r="M110">
        <f>CORREL(D$2:D110,$G$2:$G110)</f>
        <v>0.71677754248257597</v>
      </c>
      <c r="N110" s="46">
        <f>CORREL(E$2:E110,$G$2:$G110)</f>
        <v>-0.3272158245804006</v>
      </c>
      <c r="O110" s="46">
        <f>CORREL(F$2:F110,$G$2:$G110)</f>
        <v>-0.42340658326588376</v>
      </c>
      <c r="P110">
        <f>CORREL(G$2:G110,$G$2:$G110)</f>
        <v>1.0000000000000002</v>
      </c>
      <c r="R110">
        <f t="shared" si="11"/>
        <v>0.71677754248257597</v>
      </c>
      <c r="S110">
        <f t="shared" si="12"/>
        <v>-0.76943734200149216</v>
      </c>
      <c r="T110">
        <f>HLOOKUP(R110,$K110:$O$122,J110,0)</f>
        <v>3</v>
      </c>
      <c r="U110">
        <f>HLOOKUP(S110,$K110:$O$122,J110,0)</f>
        <v>1</v>
      </c>
    </row>
    <row r="111" spans="1:21" x14ac:dyDescent="0.3">
      <c r="A111" t="s">
        <v>304</v>
      </c>
      <c r="B111">
        <f t="shared" si="14"/>
        <v>-42</v>
      </c>
      <c r="C111">
        <f t="shared" si="14"/>
        <v>15</v>
      </c>
      <c r="D111">
        <f t="shared" si="14"/>
        <v>125</v>
      </c>
      <c r="E111">
        <f t="shared" si="15"/>
        <v>1</v>
      </c>
      <c r="F111">
        <f t="shared" si="16"/>
        <v>1</v>
      </c>
      <c r="G111">
        <f t="shared" si="10"/>
        <v>1832</v>
      </c>
      <c r="H111">
        <f t="shared" si="13"/>
        <v>100</v>
      </c>
      <c r="J111">
        <v>12</v>
      </c>
      <c r="K111">
        <f>CORREL(B$2:B111,$G$2:$G111)</f>
        <v>-0.77496031961760214</v>
      </c>
      <c r="L111">
        <f>CORREL(C$2:C111,$G$2:$G111)</f>
        <v>0.31980834390066087</v>
      </c>
      <c r="M111">
        <f>CORREL(D$2:D111,$G$2:$G111)</f>
        <v>0.72261559612092974</v>
      </c>
      <c r="N111" s="46">
        <f>CORREL(E$2:E111,$G$2:$G111)</f>
        <v>-0.32754189603548844</v>
      </c>
      <c r="O111" s="46">
        <f>CORREL(F$2:F111,$G$2:$G111)</f>
        <v>-0.42395356357433578</v>
      </c>
      <c r="P111">
        <f>CORREL(G$2:G111,$G$2:$G111)</f>
        <v>1</v>
      </c>
      <c r="R111">
        <f t="shared" si="11"/>
        <v>0.72261559612092974</v>
      </c>
      <c r="S111">
        <f t="shared" si="12"/>
        <v>-0.77496031961760214</v>
      </c>
      <c r="T111">
        <f>HLOOKUP(R111,$K111:$O$122,J111,0)</f>
        <v>3</v>
      </c>
      <c r="U111">
        <f>HLOOKUP(S111,$K111:$O$122,J111,0)</f>
        <v>1</v>
      </c>
    </row>
    <row r="112" spans="1:21" x14ac:dyDescent="0.3">
      <c r="A112" t="s">
        <v>305</v>
      </c>
      <c r="B112">
        <f t="shared" si="14"/>
        <v>-43</v>
      </c>
      <c r="C112">
        <f t="shared" si="14"/>
        <v>15</v>
      </c>
      <c r="D112">
        <f t="shared" si="14"/>
        <v>126</v>
      </c>
      <c r="E112">
        <f t="shared" si="15"/>
        <v>1</v>
      </c>
      <c r="F112">
        <f t="shared" si="16"/>
        <v>1</v>
      </c>
      <c r="G112">
        <f t="shared" si="10"/>
        <v>1846</v>
      </c>
      <c r="H112">
        <f t="shared" si="13"/>
        <v>100</v>
      </c>
      <c r="J112">
        <v>11</v>
      </c>
      <c r="K112">
        <f>CORREL(B$2:B112,$G$2:$G112)</f>
        <v>-0.7802703123871414</v>
      </c>
      <c r="L112">
        <f>CORREL(C$2:C112,$G$2:$G112)</f>
        <v>0.32017153555587746</v>
      </c>
      <c r="M112">
        <f>CORREL(D$2:D112,$G$2:$G112)</f>
        <v>0.72831048264899623</v>
      </c>
      <c r="N112" s="46">
        <f>CORREL(E$2:E112,$G$2:$G112)</f>
        <v>-0.32784492371892904</v>
      </c>
      <c r="O112" s="46">
        <f>CORREL(F$2:F112,$G$2:$G112)</f>
        <v>-0.42446660193171937</v>
      </c>
      <c r="P112">
        <f>CORREL(G$2:G112,$G$2:$G112)</f>
        <v>1.0000000000000002</v>
      </c>
      <c r="R112">
        <f t="shared" si="11"/>
        <v>0.72831048264899623</v>
      </c>
      <c r="S112">
        <f t="shared" si="12"/>
        <v>-0.7802703123871414</v>
      </c>
      <c r="T112">
        <f>HLOOKUP(R112,$K112:$O$122,J112,0)</f>
        <v>3</v>
      </c>
      <c r="U112">
        <f>HLOOKUP(S112,$K112:$O$122,J112,0)</f>
        <v>1</v>
      </c>
    </row>
    <row r="113" spans="1:21" x14ac:dyDescent="0.3">
      <c r="A113" t="s">
        <v>306</v>
      </c>
      <c r="B113">
        <f t="shared" si="14"/>
        <v>-44</v>
      </c>
      <c r="C113">
        <f t="shared" si="14"/>
        <v>15</v>
      </c>
      <c r="D113">
        <f t="shared" si="14"/>
        <v>127</v>
      </c>
      <c r="E113">
        <f t="shared" si="15"/>
        <v>1</v>
      </c>
      <c r="F113">
        <f t="shared" si="16"/>
        <v>1</v>
      </c>
      <c r="G113">
        <f t="shared" si="10"/>
        <v>1860</v>
      </c>
      <c r="H113">
        <f t="shared" si="13"/>
        <v>100</v>
      </c>
      <c r="J113">
        <v>10</v>
      </c>
      <c r="K113">
        <f>CORREL(B$2:B113,$G$2:$G113)</f>
        <v>-0.78537819778636642</v>
      </c>
      <c r="L113">
        <f>CORREL(C$2:C113,$G$2:$G113)</f>
        <v>0.32051130200131339</v>
      </c>
      <c r="M113">
        <f>CORREL(D$2:D113,$G$2:$G113)</f>
        <v>0.7338655027671358</v>
      </c>
      <c r="N113" s="46">
        <f>CORREL(E$2:E113,$G$2:$G113)</f>
        <v>-0.32812565220027029</v>
      </c>
      <c r="O113" s="46">
        <f>CORREL(F$2:F113,$G$2:$G113)</f>
        <v>-0.42494684586695358</v>
      </c>
      <c r="P113">
        <f>CORREL(G$2:G113,$G$2:$G113)</f>
        <v>0.99999999999999989</v>
      </c>
      <c r="R113">
        <f t="shared" si="11"/>
        <v>0.7338655027671358</v>
      </c>
      <c r="S113">
        <f t="shared" si="12"/>
        <v>-0.78537819778636642</v>
      </c>
      <c r="T113">
        <f>HLOOKUP(R113,$K113:$O$122,J113,0)</f>
        <v>3</v>
      </c>
      <c r="U113">
        <f>HLOOKUP(S113,$K113:$O$122,J113,0)</f>
        <v>1</v>
      </c>
    </row>
    <row r="114" spans="1:21" x14ac:dyDescent="0.3">
      <c r="A114" t="s">
        <v>307</v>
      </c>
      <c r="B114">
        <f t="shared" si="14"/>
        <v>-45</v>
      </c>
      <c r="C114">
        <f t="shared" si="14"/>
        <v>15</v>
      </c>
      <c r="D114">
        <f t="shared" si="14"/>
        <v>128</v>
      </c>
      <c r="E114">
        <f t="shared" si="15"/>
        <v>1</v>
      </c>
      <c r="F114">
        <f t="shared" si="16"/>
        <v>1</v>
      </c>
      <c r="G114">
        <f t="shared" si="10"/>
        <v>1874</v>
      </c>
      <c r="H114">
        <f t="shared" si="13"/>
        <v>100</v>
      </c>
      <c r="J114">
        <v>9</v>
      </c>
      <c r="K114">
        <f>CORREL(B$2:B114,$G$2:$G114)</f>
        <v>-0.79029423033926027</v>
      </c>
      <c r="L114">
        <f>CORREL(C$2:C114,$G$2:$G114)</f>
        <v>0.32082839836921051</v>
      </c>
      <c r="M114">
        <f>CORREL(D$2:D114,$G$2:$G114)</f>
        <v>0.73928393207123788</v>
      </c>
      <c r="N114" s="46">
        <f>CORREL(E$2:E114,$G$2:$G114)</f>
        <v>-0.32838479763708994</v>
      </c>
      <c r="O114" s="46">
        <f>CORREL(F$2:F114,$G$2:$G114)</f>
        <v>-0.42539539549032057</v>
      </c>
      <c r="P114">
        <f>CORREL(G$2:G114,$G$2:$G114)</f>
        <v>1</v>
      </c>
      <c r="R114">
        <f t="shared" si="11"/>
        <v>0.73928393207123788</v>
      </c>
      <c r="S114">
        <f t="shared" si="12"/>
        <v>-0.79029423033926027</v>
      </c>
      <c r="T114">
        <f>HLOOKUP(R114,$K114:$O$122,J114,0)</f>
        <v>3</v>
      </c>
      <c r="U114">
        <f>HLOOKUP(S114,$K114:$O$122,J114,0)</f>
        <v>1</v>
      </c>
    </row>
    <row r="115" spans="1:21" x14ac:dyDescent="0.3">
      <c r="A115" t="s">
        <v>308</v>
      </c>
      <c r="B115">
        <f t="shared" si="14"/>
        <v>-46</v>
      </c>
      <c r="C115">
        <f t="shared" si="14"/>
        <v>15</v>
      </c>
      <c r="D115">
        <f t="shared" si="14"/>
        <v>129</v>
      </c>
      <c r="E115">
        <f t="shared" si="15"/>
        <v>1</v>
      </c>
      <c r="F115">
        <f t="shared" si="16"/>
        <v>1</v>
      </c>
      <c r="G115">
        <f t="shared" si="10"/>
        <v>1888</v>
      </c>
      <c r="H115">
        <f t="shared" si="13"/>
        <v>100</v>
      </c>
      <c r="J115">
        <v>8</v>
      </c>
      <c r="K115">
        <f>CORREL(B$2:B115,$G$2:$G115)</f>
        <v>-0.79502807555104327</v>
      </c>
      <c r="L115">
        <f>CORREL(C$2:C115,$G$2:$G115)</f>
        <v>0.32112355077252347</v>
      </c>
      <c r="M115">
        <f>CORREL(D$2:D115,$G$2:$G115)</f>
        <v>0.74456901616688675</v>
      </c>
      <c r="N115" s="46">
        <f>CORREL(E$2:E115,$G$2:$G115)</f>
        <v>-0.32862304919699059</v>
      </c>
      <c r="O115" s="46">
        <f>CORREL(F$2:F115,$G$2:$G115)</f>
        <v>-0.42581330608436996</v>
      </c>
      <c r="P115">
        <f>CORREL(G$2:G115,$G$2:$G115)</f>
        <v>1.0000000000000002</v>
      </c>
      <c r="R115">
        <f t="shared" si="11"/>
        <v>0.74456901616688675</v>
      </c>
      <c r="S115">
        <f t="shared" si="12"/>
        <v>-0.79502807555104327</v>
      </c>
      <c r="T115">
        <f>HLOOKUP(R115,$K115:$O$122,J115,0)</f>
        <v>3</v>
      </c>
      <c r="U115">
        <f>HLOOKUP(S115,$K115:$O$122,J115,0)</f>
        <v>1</v>
      </c>
    </row>
    <row r="116" spans="1:21" x14ac:dyDescent="0.3">
      <c r="A116" t="s">
        <v>309</v>
      </c>
      <c r="B116">
        <f t="shared" si="14"/>
        <v>-47</v>
      </c>
      <c r="C116">
        <f t="shared" si="14"/>
        <v>15</v>
      </c>
      <c r="D116">
        <f t="shared" si="14"/>
        <v>130</v>
      </c>
      <c r="E116">
        <f t="shared" si="15"/>
        <v>1</v>
      </c>
      <c r="F116">
        <f t="shared" si="16"/>
        <v>1</v>
      </c>
      <c r="G116">
        <f t="shared" si="10"/>
        <v>1902</v>
      </c>
      <c r="H116">
        <f t="shared" si="13"/>
        <v>100</v>
      </c>
      <c r="J116">
        <v>7</v>
      </c>
      <c r="K116">
        <f>CORREL(B$2:B116,$G$2:$G116)</f>
        <v>-0.79958884277950015</v>
      </c>
      <c r="L116">
        <f>CORREL(C$2:C116,$G$2:$G116)</f>
        <v>0.32139745777245593</v>
      </c>
      <c r="M116">
        <f>CORREL(D$2:D116,$G$2:$G116)</f>
        <v>0.74972396626284754</v>
      </c>
      <c r="N116" s="46">
        <f>CORREL(E$2:E116,$G$2:$G116)</f>
        <v>-0.32884107038872928</v>
      </c>
      <c r="O116" s="46">
        <f>CORREL(F$2:F116,$G$2:$G116)</f>
        <v>-0.42620159051538475</v>
      </c>
      <c r="P116">
        <f>CORREL(G$2:G116,$G$2:$G116)</f>
        <v>1.0000000000000002</v>
      </c>
      <c r="R116">
        <f t="shared" si="11"/>
        <v>0.74972396626284754</v>
      </c>
      <c r="S116">
        <f t="shared" si="12"/>
        <v>-0.79958884277950015</v>
      </c>
      <c r="T116">
        <f>HLOOKUP(R116,$K116:$O$122,J116,0)</f>
        <v>3</v>
      </c>
      <c r="U116">
        <f>HLOOKUP(S116,$K116:$O$122,J116,0)</f>
        <v>1</v>
      </c>
    </row>
    <row r="117" spans="1:21" x14ac:dyDescent="0.3">
      <c r="A117" t="s">
        <v>310</v>
      </c>
      <c r="B117">
        <f t="shared" si="14"/>
        <v>-48</v>
      </c>
      <c r="C117">
        <f t="shared" si="14"/>
        <v>15</v>
      </c>
      <c r="D117">
        <f t="shared" si="14"/>
        <v>131</v>
      </c>
      <c r="E117">
        <f t="shared" si="15"/>
        <v>1</v>
      </c>
      <c r="F117">
        <f t="shared" si="16"/>
        <v>1</v>
      </c>
      <c r="G117">
        <f t="shared" si="10"/>
        <v>1916</v>
      </c>
      <c r="H117">
        <f t="shared" si="13"/>
        <v>100</v>
      </c>
      <c r="J117">
        <v>6</v>
      </c>
      <c r="K117">
        <f>CORREL(B$2:B117,$G$2:$G117)</f>
        <v>-0.80398511690244223</v>
      </c>
      <c r="L117">
        <f>CORREL(C$2:C117,$G$2:$G117)</f>
        <v>0.32165079175109956</v>
      </c>
      <c r="M117">
        <f>CORREL(D$2:D117,$G$2:$G117)</f>
        <v>0.75475195522149185</v>
      </c>
      <c r="N117" s="46">
        <f>CORREL(E$2:E117,$G$2:$G117)</f>
        <v>-0.32903950030946366</v>
      </c>
      <c r="O117" s="46">
        <f>CORREL(F$2:F117,$G$2:$G117)</f>
        <v>-0.42656122148023373</v>
      </c>
      <c r="P117">
        <f>CORREL(G$2:G117,$G$2:$G117)</f>
        <v>1</v>
      </c>
      <c r="R117">
        <f t="shared" si="11"/>
        <v>0.75475195522149185</v>
      </c>
      <c r="S117">
        <f t="shared" si="12"/>
        <v>-0.80398511690244223</v>
      </c>
      <c r="T117">
        <f>HLOOKUP(R117,$K117:$O$122,J117,0)</f>
        <v>3</v>
      </c>
      <c r="U117">
        <f>HLOOKUP(S117,$K117:$O$122,J117,0)</f>
        <v>1</v>
      </c>
    </row>
    <row r="118" spans="1:21" x14ac:dyDescent="0.3">
      <c r="A118" t="s">
        <v>311</v>
      </c>
      <c r="B118">
        <f t="shared" si="14"/>
        <v>-49</v>
      </c>
      <c r="C118">
        <f t="shared" si="14"/>
        <v>15</v>
      </c>
      <c r="D118">
        <f t="shared" si="14"/>
        <v>132</v>
      </c>
      <c r="E118">
        <f t="shared" si="15"/>
        <v>1</v>
      </c>
      <c r="F118">
        <f t="shared" si="16"/>
        <v>1</v>
      </c>
      <c r="G118">
        <f t="shared" si="10"/>
        <v>1930</v>
      </c>
      <c r="H118">
        <f t="shared" si="13"/>
        <v>100</v>
      </c>
      <c r="J118">
        <v>5</v>
      </c>
      <c r="K118">
        <f>CORREL(B$2:B118,$G$2:$G118)</f>
        <v>-0.80822498868472625</v>
      </c>
      <c r="L118">
        <f>CORREL(C$2:C118,$G$2:$G118)</f>
        <v>0.3218842001965519</v>
      </c>
      <c r="M118">
        <f>CORREL(D$2:D118,$G$2:$G118)</f>
        <v>0.75965611404288658</v>
      </c>
      <c r="N118" s="46">
        <f>CORREL(E$2:E118,$G$2:$G118)</f>
        <v>-0.32921895481442975</v>
      </c>
      <c r="O118" s="46">
        <f>CORREL(F$2:F118,$G$2:$G118)</f>
        <v>-0.42689313360197467</v>
      </c>
      <c r="P118">
        <f>CORREL(G$2:G118,$G$2:$G118)</f>
        <v>1</v>
      </c>
      <c r="R118">
        <f t="shared" si="11"/>
        <v>0.75965611404288658</v>
      </c>
      <c r="S118">
        <f t="shared" si="12"/>
        <v>-0.80822498868472625</v>
      </c>
      <c r="T118">
        <f>HLOOKUP(R118,$K118:$O$122,J118,0)</f>
        <v>3</v>
      </c>
      <c r="U118">
        <f>HLOOKUP(S118,$K118:$O$122,J118,0)</f>
        <v>1</v>
      </c>
    </row>
    <row r="119" spans="1:21" x14ac:dyDescent="0.3">
      <c r="A119" t="s">
        <v>312</v>
      </c>
      <c r="B119">
        <f t="shared" si="14"/>
        <v>-50</v>
      </c>
      <c r="C119">
        <f t="shared" si="14"/>
        <v>15</v>
      </c>
      <c r="D119">
        <f t="shared" si="14"/>
        <v>133</v>
      </c>
      <c r="E119">
        <f t="shared" si="15"/>
        <v>1</v>
      </c>
      <c r="F119">
        <f t="shared" si="16"/>
        <v>1</v>
      </c>
      <c r="G119">
        <f t="shared" si="10"/>
        <v>1944</v>
      </c>
      <c r="H119">
        <f t="shared" si="13"/>
        <v>100</v>
      </c>
      <c r="J119">
        <v>4</v>
      </c>
      <c r="K119">
        <f>CORREL(B$2:B119,$G$2:$G119)</f>
        <v>-0.81231608378480469</v>
      </c>
      <c r="L119">
        <f>CORREL(C$2:C119,$G$2:$G119)</f>
        <v>0.32209830690719643</v>
      </c>
      <c r="M119">
        <f>CORREL(D$2:D119,$G$2:$G119)</f>
        <v>0.76443952875879551</v>
      </c>
      <c r="N119" s="46">
        <f>CORREL(E$2:E119,$G$2:$G119)</f>
        <v>-0.32938002761485469</v>
      </c>
      <c r="O119" s="46">
        <f>CORREL(F$2:F119,$G$2:$G119)</f>
        <v>-0.42719822538639735</v>
      </c>
      <c r="P119">
        <f>CORREL(G$2:G119,$G$2:$G119)</f>
        <v>1.0000000000000002</v>
      </c>
      <c r="R119">
        <f t="shared" si="11"/>
        <v>0.76443952875879551</v>
      </c>
      <c r="S119">
        <f t="shared" si="12"/>
        <v>-0.81231608378480469</v>
      </c>
      <c r="T119">
        <f>HLOOKUP(R119,$K119:$O$122,J119,0)</f>
        <v>3</v>
      </c>
      <c r="U119">
        <f>HLOOKUP(S119,$K119:$O$122,J119,0)</f>
        <v>1</v>
      </c>
    </row>
    <row r="120" spans="1:21" x14ac:dyDescent="0.3">
      <c r="A120" t="s">
        <v>313</v>
      </c>
      <c r="B120">
        <f t="shared" si="14"/>
        <v>-51</v>
      </c>
      <c r="C120">
        <f t="shared" si="14"/>
        <v>15</v>
      </c>
      <c r="D120">
        <f t="shared" si="14"/>
        <v>134</v>
      </c>
      <c r="E120">
        <f t="shared" si="15"/>
        <v>1</v>
      </c>
      <c r="F120">
        <f t="shared" si="16"/>
        <v>1</v>
      </c>
      <c r="G120">
        <f t="shared" si="10"/>
        <v>1958</v>
      </c>
      <c r="H120">
        <f t="shared" si="13"/>
        <v>100</v>
      </c>
      <c r="J120">
        <v>3</v>
      </c>
      <c r="K120">
        <f>CORREL(B$2:B120,$G$2:$G120)</f>
        <v>-0.81626559037012048</v>
      </c>
      <c r="L120">
        <f>CORREL(C$2:C120,$G$2:$G120)</f>
        <v>0.32229371312129423</v>
      </c>
      <c r="M120">
        <f>CORREL(D$2:D120,$G$2:$G120)</f>
        <v>0.76910523771261274</v>
      </c>
      <c r="N120" s="46">
        <f>CORREL(E$2:E120,$G$2:$G120)</f>
        <v>-0.32952329130937519</v>
      </c>
      <c r="O120" s="46">
        <f>CORREL(F$2:F120,$G$2:$G120)</f>
        <v>-0.4274773610505278</v>
      </c>
      <c r="P120">
        <f>CORREL(G$2:G120,$G$2:$G120)</f>
        <v>0.99999999999999989</v>
      </c>
      <c r="R120">
        <f t="shared" si="11"/>
        <v>0.76910523771261274</v>
      </c>
      <c r="S120">
        <f t="shared" si="12"/>
        <v>-0.81626559037012048</v>
      </c>
      <c r="T120">
        <f>HLOOKUP(R120,$K120:$O$122,J120,0)</f>
        <v>3</v>
      </c>
      <c r="U120">
        <f>HLOOKUP(S120,$K120:$O$122,J120,0)</f>
        <v>1</v>
      </c>
    </row>
    <row r="121" spans="1:21" x14ac:dyDescent="0.3">
      <c r="A121" t="s">
        <v>314</v>
      </c>
      <c r="B121">
        <f t="shared" si="14"/>
        <v>-52</v>
      </c>
      <c r="C121">
        <f t="shared" si="14"/>
        <v>15</v>
      </c>
      <c r="D121">
        <f t="shared" si="14"/>
        <v>135</v>
      </c>
      <c r="E121">
        <f t="shared" si="15"/>
        <v>1</v>
      </c>
      <c r="F121">
        <f t="shared" si="16"/>
        <v>1</v>
      </c>
      <c r="G121">
        <f t="shared" si="10"/>
        <v>1972</v>
      </c>
      <c r="H121">
        <f t="shared" si="13"/>
        <v>100</v>
      </c>
      <c r="J121">
        <v>2</v>
      </c>
      <c r="K121">
        <f>CORREL(B$2:B121,$G$2:$G121)</f>
        <v>-0.82008028533395605</v>
      </c>
      <c r="L121">
        <f>CORREL(C$2:C121,$G$2:$G121)</f>
        <v>0.32247099857742811</v>
      </c>
      <c r="M121">
        <f>CORREL(D$2:D121,$G$2:$G121)</f>
        <v>0.77365622920131416</v>
      </c>
      <c r="N121" s="46">
        <f>CORREL(E$2:E121,$G$2:$G121)</f>
        <v>-0.32964929835382994</v>
      </c>
      <c r="O121" s="46">
        <f>CORREL(F$2:F121,$G$2:$G121)</f>
        <v>-0.42773137223311397</v>
      </c>
      <c r="P121">
        <f>CORREL(G$2:G121,$G$2:$G121)</f>
        <v>1</v>
      </c>
      <c r="R121">
        <f t="shared" si="11"/>
        <v>0.77365622920131416</v>
      </c>
      <c r="S121">
        <f t="shared" si="12"/>
        <v>-0.82008028533395605</v>
      </c>
      <c r="T121">
        <f>HLOOKUP(R121,$K121:$O$122,J121,0)</f>
        <v>3</v>
      </c>
      <c r="U121">
        <f>HLOOKUP(S121,$K121:$O$122,J121,0)</f>
        <v>1</v>
      </c>
    </row>
    <row r="122" spans="1:21" x14ac:dyDescent="0.3">
      <c r="J122">
        <v>1</v>
      </c>
      <c r="K122">
        <f>K20</f>
        <v>1</v>
      </c>
      <c r="L122">
        <f t="shared" ref="L122:O122" si="17">L20</f>
        <v>2</v>
      </c>
      <c r="M122">
        <f t="shared" si="17"/>
        <v>3</v>
      </c>
      <c r="N122" s="46">
        <f t="shared" si="17"/>
        <v>4</v>
      </c>
      <c r="O122" s="46">
        <f t="shared" si="17"/>
        <v>5</v>
      </c>
      <c r="P122">
        <f>CORREL(G$2:G122,$G$2:$G122)</f>
        <v>1</v>
      </c>
      <c r="R122">
        <f t="shared" si="11"/>
        <v>3</v>
      </c>
      <c r="S122">
        <f t="shared" si="12"/>
        <v>1</v>
      </c>
      <c r="T122">
        <f>HLOOKUP(R122,$K122:$O$122,J122,0)</f>
        <v>3</v>
      </c>
      <c r="U122">
        <f>HLOOKUP(S122,$K122:$O$122,J122,0)</f>
        <v>1</v>
      </c>
    </row>
    <row r="123" spans="1:21" x14ac:dyDescent="0.3">
      <c r="K123" t="str">
        <f>K19</f>
        <v>wise1</v>
      </c>
      <c r="L123" t="str">
        <f t="shared" ref="L123:O123" si="18">L19</f>
        <v>wise2</v>
      </c>
      <c r="M123" t="str">
        <f t="shared" si="18"/>
        <v>wise3</v>
      </c>
      <c r="N123" s="46" t="str">
        <f t="shared" si="18"/>
        <v>wise4</v>
      </c>
      <c r="O123" s="46" t="str">
        <f t="shared" si="18"/>
        <v>wise5</v>
      </c>
      <c r="P123">
        <f>CORREL(G$2:G123,$G$2:$G123)</f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1F1CB-25E3-4765-821C-48F1758D7519}">
  <dimension ref="A1:U123"/>
  <sheetViews>
    <sheetView zoomScale="30" zoomScaleNormal="30" workbookViewId="0"/>
  </sheetViews>
  <sheetFormatPr defaultRowHeight="14.4" x14ac:dyDescent="0.3"/>
  <cols>
    <col min="20" max="20" width="10.77734375" bestFit="1" customWidth="1"/>
  </cols>
  <sheetData>
    <row r="1" spans="1:8" x14ac:dyDescent="0.3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25</v>
      </c>
      <c r="H1" t="s">
        <v>318</v>
      </c>
    </row>
    <row r="2" spans="1:8" x14ac:dyDescent="0.3">
      <c r="A2" s="1" t="s">
        <v>5</v>
      </c>
      <c r="B2" s="1">
        <v>20</v>
      </c>
      <c r="C2" s="1">
        <v>20</v>
      </c>
      <c r="D2" s="1">
        <v>20</v>
      </c>
      <c r="E2" s="1">
        <v>20</v>
      </c>
      <c r="F2" s="1">
        <v>20</v>
      </c>
      <c r="G2">
        <f>ROUND(B2+C2*D2-E2^ROUND(F2/100,0),0)</f>
        <v>419</v>
      </c>
      <c r="H2">
        <f t="shared" ref="H2:H21" si="0">SUM(B2:F2)</f>
        <v>100</v>
      </c>
    </row>
    <row r="3" spans="1:8" x14ac:dyDescent="0.3">
      <c r="A3" t="s">
        <v>7</v>
      </c>
      <c r="B3">
        <v>5</v>
      </c>
      <c r="C3">
        <v>12</v>
      </c>
      <c r="D3">
        <v>8</v>
      </c>
      <c r="E3">
        <v>16</v>
      </c>
      <c r="F3">
        <v>59</v>
      </c>
      <c r="G3">
        <f t="shared" ref="G3:G66" si="1">ROUND(B3+C3*D3-E3^ROUND(F3/100,0),0)</f>
        <v>85</v>
      </c>
      <c r="H3">
        <f t="shared" si="0"/>
        <v>100</v>
      </c>
    </row>
    <row r="4" spans="1:8" x14ac:dyDescent="0.3">
      <c r="A4" t="s">
        <v>6</v>
      </c>
      <c r="B4">
        <v>14</v>
      </c>
      <c r="C4">
        <v>11</v>
      </c>
      <c r="D4">
        <v>15</v>
      </c>
      <c r="E4">
        <v>11</v>
      </c>
      <c r="F4">
        <v>49</v>
      </c>
      <c r="G4">
        <f t="shared" si="1"/>
        <v>178</v>
      </c>
      <c r="H4">
        <f t="shared" si="0"/>
        <v>100</v>
      </c>
    </row>
    <row r="5" spans="1:8" x14ac:dyDescent="0.3">
      <c r="A5" t="s">
        <v>8</v>
      </c>
      <c r="B5">
        <v>14</v>
      </c>
      <c r="C5">
        <v>13</v>
      </c>
      <c r="D5">
        <v>19</v>
      </c>
      <c r="E5">
        <v>26</v>
      </c>
      <c r="F5">
        <v>28</v>
      </c>
      <c r="G5">
        <f t="shared" si="1"/>
        <v>260</v>
      </c>
      <c r="H5">
        <f t="shared" si="0"/>
        <v>100</v>
      </c>
    </row>
    <row r="6" spans="1:8" x14ac:dyDescent="0.3">
      <c r="A6" t="s">
        <v>9</v>
      </c>
      <c r="B6">
        <v>7</v>
      </c>
      <c r="C6">
        <v>17</v>
      </c>
      <c r="D6">
        <v>23</v>
      </c>
      <c r="E6">
        <v>12</v>
      </c>
      <c r="F6">
        <v>41</v>
      </c>
      <c r="G6">
        <f t="shared" si="1"/>
        <v>397</v>
      </c>
      <c r="H6">
        <f t="shared" si="0"/>
        <v>100</v>
      </c>
    </row>
    <row r="7" spans="1:8" x14ac:dyDescent="0.3">
      <c r="A7" t="s">
        <v>10</v>
      </c>
      <c r="B7">
        <v>12</v>
      </c>
      <c r="C7">
        <v>15</v>
      </c>
      <c r="D7">
        <v>14</v>
      </c>
      <c r="E7">
        <v>29</v>
      </c>
      <c r="F7">
        <v>30</v>
      </c>
      <c r="G7">
        <f t="shared" si="1"/>
        <v>221</v>
      </c>
      <c r="H7">
        <f t="shared" si="0"/>
        <v>100</v>
      </c>
    </row>
    <row r="8" spans="1:8" x14ac:dyDescent="0.3">
      <c r="A8" t="s">
        <v>11</v>
      </c>
      <c r="B8">
        <v>8</v>
      </c>
      <c r="C8">
        <v>10</v>
      </c>
      <c r="D8">
        <v>15</v>
      </c>
      <c r="E8">
        <v>20</v>
      </c>
      <c r="F8">
        <v>47</v>
      </c>
      <c r="G8">
        <f t="shared" si="1"/>
        <v>157</v>
      </c>
      <c r="H8">
        <f t="shared" si="0"/>
        <v>100</v>
      </c>
    </row>
    <row r="9" spans="1:8" x14ac:dyDescent="0.3">
      <c r="A9" t="s">
        <v>12</v>
      </c>
      <c r="B9">
        <v>13</v>
      </c>
      <c r="C9">
        <v>15</v>
      </c>
      <c r="D9">
        <v>21</v>
      </c>
      <c r="E9">
        <v>13</v>
      </c>
      <c r="F9">
        <v>38</v>
      </c>
      <c r="G9">
        <f t="shared" si="1"/>
        <v>327</v>
      </c>
      <c r="H9">
        <f t="shared" si="0"/>
        <v>100</v>
      </c>
    </row>
    <row r="10" spans="1:8" x14ac:dyDescent="0.3">
      <c r="A10" t="s">
        <v>13</v>
      </c>
      <c r="B10">
        <v>5</v>
      </c>
      <c r="C10">
        <v>15</v>
      </c>
      <c r="D10">
        <v>6</v>
      </c>
      <c r="E10">
        <v>30</v>
      </c>
      <c r="F10">
        <v>44</v>
      </c>
      <c r="G10">
        <f t="shared" si="1"/>
        <v>94</v>
      </c>
      <c r="H10">
        <f t="shared" si="0"/>
        <v>100</v>
      </c>
    </row>
    <row r="11" spans="1:8" x14ac:dyDescent="0.3">
      <c r="A11" t="s">
        <v>14</v>
      </c>
      <c r="B11">
        <v>13</v>
      </c>
      <c r="C11">
        <v>16</v>
      </c>
      <c r="D11">
        <v>17</v>
      </c>
      <c r="E11">
        <v>0</v>
      </c>
      <c r="F11">
        <v>54</v>
      </c>
      <c r="G11">
        <f t="shared" si="1"/>
        <v>285</v>
      </c>
      <c r="H11">
        <f t="shared" si="0"/>
        <v>100</v>
      </c>
    </row>
    <row r="12" spans="1:8" x14ac:dyDescent="0.3">
      <c r="A12" t="s">
        <v>15</v>
      </c>
      <c r="B12">
        <v>7</v>
      </c>
      <c r="C12">
        <v>15</v>
      </c>
      <c r="D12">
        <v>15</v>
      </c>
      <c r="E12">
        <v>23</v>
      </c>
      <c r="F12">
        <v>40</v>
      </c>
      <c r="G12">
        <f t="shared" si="1"/>
        <v>231</v>
      </c>
      <c r="H12">
        <f t="shared" si="0"/>
        <v>100</v>
      </c>
    </row>
    <row r="13" spans="1:8" x14ac:dyDescent="0.3">
      <c r="A13" t="s">
        <v>16</v>
      </c>
      <c r="B13">
        <v>13</v>
      </c>
      <c r="C13">
        <v>15</v>
      </c>
      <c r="D13">
        <v>23</v>
      </c>
      <c r="E13">
        <v>21</v>
      </c>
      <c r="F13">
        <v>28</v>
      </c>
      <c r="G13">
        <f t="shared" si="1"/>
        <v>357</v>
      </c>
      <c r="H13">
        <f t="shared" si="0"/>
        <v>100</v>
      </c>
    </row>
    <row r="14" spans="1:8" x14ac:dyDescent="0.3">
      <c r="A14" t="s">
        <v>17</v>
      </c>
      <c r="B14">
        <v>7</v>
      </c>
      <c r="C14">
        <v>14</v>
      </c>
      <c r="D14">
        <v>6</v>
      </c>
      <c r="E14">
        <v>27</v>
      </c>
      <c r="F14">
        <v>46</v>
      </c>
      <c r="G14">
        <f t="shared" si="1"/>
        <v>90</v>
      </c>
      <c r="H14">
        <f t="shared" si="0"/>
        <v>100</v>
      </c>
    </row>
    <row r="15" spans="1:8" x14ac:dyDescent="0.3">
      <c r="A15" t="s">
        <v>18</v>
      </c>
      <c r="B15">
        <v>7</v>
      </c>
      <c r="C15">
        <v>19</v>
      </c>
      <c r="D15">
        <v>15</v>
      </c>
      <c r="E15">
        <v>0</v>
      </c>
      <c r="F15">
        <v>59</v>
      </c>
      <c r="G15">
        <f t="shared" si="1"/>
        <v>292</v>
      </c>
      <c r="H15">
        <f t="shared" si="0"/>
        <v>100</v>
      </c>
    </row>
    <row r="16" spans="1:8" x14ac:dyDescent="0.3">
      <c r="A16" t="s">
        <v>19</v>
      </c>
      <c r="B16">
        <v>12</v>
      </c>
      <c r="C16">
        <v>14</v>
      </c>
      <c r="D16">
        <v>12</v>
      </c>
      <c r="E16">
        <v>10</v>
      </c>
      <c r="F16">
        <v>52</v>
      </c>
      <c r="G16">
        <f t="shared" si="1"/>
        <v>170</v>
      </c>
      <c r="H16">
        <f t="shared" si="0"/>
        <v>100</v>
      </c>
    </row>
    <row r="17" spans="1:21" x14ac:dyDescent="0.3">
      <c r="A17" t="s">
        <v>20</v>
      </c>
      <c r="B17">
        <v>1</v>
      </c>
      <c r="C17">
        <v>1</v>
      </c>
      <c r="D17">
        <v>1</v>
      </c>
      <c r="E17">
        <v>1</v>
      </c>
      <c r="F17">
        <v>96</v>
      </c>
      <c r="G17">
        <f t="shared" si="1"/>
        <v>1</v>
      </c>
      <c r="H17">
        <f t="shared" si="0"/>
        <v>100</v>
      </c>
    </row>
    <row r="18" spans="1:21" x14ac:dyDescent="0.3">
      <c r="A18" t="s">
        <v>21</v>
      </c>
      <c r="B18">
        <v>1</v>
      </c>
      <c r="C18">
        <v>1</v>
      </c>
      <c r="D18">
        <v>1</v>
      </c>
      <c r="E18">
        <v>96</v>
      </c>
      <c r="F18">
        <v>1</v>
      </c>
      <c r="G18">
        <f t="shared" si="1"/>
        <v>1</v>
      </c>
      <c r="H18">
        <f t="shared" si="0"/>
        <v>100</v>
      </c>
    </row>
    <row r="19" spans="1:21" x14ac:dyDescent="0.3">
      <c r="A19" t="s">
        <v>22</v>
      </c>
      <c r="B19">
        <v>1</v>
      </c>
      <c r="C19">
        <v>1</v>
      </c>
      <c r="D19">
        <v>96</v>
      </c>
      <c r="E19">
        <v>1</v>
      </c>
      <c r="F19">
        <v>1</v>
      </c>
      <c r="G19">
        <f t="shared" si="1"/>
        <v>96</v>
      </c>
      <c r="H19">
        <f t="shared" si="0"/>
        <v>100</v>
      </c>
      <c r="K19" t="str">
        <f>B1</f>
        <v>wise1</v>
      </c>
      <c r="L19" t="str">
        <f>C1</f>
        <v>wise2</v>
      </c>
      <c r="M19" t="str">
        <f>D1</f>
        <v>wise3</v>
      </c>
      <c r="N19" t="str">
        <f>E1</f>
        <v>wise4</v>
      </c>
      <c r="O19" t="str">
        <f>F1</f>
        <v>wise5</v>
      </c>
      <c r="P19" t="s">
        <v>318</v>
      </c>
    </row>
    <row r="20" spans="1:21" x14ac:dyDescent="0.3">
      <c r="A20" t="s">
        <v>23</v>
      </c>
      <c r="B20">
        <v>1</v>
      </c>
      <c r="C20">
        <v>96</v>
      </c>
      <c r="D20">
        <v>1</v>
      </c>
      <c r="E20">
        <v>1</v>
      </c>
      <c r="F20">
        <v>1</v>
      </c>
      <c r="G20">
        <f t="shared" si="1"/>
        <v>96</v>
      </c>
      <c r="H20">
        <f t="shared" si="0"/>
        <v>100</v>
      </c>
      <c r="K20">
        <f>VALUE(RIGHT(K19,1))</f>
        <v>1</v>
      </c>
      <c r="L20">
        <f t="shared" ref="L20:O20" si="2">VALUE(RIGHT(L19,1))</f>
        <v>2</v>
      </c>
      <c r="M20">
        <f t="shared" si="2"/>
        <v>3</v>
      </c>
      <c r="N20">
        <f t="shared" si="2"/>
        <v>4</v>
      </c>
      <c r="O20">
        <f t="shared" si="2"/>
        <v>5</v>
      </c>
      <c r="R20" t="s">
        <v>192</v>
      </c>
      <c r="S20" t="s">
        <v>315</v>
      </c>
      <c r="T20" t="s">
        <v>316</v>
      </c>
      <c r="U20" t="s">
        <v>317</v>
      </c>
    </row>
    <row r="21" spans="1:21" x14ac:dyDescent="0.3">
      <c r="A21" t="s">
        <v>24</v>
      </c>
      <c r="B21">
        <v>96</v>
      </c>
      <c r="C21">
        <v>1</v>
      </c>
      <c r="D21">
        <v>1</v>
      </c>
      <c r="E21">
        <v>1</v>
      </c>
      <c r="F21">
        <v>1</v>
      </c>
      <c r="G21">
        <f t="shared" si="1"/>
        <v>96</v>
      </c>
      <c r="H21">
        <f t="shared" si="0"/>
        <v>100</v>
      </c>
      <c r="J21">
        <v>102</v>
      </c>
      <c r="K21">
        <f>CORREL(B$2:B21,$G$2:$G21)</f>
        <v>1.9065021922362636E-2</v>
      </c>
      <c r="L21">
        <f>CORREL(C$2:C21,$G$2:$G21)</f>
        <v>5.9982559251210328E-2</v>
      </c>
      <c r="M21">
        <f>CORREL(D$2:D21,$G$2:$G21)</f>
        <v>0.17044038190539346</v>
      </c>
      <c r="N21" s="46">
        <f>CORREL(E$2:E21,$G$2:$G21)</f>
        <v>-0.23400982686963553</v>
      </c>
      <c r="O21" s="46">
        <f>CORREL(F$2:F21,$G$2:$G21)</f>
        <v>-2.3288924332299748E-3</v>
      </c>
      <c r="P21">
        <f>CORREL(G$2:G21,$G$2:$G21)</f>
        <v>1</v>
      </c>
      <c r="R21">
        <f>MAX(K21,M21)</f>
        <v>0.17044038190539346</v>
      </c>
      <c r="S21">
        <f>MIN(K21,M21)</f>
        <v>1.9065021922362636E-2</v>
      </c>
      <c r="T21">
        <f>HLOOKUP(R21,$K21:$O$122,J21,0)</f>
        <v>3</v>
      </c>
      <c r="U21">
        <f>HLOOKUP(S21,$K21:$O$122,J21,0)</f>
        <v>1</v>
      </c>
    </row>
    <row r="22" spans="1:21" x14ac:dyDescent="0.3">
      <c r="A22" t="s">
        <v>215</v>
      </c>
      <c r="B22">
        <f>'enforced1 (3)'!B41</f>
        <v>20</v>
      </c>
      <c r="C22">
        <f>'enforced1 (3)'!C41</f>
        <v>1</v>
      </c>
      <c r="D22">
        <f>'enforced1 (3)'!D41</f>
        <v>77</v>
      </c>
      <c r="E22">
        <f>'enforced1 (3)'!E41</f>
        <v>1</v>
      </c>
      <c r="F22">
        <f>'enforced1 (3)'!F41</f>
        <v>1</v>
      </c>
      <c r="G22" s="23">
        <f t="shared" si="1"/>
        <v>96</v>
      </c>
      <c r="H22">
        <f>SUM(B22:F22)</f>
        <v>100</v>
      </c>
      <c r="J22">
        <v>101</v>
      </c>
      <c r="K22">
        <f>CORREL(B$2:B22,$G$2:$G22)</f>
        <v>5.3446413334577031E-3</v>
      </c>
      <c r="L22">
        <f>CORREL(C$2:C22,$G$2:$G22)</f>
        <v>8.684808796731365E-2</v>
      </c>
      <c r="M22">
        <f>CORREL(D$2:D22,$G$2:$G22)</f>
        <v>4.4538937792485425E-2</v>
      </c>
      <c r="N22" s="46">
        <f>CORREL(E$2:E22,$G$2:$G22)</f>
        <v>-0.19708194338515911</v>
      </c>
      <c r="O22" s="46">
        <f>CORREL(F$2:F22,$G$2:$G22)</f>
        <v>5.1410128563781909E-2</v>
      </c>
      <c r="P22">
        <f>CORREL(G$2:G22,$G$2:$G22)</f>
        <v>1</v>
      </c>
      <c r="R22">
        <f t="shared" ref="R22:R85" si="3">MAX(K22,M22)</f>
        <v>4.4538937792485425E-2</v>
      </c>
      <c r="S22">
        <f t="shared" ref="S22:S85" si="4">MIN(K22,M22)</f>
        <v>5.3446413334577031E-3</v>
      </c>
      <c r="T22">
        <f>HLOOKUP(R22,$K22:$O$122,J22,0)</f>
        <v>3</v>
      </c>
      <c r="U22">
        <f>HLOOKUP(S22,$K22:$O$122,J22,0)</f>
        <v>1</v>
      </c>
    </row>
    <row r="23" spans="1:21" x14ac:dyDescent="0.3">
      <c r="A23" t="s">
        <v>216</v>
      </c>
      <c r="B23">
        <f>IF($T22&lt;&gt;K$20,IF($U22&lt;&gt;K$20,B22,B22-1),B22+1)</f>
        <v>19</v>
      </c>
      <c r="C23">
        <f>C22</f>
        <v>1</v>
      </c>
      <c r="D23">
        <f t="shared" ref="D23:D38" si="5">IF($T22&lt;&gt;M$20,IF($U22&lt;&gt;M$20,D22,D22-1),D22+1)</f>
        <v>78</v>
      </c>
      <c r="E23">
        <f>E22</f>
        <v>1</v>
      </c>
      <c r="F23">
        <f>F22</f>
        <v>1</v>
      </c>
      <c r="G23" s="23">
        <f t="shared" si="1"/>
        <v>96</v>
      </c>
      <c r="H23">
        <f t="shared" ref="H23:H86" si="6">SUM(B23:F23)</f>
        <v>100</v>
      </c>
      <c r="J23">
        <v>100</v>
      </c>
      <c r="K23">
        <f>CORREL(B$2:B23,$G$2:$G23)</f>
        <v>-4.9609697428545148E-3</v>
      </c>
      <c r="L23">
        <f>CORREL(C$2:C23,$G$2:$G23)</f>
        <v>0.10997238299077676</v>
      </c>
      <c r="M23">
        <f>CORREL(D$2:D23,$G$2:$G23)</f>
        <v>-3.7505817887092313E-2</v>
      </c>
      <c r="N23" s="46">
        <f>CORREL(E$2:E23,$G$2:$G23)</f>
        <v>-0.16537924066474233</v>
      </c>
      <c r="O23" s="46">
        <f>CORREL(F$2:F23,$G$2:$G23)</f>
        <v>9.4656910090402335E-2</v>
      </c>
      <c r="P23">
        <f>CORREL(G$2:G23,$G$2:$G23)</f>
        <v>1.0000000000000002</v>
      </c>
      <c r="R23">
        <f t="shared" si="3"/>
        <v>-4.9609697428545148E-3</v>
      </c>
      <c r="S23">
        <f t="shared" si="4"/>
        <v>-3.7505817887092313E-2</v>
      </c>
      <c r="T23">
        <f>HLOOKUP(R23,$K23:$O$122,J23,0)</f>
        <v>1</v>
      </c>
      <c r="U23">
        <f>HLOOKUP(S23,$K23:$O$122,J23,0)</f>
        <v>3</v>
      </c>
    </row>
    <row r="24" spans="1:21" x14ac:dyDescent="0.3">
      <c r="A24" t="s">
        <v>217</v>
      </c>
      <c r="B24">
        <f t="shared" ref="B24:D87" si="7">IF($T23&lt;&gt;K$20,IF($U23&lt;&gt;K$20,B23,B23-1),B23+1)</f>
        <v>20</v>
      </c>
      <c r="C24">
        <f t="shared" ref="C24:C87" si="8">C23</f>
        <v>1</v>
      </c>
      <c r="D24">
        <f t="shared" si="5"/>
        <v>77</v>
      </c>
      <c r="E24">
        <f t="shared" ref="E24:F87" si="9">E23</f>
        <v>1</v>
      </c>
      <c r="F24">
        <f t="shared" si="9"/>
        <v>1</v>
      </c>
      <c r="G24" s="23">
        <f t="shared" si="1"/>
        <v>96</v>
      </c>
      <c r="H24">
        <f t="shared" si="6"/>
        <v>100</v>
      </c>
      <c r="J24">
        <v>99</v>
      </c>
      <c r="K24">
        <f>CORREL(B$2:B24,$G$2:$G24)</f>
        <v>-1.5756742388775342E-2</v>
      </c>
      <c r="L24">
        <f>CORREL(C$2:C24,$G$2:$G24)</f>
        <v>0.13008607123453386</v>
      </c>
      <c r="M24">
        <f>CORREL(D$2:D24,$G$2:$G24)</f>
        <v>-9.5507393765189463E-2</v>
      </c>
      <c r="N24" s="46">
        <f>CORREL(E$2:E24,$G$2:$G24)</f>
        <v>-0.1378659137352666</v>
      </c>
      <c r="O24" s="46">
        <f>CORREL(F$2:F24,$G$2:$G24)</f>
        <v>0.13030172384095912</v>
      </c>
      <c r="P24">
        <f>CORREL(G$2:G24,$G$2:$G24)</f>
        <v>1</v>
      </c>
      <c r="R24">
        <f t="shared" si="3"/>
        <v>-1.5756742388775342E-2</v>
      </c>
      <c r="S24">
        <f t="shared" si="4"/>
        <v>-9.5507393765189463E-2</v>
      </c>
      <c r="T24">
        <f>HLOOKUP(R24,$K24:$O$122,J24,0)</f>
        <v>1</v>
      </c>
      <c r="U24">
        <f>HLOOKUP(S24,$K24:$O$122,J24,0)</f>
        <v>3</v>
      </c>
    </row>
    <row r="25" spans="1:21" x14ac:dyDescent="0.3">
      <c r="A25" t="s">
        <v>218</v>
      </c>
      <c r="B25">
        <f t="shared" si="7"/>
        <v>21</v>
      </c>
      <c r="C25">
        <f t="shared" si="8"/>
        <v>1</v>
      </c>
      <c r="D25">
        <f t="shared" si="5"/>
        <v>76</v>
      </c>
      <c r="E25">
        <f t="shared" si="9"/>
        <v>1</v>
      </c>
      <c r="F25">
        <f t="shared" si="9"/>
        <v>1</v>
      </c>
      <c r="G25" s="23">
        <f t="shared" si="1"/>
        <v>96</v>
      </c>
      <c r="H25">
        <f t="shared" si="6"/>
        <v>100</v>
      </c>
      <c r="J25">
        <v>98</v>
      </c>
      <c r="K25">
        <f>CORREL(B$2:B25,$G$2:$G25)</f>
        <v>-2.6940256730180932E-2</v>
      </c>
      <c r="L25">
        <f>CORREL(C$2:C25,$G$2:$G25)</f>
        <v>0.14774116005040966</v>
      </c>
      <c r="M25">
        <f>CORREL(D$2:D25,$G$2:$G25)</f>
        <v>-0.13951176439907778</v>
      </c>
      <c r="N25" s="46">
        <f>CORREL(E$2:E25,$G$2:$G25)</f>
        <v>-0.11376297674178307</v>
      </c>
      <c r="O25" s="46">
        <f>CORREL(F$2:F25,$G$2:$G25)</f>
        <v>0.16023880859987119</v>
      </c>
      <c r="P25">
        <f>CORREL(G$2:G25,$G$2:$G25)</f>
        <v>1</v>
      </c>
      <c r="R25">
        <f t="shared" si="3"/>
        <v>-2.6940256730180932E-2</v>
      </c>
      <c r="S25">
        <f t="shared" si="4"/>
        <v>-0.13951176439907778</v>
      </c>
      <c r="T25">
        <f>HLOOKUP(R25,$K25:$O$122,J25,0)</f>
        <v>1</v>
      </c>
      <c r="U25">
        <f>HLOOKUP(S25,$K25:$O$122,J25,0)</f>
        <v>3</v>
      </c>
    </row>
    <row r="26" spans="1:21" x14ac:dyDescent="0.3">
      <c r="A26" t="s">
        <v>219</v>
      </c>
      <c r="B26">
        <f t="shared" si="7"/>
        <v>22</v>
      </c>
      <c r="C26">
        <f t="shared" si="8"/>
        <v>1</v>
      </c>
      <c r="D26">
        <f t="shared" si="5"/>
        <v>75</v>
      </c>
      <c r="E26">
        <f t="shared" si="9"/>
        <v>1</v>
      </c>
      <c r="F26">
        <f t="shared" si="9"/>
        <v>1</v>
      </c>
      <c r="G26" s="23">
        <f t="shared" si="1"/>
        <v>96</v>
      </c>
      <c r="H26">
        <f t="shared" si="6"/>
        <v>100</v>
      </c>
      <c r="J26">
        <v>97</v>
      </c>
      <c r="K26">
        <f>CORREL(B$2:B26,$G$2:$G26)</f>
        <v>-3.8422294466032403E-2</v>
      </c>
      <c r="L26">
        <f>CORREL(C$2:C26,$G$2:$G26)</f>
        <v>0.16336247841840276</v>
      </c>
      <c r="M26">
        <f>CORREL(D$2:D26,$G$2:$G26)</f>
        <v>-0.17438554114916793</v>
      </c>
      <c r="N26" s="46">
        <f>CORREL(E$2:E26,$G$2:$G26)</f>
        <v>-9.2473310050549234E-2</v>
      </c>
      <c r="O26" s="46">
        <f>CORREL(F$2:F26,$G$2:$G26)</f>
        <v>0.18576856072008421</v>
      </c>
      <c r="P26">
        <f>CORREL(G$2:G26,$G$2:$G26)</f>
        <v>1.0000000000000002</v>
      </c>
      <c r="R26">
        <f t="shared" si="3"/>
        <v>-3.8422294466032403E-2</v>
      </c>
      <c r="S26">
        <f t="shared" si="4"/>
        <v>-0.17438554114916793</v>
      </c>
      <c r="T26">
        <f>HLOOKUP(R26,$K26:$O$122,J26,0)</f>
        <v>1</v>
      </c>
      <c r="U26">
        <f>HLOOKUP(S26,$K26:$O$122,J26,0)</f>
        <v>3</v>
      </c>
    </row>
    <row r="27" spans="1:21" x14ac:dyDescent="0.3">
      <c r="A27" t="s">
        <v>220</v>
      </c>
      <c r="B27">
        <f t="shared" si="7"/>
        <v>23</v>
      </c>
      <c r="C27">
        <f t="shared" si="8"/>
        <v>1</v>
      </c>
      <c r="D27">
        <f t="shared" si="5"/>
        <v>74</v>
      </c>
      <c r="E27">
        <f t="shared" si="9"/>
        <v>1</v>
      </c>
      <c r="F27">
        <f t="shared" si="9"/>
        <v>1</v>
      </c>
      <c r="G27" s="23">
        <f t="shared" si="1"/>
        <v>96</v>
      </c>
      <c r="H27">
        <f t="shared" si="6"/>
        <v>100</v>
      </c>
      <c r="J27">
        <v>96</v>
      </c>
      <c r="K27">
        <f>CORREL(B$2:B27,$G$2:$G27)</f>
        <v>-5.012375893672423E-2</v>
      </c>
      <c r="L27">
        <f>CORREL(C$2:C27,$G$2:$G27)</f>
        <v>0.1772823086035818</v>
      </c>
      <c r="M27">
        <f>CORREL(D$2:D27,$G$2:$G27)</f>
        <v>-0.20285577106459843</v>
      </c>
      <c r="N27" s="46">
        <f>CORREL(E$2:E27,$G$2:$G27)</f>
        <v>-7.3531510751780257E-2</v>
      </c>
      <c r="O27" s="46">
        <f>CORREL(F$2:F27,$G$2:$G27)</f>
        <v>0.20781698516131966</v>
      </c>
      <c r="P27">
        <f>CORREL(G$2:G27,$G$2:$G27)</f>
        <v>0.99999999999999989</v>
      </c>
      <c r="R27">
        <f t="shared" si="3"/>
        <v>-5.012375893672423E-2</v>
      </c>
      <c r="S27">
        <f t="shared" si="4"/>
        <v>-0.20285577106459843</v>
      </c>
      <c r="T27">
        <f>HLOOKUP(R27,$K27:$O$122,J27,0)</f>
        <v>1</v>
      </c>
      <c r="U27">
        <f>HLOOKUP(S27,$K27:$O$122,J27,0)</f>
        <v>3</v>
      </c>
    </row>
    <row r="28" spans="1:21" x14ac:dyDescent="0.3">
      <c r="A28" t="s">
        <v>221</v>
      </c>
      <c r="B28">
        <f t="shared" si="7"/>
        <v>24</v>
      </c>
      <c r="C28">
        <f t="shared" si="8"/>
        <v>1</v>
      </c>
      <c r="D28">
        <f t="shared" si="5"/>
        <v>73</v>
      </c>
      <c r="E28">
        <f t="shared" si="9"/>
        <v>1</v>
      </c>
      <c r="F28">
        <f t="shared" si="9"/>
        <v>1</v>
      </c>
      <c r="G28" s="23">
        <f t="shared" si="1"/>
        <v>96</v>
      </c>
      <c r="H28">
        <f t="shared" si="6"/>
        <v>100</v>
      </c>
      <c r="J28">
        <v>95</v>
      </c>
      <c r="K28">
        <f>CORREL(B$2:B28,$G$2:$G28)</f>
        <v>-6.1973564052693643E-2</v>
      </c>
      <c r="L28">
        <f>CORREL(C$2:C28,$G$2:$G28)</f>
        <v>0.18976428568553433</v>
      </c>
      <c r="M28">
        <f>CORREL(D$2:D28,$G$2:$G28)</f>
        <v>-0.22660312673381314</v>
      </c>
      <c r="N28" s="46">
        <f>CORREL(E$2:E28,$G$2:$G28)</f>
        <v>-5.6569470834598699E-2</v>
      </c>
      <c r="O28" s="46">
        <f>CORREL(F$2:F28,$G$2:$G28)</f>
        <v>0.22706335410527664</v>
      </c>
      <c r="P28">
        <f>CORREL(G$2:G28,$G$2:$G28)</f>
        <v>1</v>
      </c>
      <c r="R28">
        <f t="shared" si="3"/>
        <v>-6.1973564052693643E-2</v>
      </c>
      <c r="S28">
        <f t="shared" si="4"/>
        <v>-0.22660312673381314</v>
      </c>
      <c r="T28">
        <f>HLOOKUP(R28,$K28:$O$122,J28,0)</f>
        <v>1</v>
      </c>
      <c r="U28">
        <f>HLOOKUP(S28,$K28:$O$122,J28,0)</f>
        <v>3</v>
      </c>
    </row>
    <row r="29" spans="1:21" x14ac:dyDescent="0.3">
      <c r="A29" t="s">
        <v>222</v>
      </c>
      <c r="B29">
        <f t="shared" si="7"/>
        <v>25</v>
      </c>
      <c r="C29">
        <f t="shared" si="8"/>
        <v>1</v>
      </c>
      <c r="D29">
        <f t="shared" si="5"/>
        <v>72</v>
      </c>
      <c r="E29">
        <f t="shared" si="9"/>
        <v>1</v>
      </c>
      <c r="F29">
        <f t="shared" si="9"/>
        <v>1</v>
      </c>
      <c r="G29" s="23">
        <f t="shared" si="1"/>
        <v>96</v>
      </c>
      <c r="H29">
        <f t="shared" si="6"/>
        <v>100</v>
      </c>
      <c r="J29">
        <v>94</v>
      </c>
      <c r="K29">
        <f>CORREL(B$2:B29,$G$2:$G29)</f>
        <v>-7.3907194395373868E-2</v>
      </c>
      <c r="L29">
        <f>CORREL(C$2:C29,$G$2:$G29)</f>
        <v>0.20102025453439101</v>
      </c>
      <c r="M29">
        <f>CORREL(D$2:D29,$G$2:$G29)</f>
        <v>-0.24673515306847296</v>
      </c>
      <c r="N29" s="46">
        <f>CORREL(E$2:E29,$G$2:$G29)</f>
        <v>-4.1292214173492797E-2</v>
      </c>
      <c r="O29" s="46">
        <f>CORREL(F$2:F29,$G$2:$G29)</f>
        <v>0.24401836328352208</v>
      </c>
      <c r="P29">
        <f>CORREL(G$2:G29,$G$2:$G29)</f>
        <v>1</v>
      </c>
      <c r="R29">
        <f t="shared" si="3"/>
        <v>-7.3907194395373868E-2</v>
      </c>
      <c r="S29">
        <f t="shared" si="4"/>
        <v>-0.24673515306847296</v>
      </c>
      <c r="T29">
        <f>HLOOKUP(R29,$K29:$O$122,J29,0)</f>
        <v>1</v>
      </c>
      <c r="U29">
        <f>HLOOKUP(S29,$K29:$O$122,J29,0)</f>
        <v>3</v>
      </c>
    </row>
    <row r="30" spans="1:21" x14ac:dyDescent="0.3">
      <c r="A30" t="s">
        <v>223</v>
      </c>
      <c r="B30">
        <f t="shared" si="7"/>
        <v>26</v>
      </c>
      <c r="C30">
        <f t="shared" si="8"/>
        <v>1</v>
      </c>
      <c r="D30">
        <f t="shared" si="5"/>
        <v>71</v>
      </c>
      <c r="E30">
        <f t="shared" si="9"/>
        <v>1</v>
      </c>
      <c r="F30">
        <f t="shared" si="9"/>
        <v>1</v>
      </c>
      <c r="G30" s="23">
        <f t="shared" si="1"/>
        <v>96</v>
      </c>
      <c r="H30">
        <f t="shared" si="6"/>
        <v>100</v>
      </c>
      <c r="J30">
        <v>93</v>
      </c>
      <c r="K30">
        <f>CORREL(B$2:B30,$G$2:$G30)</f>
        <v>-8.586573530531863E-2</v>
      </c>
      <c r="L30">
        <f>CORREL(C$2:C30,$G$2:$G30)</f>
        <v>0.21122239202973347</v>
      </c>
      <c r="M30">
        <f>CORREL(D$2:D30,$G$2:$G30)</f>
        <v>-0.26401882763047579</v>
      </c>
      <c r="N30" s="46">
        <f>CORREL(E$2:E30,$G$2:$G30)</f>
        <v>-2.7460593987481002E-2</v>
      </c>
      <c r="O30" s="46">
        <f>CORREL(F$2:F30,$G$2:$G30)</f>
        <v>0.25907402486855441</v>
      </c>
      <c r="P30">
        <f>CORREL(G$2:G30,$G$2:$G30)</f>
        <v>0.99999999999999989</v>
      </c>
      <c r="R30">
        <f t="shared" si="3"/>
        <v>-8.586573530531863E-2</v>
      </c>
      <c r="S30">
        <f t="shared" si="4"/>
        <v>-0.26401882763047579</v>
      </c>
      <c r="T30">
        <f>HLOOKUP(R30,$K30:$O$122,J30,0)</f>
        <v>1</v>
      </c>
      <c r="U30">
        <f>HLOOKUP(S30,$K30:$O$122,J30,0)</f>
        <v>3</v>
      </c>
    </row>
    <row r="31" spans="1:21" x14ac:dyDescent="0.3">
      <c r="A31" t="s">
        <v>224</v>
      </c>
      <c r="B31">
        <f t="shared" si="7"/>
        <v>27</v>
      </c>
      <c r="C31">
        <f t="shared" si="8"/>
        <v>1</v>
      </c>
      <c r="D31">
        <f t="shared" si="5"/>
        <v>70</v>
      </c>
      <c r="E31">
        <f t="shared" si="9"/>
        <v>1</v>
      </c>
      <c r="F31">
        <f t="shared" si="9"/>
        <v>1</v>
      </c>
      <c r="G31" s="23">
        <f t="shared" si="1"/>
        <v>96</v>
      </c>
      <c r="H31">
        <f t="shared" si="6"/>
        <v>100</v>
      </c>
      <c r="J31">
        <v>92</v>
      </c>
      <c r="K31">
        <f>CORREL(B$2:B31,$G$2:$G31)</f>
        <v>-9.7795232686310324E-2</v>
      </c>
      <c r="L31">
        <f>CORREL(C$2:C31,$G$2:$G31)</f>
        <v>0.22051207668188685</v>
      </c>
      <c r="M31">
        <f>CORREL(D$2:D31,$G$2:$G31)</f>
        <v>-0.27900593263015822</v>
      </c>
      <c r="N31" s="46">
        <f>CORREL(E$2:E31,$G$2:$G31)</f>
        <v>-1.4878680889609279E-2</v>
      </c>
      <c r="O31" s="46">
        <f>CORREL(F$2:F31,$G$2:$G31)</f>
        <v>0.27253664830443219</v>
      </c>
      <c r="P31">
        <f>CORREL(G$2:G31,$G$2:$G31)</f>
        <v>1.0000000000000002</v>
      </c>
      <c r="R31">
        <f t="shared" si="3"/>
        <v>-9.7795232686310324E-2</v>
      </c>
      <c r="S31">
        <f t="shared" si="4"/>
        <v>-0.27900593263015822</v>
      </c>
      <c r="T31">
        <f>HLOOKUP(R31,$K31:$O$122,J31,0)</f>
        <v>1</v>
      </c>
      <c r="U31">
        <f>HLOOKUP(S31,$K31:$O$122,J31,0)</f>
        <v>3</v>
      </c>
    </row>
    <row r="32" spans="1:21" x14ac:dyDescent="0.3">
      <c r="A32" t="s">
        <v>225</v>
      </c>
      <c r="B32">
        <f t="shared" si="7"/>
        <v>28</v>
      </c>
      <c r="C32">
        <f t="shared" si="8"/>
        <v>1</v>
      </c>
      <c r="D32">
        <f t="shared" si="5"/>
        <v>69</v>
      </c>
      <c r="E32">
        <f t="shared" si="9"/>
        <v>1</v>
      </c>
      <c r="F32">
        <f t="shared" si="9"/>
        <v>1</v>
      </c>
      <c r="G32" s="23">
        <f t="shared" si="1"/>
        <v>96</v>
      </c>
      <c r="H32">
        <f t="shared" si="6"/>
        <v>100</v>
      </c>
      <c r="J32">
        <v>91</v>
      </c>
      <c r="K32">
        <f>CORREL(B$2:B32,$G$2:$G32)</f>
        <v>-0.10964628195664532</v>
      </c>
      <c r="L32">
        <f>CORREL(C$2:C32,$G$2:$G32)</f>
        <v>0.22900648025703604</v>
      </c>
      <c r="M32">
        <f>CORREL(D$2:D32,$G$2:$G32)</f>
        <v>-0.29210559446877099</v>
      </c>
      <c r="N32" s="46">
        <f>CORREL(E$2:E32,$G$2:$G32)</f>
        <v>-3.3844221063304841E-3</v>
      </c>
      <c r="O32" s="46">
        <f>CORREL(F$2:F32,$G$2:$G32)</f>
        <v>0.28464929598407968</v>
      </c>
      <c r="P32">
        <f>CORREL(G$2:G32,$G$2:$G32)</f>
        <v>0.99999999999999989</v>
      </c>
      <c r="R32">
        <f t="shared" si="3"/>
        <v>-0.10964628195664532</v>
      </c>
      <c r="S32">
        <f t="shared" si="4"/>
        <v>-0.29210559446877099</v>
      </c>
      <c r="T32">
        <f>HLOOKUP(R32,$K32:$O$122,J32,0)</f>
        <v>1</v>
      </c>
      <c r="U32">
        <f>HLOOKUP(S32,$K32:$O$122,J32,0)</f>
        <v>3</v>
      </c>
    </row>
    <row r="33" spans="1:21" x14ac:dyDescent="0.3">
      <c r="A33" t="s">
        <v>226</v>
      </c>
      <c r="B33">
        <f t="shared" si="7"/>
        <v>29</v>
      </c>
      <c r="C33">
        <f t="shared" si="8"/>
        <v>1</v>
      </c>
      <c r="D33">
        <f t="shared" si="5"/>
        <v>68</v>
      </c>
      <c r="E33">
        <f t="shared" si="9"/>
        <v>1</v>
      </c>
      <c r="F33">
        <f t="shared" si="9"/>
        <v>1</v>
      </c>
      <c r="G33" s="23">
        <f t="shared" si="1"/>
        <v>96</v>
      </c>
      <c r="H33">
        <f t="shared" si="6"/>
        <v>100</v>
      </c>
      <c r="J33">
        <v>90</v>
      </c>
      <c r="K33">
        <f>CORREL(B$2:B33,$G$2:$G33)</f>
        <v>-0.12137377237422581</v>
      </c>
      <c r="L33">
        <f>CORREL(C$2:C33,$G$2:$G33)</f>
        <v>0.23680353596063264</v>
      </c>
      <c r="M33">
        <f>CORREL(D$2:D33,$G$2:$G33)</f>
        <v>-0.30362866189669285</v>
      </c>
      <c r="N33" s="46">
        <f>CORREL(E$2:E33,$G$2:$G33)</f>
        <v>7.1573769918719266E-3</v>
      </c>
      <c r="O33" s="46">
        <f>CORREL(F$2:F33,$G$2:$G33)</f>
        <v>0.29560746612192612</v>
      </c>
      <c r="P33">
        <f>CORREL(G$2:G33,$G$2:$G33)</f>
        <v>1</v>
      </c>
      <c r="R33">
        <f t="shared" si="3"/>
        <v>-0.12137377237422581</v>
      </c>
      <c r="S33">
        <f t="shared" si="4"/>
        <v>-0.30362866189669285</v>
      </c>
      <c r="T33">
        <f>HLOOKUP(R33,$K33:$O$122,J33,0)</f>
        <v>1</v>
      </c>
      <c r="U33">
        <f>HLOOKUP(S33,$K33:$O$122,J33,0)</f>
        <v>3</v>
      </c>
    </row>
    <row r="34" spans="1:21" x14ac:dyDescent="0.3">
      <c r="A34" t="s">
        <v>227</v>
      </c>
      <c r="B34">
        <f t="shared" si="7"/>
        <v>30</v>
      </c>
      <c r="C34">
        <f t="shared" si="8"/>
        <v>1</v>
      </c>
      <c r="D34">
        <f t="shared" si="5"/>
        <v>67</v>
      </c>
      <c r="E34">
        <f t="shared" si="9"/>
        <v>1</v>
      </c>
      <c r="F34">
        <f t="shared" si="9"/>
        <v>1</v>
      </c>
      <c r="G34" s="23">
        <f t="shared" si="1"/>
        <v>96</v>
      </c>
      <c r="H34">
        <f t="shared" si="6"/>
        <v>100</v>
      </c>
      <c r="J34">
        <v>89</v>
      </c>
      <c r="K34">
        <f>CORREL(B$2:B34,$G$2:$G34)</f>
        <v>-0.13293673175990309</v>
      </c>
      <c r="L34">
        <f>CORREL(C$2:C34,$G$2:$G34)</f>
        <v>0.24398573126170242</v>
      </c>
      <c r="M34">
        <f>CORREL(D$2:D34,$G$2:$G34)</f>
        <v>-0.31381610811828214</v>
      </c>
      <c r="N34" s="46">
        <f>CORREL(E$2:E34,$G$2:$G34)</f>
        <v>1.68603958649312E-2</v>
      </c>
      <c r="O34" s="46">
        <f>CORREL(F$2:F34,$G$2:$G34)</f>
        <v>0.30557029016376236</v>
      </c>
      <c r="P34">
        <f>CORREL(G$2:G34,$G$2:$G34)</f>
        <v>1</v>
      </c>
      <c r="R34">
        <f t="shared" si="3"/>
        <v>-0.13293673175990309</v>
      </c>
      <c r="S34">
        <f t="shared" si="4"/>
        <v>-0.31381610811828214</v>
      </c>
      <c r="T34">
        <f>HLOOKUP(R34,$K34:$O$122,J34,0)</f>
        <v>1</v>
      </c>
      <c r="U34">
        <f>HLOOKUP(S34,$K34:$O$122,J34,0)</f>
        <v>3</v>
      </c>
    </row>
    <row r="35" spans="1:21" x14ac:dyDescent="0.3">
      <c r="A35" t="s">
        <v>228</v>
      </c>
      <c r="B35">
        <f t="shared" si="7"/>
        <v>31</v>
      </c>
      <c r="C35">
        <f t="shared" si="8"/>
        <v>1</v>
      </c>
      <c r="D35">
        <f t="shared" si="5"/>
        <v>66</v>
      </c>
      <c r="E35">
        <f t="shared" si="9"/>
        <v>1</v>
      </c>
      <c r="F35">
        <f t="shared" si="9"/>
        <v>1</v>
      </c>
      <c r="G35" s="23">
        <f t="shared" si="1"/>
        <v>96</v>
      </c>
      <c r="H35">
        <f t="shared" si="6"/>
        <v>100</v>
      </c>
      <c r="J35">
        <v>88</v>
      </c>
      <c r="K35">
        <f>CORREL(B$2:B35,$G$2:$G35)</f>
        <v>-0.14429823038938625</v>
      </c>
      <c r="L35">
        <f>CORREL(C$2:C35,$G$2:$G35)</f>
        <v>0.25062303745992265</v>
      </c>
      <c r="M35">
        <f>CORREL(D$2:D35,$G$2:$G35)</f>
        <v>-0.32285789748703675</v>
      </c>
      <c r="N35" s="46">
        <f>CORREL(E$2:E35,$G$2:$G35)</f>
        <v>2.5820915084545478E-2</v>
      </c>
      <c r="O35" s="46">
        <f>CORREL(F$2:F35,$G$2:$G35)</f>
        <v>0.31466868417415811</v>
      </c>
      <c r="P35">
        <f>CORREL(G$2:G35,$G$2:$G35)</f>
        <v>1</v>
      </c>
      <c r="R35">
        <f t="shared" si="3"/>
        <v>-0.14429823038938625</v>
      </c>
      <c r="S35">
        <f t="shared" si="4"/>
        <v>-0.32285789748703675</v>
      </c>
      <c r="T35">
        <f>HLOOKUP(R35,$K35:$O$122,J35,0)</f>
        <v>1</v>
      </c>
      <c r="U35">
        <f>HLOOKUP(S35,$K35:$O$122,J35,0)</f>
        <v>3</v>
      </c>
    </row>
    <row r="36" spans="1:21" x14ac:dyDescent="0.3">
      <c r="A36" t="s">
        <v>229</v>
      </c>
      <c r="B36">
        <f t="shared" si="7"/>
        <v>32</v>
      </c>
      <c r="C36">
        <f t="shared" si="8"/>
        <v>1</v>
      </c>
      <c r="D36">
        <f t="shared" si="5"/>
        <v>65</v>
      </c>
      <c r="E36">
        <f t="shared" si="9"/>
        <v>1</v>
      </c>
      <c r="F36">
        <f t="shared" si="9"/>
        <v>1</v>
      </c>
      <c r="G36" s="23">
        <f t="shared" si="1"/>
        <v>96</v>
      </c>
      <c r="H36">
        <f t="shared" si="6"/>
        <v>100</v>
      </c>
      <c r="J36">
        <v>87</v>
      </c>
      <c r="K36">
        <f>CORREL(B$2:B36,$G$2:$G36)</f>
        <v>-0.15542531329499795</v>
      </c>
      <c r="L36">
        <f>CORREL(C$2:C36,$G$2:$G36)</f>
        <v>0.25677519684468819</v>
      </c>
      <c r="M36">
        <f>CORREL(D$2:D36,$G$2:$G36)</f>
        <v>-0.33090591581095297</v>
      </c>
      <c r="N36" s="46">
        <f>CORREL(E$2:E36,$G$2:$G36)</f>
        <v>3.4121022394509724E-2</v>
      </c>
      <c r="O36" s="46">
        <f>CORREL(F$2:F36,$G$2:$G36)</f>
        <v>0.32301138559797971</v>
      </c>
      <c r="P36">
        <f>CORREL(G$2:G36,$G$2:$G36)</f>
        <v>0.99999999999999978</v>
      </c>
      <c r="R36">
        <f t="shared" si="3"/>
        <v>-0.15542531329499795</v>
      </c>
      <c r="S36">
        <f t="shared" si="4"/>
        <v>-0.33090591581095297</v>
      </c>
      <c r="T36">
        <f>HLOOKUP(R36,$K36:$O$122,J36,0)</f>
        <v>1</v>
      </c>
      <c r="U36">
        <f>HLOOKUP(S36,$K36:$O$122,J36,0)</f>
        <v>3</v>
      </c>
    </row>
    <row r="37" spans="1:21" x14ac:dyDescent="0.3">
      <c r="A37" t="s">
        <v>230</v>
      </c>
      <c r="B37">
        <f t="shared" si="7"/>
        <v>33</v>
      </c>
      <c r="C37">
        <f t="shared" si="8"/>
        <v>1</v>
      </c>
      <c r="D37">
        <f t="shared" si="5"/>
        <v>64</v>
      </c>
      <c r="E37">
        <f t="shared" si="9"/>
        <v>1</v>
      </c>
      <c r="F37">
        <f t="shared" si="9"/>
        <v>1</v>
      </c>
      <c r="G37" s="23">
        <f t="shared" si="1"/>
        <v>96</v>
      </c>
      <c r="H37">
        <f t="shared" si="6"/>
        <v>100</v>
      </c>
      <c r="J37">
        <v>86</v>
      </c>
      <c r="K37">
        <f>CORREL(B$2:B37,$G$2:$G37)</f>
        <v>-0.16628893848166412</v>
      </c>
      <c r="L37">
        <f>CORREL(C$2:C37,$G$2:$G37)</f>
        <v>0.26249352600011966</v>
      </c>
      <c r="M37">
        <f>CORREL(D$2:D37,$G$2:$G37)</f>
        <v>-0.33808307111305963</v>
      </c>
      <c r="N37" s="46">
        <f>CORREL(E$2:E37,$G$2:$G37)</f>
        <v>4.1831135027574955E-2</v>
      </c>
      <c r="O37" s="46">
        <f>CORREL(F$2:F37,$G$2:$G37)</f>
        <v>0.33068949301121842</v>
      </c>
      <c r="P37">
        <f>CORREL(G$2:G37,$G$2:$G37)</f>
        <v>1</v>
      </c>
      <c r="R37">
        <f t="shared" si="3"/>
        <v>-0.16628893848166412</v>
      </c>
      <c r="S37">
        <f t="shared" si="4"/>
        <v>-0.33808307111305963</v>
      </c>
      <c r="T37">
        <f>HLOOKUP(R37,$K37:$O$122,J37,0)</f>
        <v>1</v>
      </c>
      <c r="U37">
        <f>HLOOKUP(S37,$K37:$O$122,J37,0)</f>
        <v>3</v>
      </c>
    </row>
    <row r="38" spans="1:21" x14ac:dyDescent="0.3">
      <c r="A38" t="s">
        <v>231</v>
      </c>
      <c r="B38">
        <f t="shared" si="7"/>
        <v>34</v>
      </c>
      <c r="C38">
        <f t="shared" si="8"/>
        <v>1</v>
      </c>
      <c r="D38">
        <f t="shared" si="5"/>
        <v>63</v>
      </c>
      <c r="E38">
        <f t="shared" si="9"/>
        <v>1</v>
      </c>
      <c r="F38">
        <f t="shared" si="9"/>
        <v>1</v>
      </c>
      <c r="G38" s="23">
        <f t="shared" si="1"/>
        <v>96</v>
      </c>
      <c r="H38">
        <f t="shared" si="6"/>
        <v>100</v>
      </c>
      <c r="J38">
        <v>85</v>
      </c>
      <c r="K38">
        <f>CORREL(B$2:B38,$G$2:$G38)</f>
        <v>-0.17686390524847898</v>
      </c>
      <c r="L38">
        <f>CORREL(C$2:C38,$G$2:$G38)</f>
        <v>0.26782235060960463</v>
      </c>
      <c r="M38">
        <f>CORREL(D$2:D38,$G$2:$G38)</f>
        <v>-0.34448984779595743</v>
      </c>
      <c r="N38" s="46">
        <f>CORREL(E$2:E38,$G$2:$G38)</f>
        <v>4.9012002564550385E-2</v>
      </c>
      <c r="O38" s="46">
        <f>CORREL(F$2:F38,$G$2:$G38)</f>
        <v>0.3377799274177441</v>
      </c>
      <c r="P38">
        <f>CORREL(G$2:G38,$G$2:$G38)</f>
        <v>0.99999999999999978</v>
      </c>
      <c r="R38">
        <f t="shared" si="3"/>
        <v>-0.17686390524847898</v>
      </c>
      <c r="S38">
        <f t="shared" si="4"/>
        <v>-0.34448984779595743</v>
      </c>
      <c r="T38">
        <f>HLOOKUP(R38,$K38:$O$122,J38,0)</f>
        <v>1</v>
      </c>
      <c r="U38">
        <f>HLOOKUP(S38,$K38:$O$122,J38,0)</f>
        <v>3</v>
      </c>
    </row>
    <row r="39" spans="1:21" x14ac:dyDescent="0.3">
      <c r="A39" t="s">
        <v>232</v>
      </c>
      <c r="B39">
        <f t="shared" si="7"/>
        <v>35</v>
      </c>
      <c r="C39">
        <f t="shared" si="8"/>
        <v>1</v>
      </c>
      <c r="D39">
        <f t="shared" si="7"/>
        <v>62</v>
      </c>
      <c r="E39">
        <f t="shared" si="9"/>
        <v>1</v>
      </c>
      <c r="F39">
        <f t="shared" si="9"/>
        <v>1</v>
      </c>
      <c r="G39" s="23">
        <f t="shared" si="1"/>
        <v>96</v>
      </c>
      <c r="H39">
        <f t="shared" si="6"/>
        <v>100</v>
      </c>
      <c r="J39">
        <v>84</v>
      </c>
      <c r="K39">
        <f>CORREL(B$2:B39,$G$2:$G39)</f>
        <v>-0.18712876228503339</v>
      </c>
      <c r="L39">
        <f>CORREL(C$2:C39,$G$2:$G39)</f>
        <v>0.27280015671893598</v>
      </c>
      <c r="M39">
        <f>CORREL(D$2:D39,$G$2:$G39)</f>
        <v>-0.35020912237024748</v>
      </c>
      <c r="N39" s="46">
        <f>CORREL(E$2:E39,$G$2:$G39)</f>
        <v>5.571631100514788E-2</v>
      </c>
      <c r="O39" s="46">
        <f>CORREL(F$2:F39,$G$2:$G39)</f>
        <v>0.3443481043242072</v>
      </c>
      <c r="P39">
        <f>CORREL(G$2:G39,$G$2:$G39)</f>
        <v>0.99999999999999978</v>
      </c>
      <c r="R39">
        <f t="shared" si="3"/>
        <v>-0.18712876228503339</v>
      </c>
      <c r="S39">
        <f t="shared" si="4"/>
        <v>-0.35020912237024748</v>
      </c>
      <c r="T39">
        <f>HLOOKUP(R39,$K39:$O$122,J39,0)</f>
        <v>1</v>
      </c>
      <c r="U39">
        <f>HLOOKUP(S39,$K39:$O$122,J39,0)</f>
        <v>3</v>
      </c>
    </row>
    <row r="40" spans="1:21" x14ac:dyDescent="0.3">
      <c r="A40" t="s">
        <v>233</v>
      </c>
      <c r="B40">
        <f t="shared" si="7"/>
        <v>36</v>
      </c>
      <c r="C40">
        <f t="shared" si="8"/>
        <v>1</v>
      </c>
      <c r="D40">
        <f t="shared" si="7"/>
        <v>61</v>
      </c>
      <c r="E40">
        <f t="shared" si="9"/>
        <v>1</v>
      </c>
      <c r="F40">
        <f t="shared" si="9"/>
        <v>1</v>
      </c>
      <c r="G40" s="23">
        <f t="shared" si="1"/>
        <v>96</v>
      </c>
      <c r="H40">
        <f t="shared" si="6"/>
        <v>100</v>
      </c>
      <c r="J40">
        <v>83</v>
      </c>
      <c r="K40">
        <f>CORREL(B$2:B40,$G$2:$G40)</f>
        <v>-0.19706568969143132</v>
      </c>
      <c r="L40">
        <f>CORREL(C$2:C40,$G$2:$G40)</f>
        <v>0.27746052174502095</v>
      </c>
      <c r="M40">
        <f>CORREL(D$2:D40,$G$2:$G40)</f>
        <v>-0.35530976501838124</v>
      </c>
      <c r="N40" s="46">
        <f>CORREL(E$2:E40,$G$2:$G40)</f>
        <v>6.1989977712729238E-2</v>
      </c>
      <c r="O40" s="46">
        <f>CORREL(F$2:F40,$G$2:$G40)</f>
        <v>0.35045001999337649</v>
      </c>
      <c r="P40">
        <f>CORREL(G$2:G40,$G$2:$G40)</f>
        <v>1</v>
      </c>
      <c r="R40">
        <f t="shared" si="3"/>
        <v>-0.19706568969143132</v>
      </c>
      <c r="S40">
        <f t="shared" si="4"/>
        <v>-0.35530976501838124</v>
      </c>
      <c r="T40">
        <f>HLOOKUP(R40,$K40:$O$122,J40,0)</f>
        <v>1</v>
      </c>
      <c r="U40">
        <f>HLOOKUP(S40,$K40:$O$122,J40,0)</f>
        <v>3</v>
      </c>
    </row>
    <row r="41" spans="1:21" x14ac:dyDescent="0.3">
      <c r="A41" t="s">
        <v>234</v>
      </c>
      <c r="B41">
        <f t="shared" si="7"/>
        <v>37</v>
      </c>
      <c r="C41">
        <f t="shared" si="8"/>
        <v>1</v>
      </c>
      <c r="D41">
        <f t="shared" si="7"/>
        <v>60</v>
      </c>
      <c r="E41">
        <f t="shared" si="9"/>
        <v>1</v>
      </c>
      <c r="F41">
        <f t="shared" si="9"/>
        <v>1</v>
      </c>
      <c r="G41" s="23">
        <f t="shared" si="1"/>
        <v>96</v>
      </c>
      <c r="H41">
        <f t="shared" si="6"/>
        <v>100</v>
      </c>
      <c r="J41">
        <v>82</v>
      </c>
      <c r="K41">
        <f>CORREL(B$2:B41,$G$2:$G41)</f>
        <v>-0.20666035267780997</v>
      </c>
      <c r="L41">
        <f>CORREL(C$2:C41,$G$2:$G41)</f>
        <v>0.28183287287221542</v>
      </c>
      <c r="M41">
        <f>CORREL(D$2:D41,$G$2:$G41)</f>
        <v>-0.35984937597824301</v>
      </c>
      <c r="N41" s="46">
        <f>CORREL(E$2:E41,$G$2:$G41)</f>
        <v>6.7873204572567056E-2</v>
      </c>
      <c r="O41" s="46">
        <f>CORREL(F$2:F41,$G$2:$G41)</f>
        <v>0.35613389720353666</v>
      </c>
      <c r="P41">
        <f>CORREL(G$2:G41,$G$2:$G41)</f>
        <v>1</v>
      </c>
      <c r="R41">
        <f t="shared" si="3"/>
        <v>-0.20666035267780997</v>
      </c>
      <c r="S41">
        <f t="shared" si="4"/>
        <v>-0.35984937597824301</v>
      </c>
      <c r="T41">
        <f>HLOOKUP(R41,$K41:$O$122,J41,0)</f>
        <v>1</v>
      </c>
      <c r="U41">
        <f>HLOOKUP(S41,$K41:$O$122,J41,0)</f>
        <v>3</v>
      </c>
    </row>
    <row r="42" spans="1:21" x14ac:dyDescent="0.3">
      <c r="A42" t="s">
        <v>235</v>
      </c>
      <c r="B42">
        <f t="shared" si="7"/>
        <v>38</v>
      </c>
      <c r="C42">
        <f t="shared" si="8"/>
        <v>1</v>
      </c>
      <c r="D42">
        <f t="shared" si="7"/>
        <v>59</v>
      </c>
      <c r="E42">
        <f t="shared" si="9"/>
        <v>1</v>
      </c>
      <c r="F42">
        <f t="shared" si="9"/>
        <v>1</v>
      </c>
      <c r="G42" s="23">
        <f t="shared" si="1"/>
        <v>96</v>
      </c>
      <c r="H42">
        <f t="shared" si="6"/>
        <v>100</v>
      </c>
      <c r="J42">
        <v>81</v>
      </c>
      <c r="K42">
        <f>CORREL(B$2:B42,$G$2:$G42)</f>
        <v>-0.21590172751731956</v>
      </c>
      <c r="L42">
        <f>CORREL(C$2:C42,$G$2:$G42)</f>
        <v>0.28594310905398534</v>
      </c>
      <c r="M42">
        <f>CORREL(D$2:D42,$G$2:$G42)</f>
        <v>-0.36387639439867719</v>
      </c>
      <c r="N42" s="46">
        <f>CORREL(E$2:E42,$G$2:$G42)</f>
        <v>7.3401340444233854E-2</v>
      </c>
      <c r="O42" s="46">
        <f>CORREL(F$2:F42,$G$2:$G42)</f>
        <v>0.36144149585939866</v>
      </c>
      <c r="P42">
        <f>CORREL(G$2:G42,$G$2:$G42)</f>
        <v>1.0000000000000002</v>
      </c>
      <c r="R42">
        <f t="shared" si="3"/>
        <v>-0.21590172751731956</v>
      </c>
      <c r="S42">
        <f t="shared" si="4"/>
        <v>-0.36387639439867719</v>
      </c>
      <c r="T42">
        <f>HLOOKUP(R42,$K42:$O$122,J42,0)</f>
        <v>1</v>
      </c>
      <c r="U42">
        <f>HLOOKUP(S42,$K42:$O$122,J42,0)</f>
        <v>3</v>
      </c>
    </row>
    <row r="43" spans="1:21" x14ac:dyDescent="0.3">
      <c r="A43" t="s">
        <v>236</v>
      </c>
      <c r="B43">
        <f t="shared" si="7"/>
        <v>39</v>
      </c>
      <c r="C43">
        <f t="shared" si="8"/>
        <v>1</v>
      </c>
      <c r="D43">
        <f t="shared" si="7"/>
        <v>58</v>
      </c>
      <c r="E43">
        <f t="shared" si="9"/>
        <v>1</v>
      </c>
      <c r="F43">
        <f t="shared" si="9"/>
        <v>1</v>
      </c>
      <c r="G43" s="23">
        <f t="shared" si="1"/>
        <v>96</v>
      </c>
      <c r="H43">
        <f t="shared" si="6"/>
        <v>100</v>
      </c>
      <c r="J43">
        <v>80</v>
      </c>
      <c r="K43">
        <f>CORREL(B$2:B43,$G$2:$G43)</f>
        <v>-0.22478190242605237</v>
      </c>
      <c r="L43">
        <f>CORREL(C$2:C43,$G$2:$G43)</f>
        <v>0.28981411440547689</v>
      </c>
      <c r="M43">
        <f>CORREL(D$2:D43,$G$2:$G43)</f>
        <v>-0.36743174481559038</v>
      </c>
      <c r="N43" s="46">
        <f>CORREL(E$2:E43,$G$2:$G43)</f>
        <v>7.8605592016809223E-2</v>
      </c>
      <c r="O43" s="46">
        <f>CORREL(F$2:F43,$G$2:$G43)</f>
        <v>0.36640916583217542</v>
      </c>
      <c r="P43">
        <f>CORREL(G$2:G43,$G$2:$G43)</f>
        <v>1.0000000000000002</v>
      </c>
      <c r="R43">
        <f t="shared" si="3"/>
        <v>-0.22478190242605237</v>
      </c>
      <c r="S43">
        <f t="shared" si="4"/>
        <v>-0.36743174481559038</v>
      </c>
      <c r="T43">
        <f>HLOOKUP(R43,$K43:$O$122,J43,0)</f>
        <v>1</v>
      </c>
      <c r="U43">
        <f>HLOOKUP(S43,$K43:$O$122,J43,0)</f>
        <v>3</v>
      </c>
    </row>
    <row r="44" spans="1:21" x14ac:dyDescent="0.3">
      <c r="A44" t="s">
        <v>237</v>
      </c>
      <c r="B44">
        <f t="shared" si="7"/>
        <v>40</v>
      </c>
      <c r="C44">
        <f t="shared" si="8"/>
        <v>1</v>
      </c>
      <c r="D44">
        <f t="shared" si="7"/>
        <v>57</v>
      </c>
      <c r="E44">
        <f t="shared" si="9"/>
        <v>1</v>
      </c>
      <c r="F44">
        <f t="shared" si="9"/>
        <v>1</v>
      </c>
      <c r="G44" s="23">
        <f t="shared" si="1"/>
        <v>96</v>
      </c>
      <c r="H44">
        <f t="shared" si="6"/>
        <v>100</v>
      </c>
      <c r="J44">
        <v>79</v>
      </c>
      <c r="K44">
        <f>CORREL(B$2:B44,$G$2:$G44)</f>
        <v>-0.23329585749521495</v>
      </c>
      <c r="L44">
        <f>CORREL(C$2:C44,$G$2:$G44)</f>
        <v>0.2934661844865763</v>
      </c>
      <c r="M44">
        <f>CORREL(D$2:D44,$G$2:$G44)</f>
        <v>-0.37055013811380894</v>
      </c>
      <c r="N44" s="46">
        <f>CORREL(E$2:E44,$G$2:$G44)</f>
        <v>8.3513613270495196E-2</v>
      </c>
      <c r="O44" s="46">
        <f>CORREL(F$2:F44,$G$2:$G44)</f>
        <v>0.37106869955656563</v>
      </c>
      <c r="P44">
        <f>CORREL(G$2:G44,$G$2:$G44)</f>
        <v>0.99999999999999978</v>
      </c>
      <c r="R44">
        <f t="shared" si="3"/>
        <v>-0.23329585749521495</v>
      </c>
      <c r="S44">
        <f t="shared" si="4"/>
        <v>-0.37055013811380894</v>
      </c>
      <c r="T44">
        <f>HLOOKUP(R44,$K44:$O$122,J44,0)</f>
        <v>1</v>
      </c>
      <c r="U44">
        <f>HLOOKUP(S44,$K44:$O$122,J44,0)</f>
        <v>3</v>
      </c>
    </row>
    <row r="45" spans="1:21" x14ac:dyDescent="0.3">
      <c r="A45" t="s">
        <v>238</v>
      </c>
      <c r="B45">
        <f t="shared" si="7"/>
        <v>41</v>
      </c>
      <c r="C45">
        <f t="shared" si="8"/>
        <v>1</v>
      </c>
      <c r="D45">
        <f t="shared" si="7"/>
        <v>56</v>
      </c>
      <c r="E45">
        <f t="shared" si="9"/>
        <v>1</v>
      </c>
      <c r="F45">
        <f t="shared" si="9"/>
        <v>1</v>
      </c>
      <c r="G45" s="23">
        <f t="shared" si="1"/>
        <v>96</v>
      </c>
      <c r="H45">
        <f t="shared" si="6"/>
        <v>100</v>
      </c>
      <c r="J45">
        <v>78</v>
      </c>
      <c r="K45">
        <f>CORREL(B$2:B45,$G$2:$G45)</f>
        <v>-0.24144122868283999</v>
      </c>
      <c r="L45">
        <f>CORREL(C$2:C45,$G$2:$G45)</f>
        <v>0.29691738224486319</v>
      </c>
      <c r="M45">
        <f>CORREL(D$2:D45,$G$2:$G45)</f>
        <v>-0.3732611110339098</v>
      </c>
      <c r="N45" s="46">
        <f>CORREL(E$2:E45,$G$2:$G45)</f>
        <v>8.814999706118308E-2</v>
      </c>
      <c r="O45" s="46">
        <f>CORREL(F$2:F45,$G$2:$G45)</f>
        <v>0.3754480276347546</v>
      </c>
      <c r="P45">
        <f>CORREL(G$2:G45,$G$2:$G45)</f>
        <v>1</v>
      </c>
      <c r="R45">
        <f t="shared" si="3"/>
        <v>-0.24144122868283999</v>
      </c>
      <c r="S45">
        <f t="shared" si="4"/>
        <v>-0.3732611110339098</v>
      </c>
      <c r="T45">
        <f>HLOOKUP(R45,$K45:$O$122,J45,0)</f>
        <v>1</v>
      </c>
      <c r="U45">
        <f>HLOOKUP(S45,$K45:$O$122,J45,0)</f>
        <v>3</v>
      </c>
    </row>
    <row r="46" spans="1:21" x14ac:dyDescent="0.3">
      <c r="A46" t="s">
        <v>239</v>
      </c>
      <c r="B46">
        <f t="shared" si="7"/>
        <v>42</v>
      </c>
      <c r="C46">
        <f t="shared" si="8"/>
        <v>1</v>
      </c>
      <c r="D46">
        <f t="shared" si="7"/>
        <v>55</v>
      </c>
      <c r="E46">
        <f t="shared" si="9"/>
        <v>1</v>
      </c>
      <c r="F46">
        <f t="shared" si="9"/>
        <v>1</v>
      </c>
      <c r="G46" s="23">
        <f t="shared" si="1"/>
        <v>96</v>
      </c>
      <c r="H46">
        <f t="shared" si="6"/>
        <v>100</v>
      </c>
      <c r="J46">
        <v>77</v>
      </c>
      <c r="K46">
        <f>CORREL(B$2:B46,$G$2:$G46)</f>
        <v>-0.24921806126992763</v>
      </c>
      <c r="L46">
        <f>CORREL(C$2:C46,$G$2:$G46)</f>
        <v>0.30018383679717675</v>
      </c>
      <c r="M46">
        <f>CORREL(D$2:D46,$G$2:$G46)</f>
        <v>-0.37558986558513557</v>
      </c>
      <c r="N46" s="46">
        <f>CORREL(E$2:E46,$G$2:$G46)</f>
        <v>9.2536687278208143E-2</v>
      </c>
      <c r="O46" s="46">
        <f>CORREL(F$2:F46,$G$2:$G46)</f>
        <v>0.37957179030078336</v>
      </c>
      <c r="P46">
        <f>CORREL(G$2:G46,$G$2:$G46)</f>
        <v>1</v>
      </c>
      <c r="R46">
        <f t="shared" si="3"/>
        <v>-0.24921806126992763</v>
      </c>
      <c r="S46">
        <f t="shared" si="4"/>
        <v>-0.37558986558513557</v>
      </c>
      <c r="T46">
        <f>HLOOKUP(R46,$K46:$O$122,J46,0)</f>
        <v>1</v>
      </c>
      <c r="U46">
        <f>HLOOKUP(S46,$K46:$O$122,J46,0)</f>
        <v>3</v>
      </c>
    </row>
    <row r="47" spans="1:21" x14ac:dyDescent="0.3">
      <c r="A47" t="s">
        <v>240</v>
      </c>
      <c r="B47">
        <f t="shared" si="7"/>
        <v>43</v>
      </c>
      <c r="C47">
        <f t="shared" si="8"/>
        <v>1</v>
      </c>
      <c r="D47">
        <f t="shared" si="7"/>
        <v>54</v>
      </c>
      <c r="E47">
        <f t="shared" si="9"/>
        <v>1</v>
      </c>
      <c r="F47">
        <f t="shared" si="9"/>
        <v>1</v>
      </c>
      <c r="G47" s="23">
        <f t="shared" si="1"/>
        <v>96</v>
      </c>
      <c r="H47">
        <f t="shared" si="6"/>
        <v>100</v>
      </c>
      <c r="J47">
        <v>76</v>
      </c>
      <c r="K47">
        <f>CORREL(B$2:B47,$G$2:$G47)</f>
        <v>-0.25662855818929547</v>
      </c>
      <c r="L47">
        <f>CORREL(C$2:C47,$G$2:$G47)</f>
        <v>0.30327999548019985</v>
      </c>
      <c r="M47">
        <f>CORREL(D$2:D47,$G$2:$G47)</f>
        <v>-0.37755795375922985</v>
      </c>
      <c r="N47" s="46">
        <f>CORREL(E$2:E47,$G$2:$G47)</f>
        <v>9.6693326154922252E-2</v>
      </c>
      <c r="O47" s="46">
        <f>CORREL(F$2:F47,$G$2:$G47)</f>
        <v>0.38346180994124762</v>
      </c>
      <c r="P47">
        <f>CORREL(G$2:G47,$G$2:$G47)</f>
        <v>1.0000000000000002</v>
      </c>
      <c r="R47">
        <f t="shared" si="3"/>
        <v>-0.25662855818929547</v>
      </c>
      <c r="S47">
        <f t="shared" si="4"/>
        <v>-0.37755795375922985</v>
      </c>
      <c r="T47">
        <f>HLOOKUP(R47,$K47:$O$122,J47,0)</f>
        <v>1</v>
      </c>
      <c r="U47">
        <f>HLOOKUP(S47,$K47:$O$122,J47,0)</f>
        <v>3</v>
      </c>
    </row>
    <row r="48" spans="1:21" x14ac:dyDescent="0.3">
      <c r="A48" t="s">
        <v>241</v>
      </c>
      <c r="B48">
        <f t="shared" si="7"/>
        <v>44</v>
      </c>
      <c r="C48">
        <f t="shared" si="8"/>
        <v>1</v>
      </c>
      <c r="D48">
        <f t="shared" si="7"/>
        <v>53</v>
      </c>
      <c r="E48">
        <f t="shared" si="9"/>
        <v>1</v>
      </c>
      <c r="F48">
        <f t="shared" si="9"/>
        <v>1</v>
      </c>
      <c r="G48" s="23">
        <f t="shared" si="1"/>
        <v>96</v>
      </c>
      <c r="H48">
        <f t="shared" si="6"/>
        <v>100</v>
      </c>
      <c r="J48">
        <v>75</v>
      </c>
      <c r="K48">
        <f>CORREL(B$2:B48,$G$2:$G48)</f>
        <v>-0.26367682833519279</v>
      </c>
      <c r="L48">
        <f>CORREL(C$2:C48,$G$2:$G48)</f>
        <v>0.30621883748056544</v>
      </c>
      <c r="M48">
        <f>CORREL(D$2:D48,$G$2:$G48)</f>
        <v>-0.37918384153753271</v>
      </c>
      <c r="N48" s="46">
        <f>CORREL(E$2:E48,$G$2:$G48)</f>
        <v>0.10063754833127982</v>
      </c>
      <c r="O48" s="46">
        <f>CORREL(F$2:F48,$G$2:$G48)</f>
        <v>0.38713748416847726</v>
      </c>
      <c r="P48">
        <f>CORREL(G$2:G48,$G$2:$G48)</f>
        <v>1.0000000000000002</v>
      </c>
      <c r="R48">
        <f t="shared" si="3"/>
        <v>-0.26367682833519279</v>
      </c>
      <c r="S48">
        <f t="shared" si="4"/>
        <v>-0.37918384153753271</v>
      </c>
      <c r="T48">
        <f>HLOOKUP(R48,$K48:$O$122,J48,0)</f>
        <v>1</v>
      </c>
      <c r="U48">
        <f>HLOOKUP(S48,$K48:$O$122,J48,0)</f>
        <v>3</v>
      </c>
    </row>
    <row r="49" spans="1:21" x14ac:dyDescent="0.3">
      <c r="A49" t="s">
        <v>242</v>
      </c>
      <c r="B49">
        <f t="shared" si="7"/>
        <v>45</v>
      </c>
      <c r="C49">
        <f t="shared" si="8"/>
        <v>1</v>
      </c>
      <c r="D49">
        <f t="shared" si="7"/>
        <v>52</v>
      </c>
      <c r="E49">
        <f t="shared" si="9"/>
        <v>1</v>
      </c>
      <c r="F49">
        <f t="shared" si="9"/>
        <v>1</v>
      </c>
      <c r="G49" s="23">
        <f t="shared" si="1"/>
        <v>96</v>
      </c>
      <c r="H49">
        <f t="shared" si="6"/>
        <v>100</v>
      </c>
      <c r="J49">
        <v>74</v>
      </c>
      <c r="K49">
        <f>CORREL(B$2:B49,$G$2:$G49)</f>
        <v>-0.27036863944449263</v>
      </c>
      <c r="L49">
        <f>CORREL(C$2:C49,$G$2:$G49)</f>
        <v>0.30901205570778423</v>
      </c>
      <c r="M49">
        <f>CORREL(D$2:D49,$G$2:$G49)</f>
        <v>-0.38048337792572967</v>
      </c>
      <c r="N49" s="46">
        <f>CORREL(E$2:E49,$G$2:$G49)</f>
        <v>0.10438523095555265</v>
      </c>
      <c r="O49" s="46">
        <f>CORREL(F$2:F49,$G$2:$G49)</f>
        <v>0.39061611465785884</v>
      </c>
      <c r="P49">
        <f>CORREL(G$2:G49,$G$2:$G49)</f>
        <v>1</v>
      </c>
      <c r="R49">
        <f t="shared" si="3"/>
        <v>-0.27036863944449263</v>
      </c>
      <c r="S49">
        <f t="shared" si="4"/>
        <v>-0.38048337792572967</v>
      </c>
      <c r="T49">
        <f>HLOOKUP(R49,$K49:$O$122,J49,0)</f>
        <v>1</v>
      </c>
      <c r="U49">
        <f>HLOOKUP(S49,$K49:$O$122,J49,0)</f>
        <v>3</v>
      </c>
    </row>
    <row r="50" spans="1:21" x14ac:dyDescent="0.3">
      <c r="A50" t="s">
        <v>243</v>
      </c>
      <c r="B50">
        <f t="shared" si="7"/>
        <v>46</v>
      </c>
      <c r="C50">
        <f t="shared" si="8"/>
        <v>1</v>
      </c>
      <c r="D50">
        <f t="shared" si="7"/>
        <v>51</v>
      </c>
      <c r="E50">
        <f t="shared" si="9"/>
        <v>1</v>
      </c>
      <c r="F50">
        <f t="shared" si="9"/>
        <v>1</v>
      </c>
      <c r="G50" s="23">
        <f t="shared" si="1"/>
        <v>96</v>
      </c>
      <c r="H50">
        <f t="shared" si="6"/>
        <v>100</v>
      </c>
      <c r="J50">
        <v>73</v>
      </c>
      <c r="K50">
        <f>CORREL(B$2:B50,$G$2:$G50)</f>
        <v>-0.27671117948447377</v>
      </c>
      <c r="L50">
        <f>CORREL(C$2:C50,$G$2:$G50)</f>
        <v>0.31167021228452074</v>
      </c>
      <c r="M50">
        <f>CORREL(D$2:D50,$G$2:$G50)</f>
        <v>-0.38147018869143406</v>
      </c>
      <c r="N50" s="46">
        <f>CORREL(E$2:E50,$G$2:$G50)</f>
        <v>0.1079507073060961</v>
      </c>
      <c r="O50" s="46">
        <f>CORREL(F$2:F50,$G$2:$G50)</f>
        <v>0.39391318371058376</v>
      </c>
      <c r="P50">
        <f>CORREL(G$2:G50,$G$2:$G50)</f>
        <v>1</v>
      </c>
      <c r="R50">
        <f t="shared" si="3"/>
        <v>-0.27671117948447377</v>
      </c>
      <c r="S50">
        <f t="shared" si="4"/>
        <v>-0.38147018869143406</v>
      </c>
      <c r="T50">
        <f>HLOOKUP(R50,$K50:$O$122,J50,0)</f>
        <v>1</v>
      </c>
      <c r="U50">
        <f>HLOOKUP(S50,$K50:$O$122,J50,0)</f>
        <v>3</v>
      </c>
    </row>
    <row r="51" spans="1:21" x14ac:dyDescent="0.3">
      <c r="A51" t="s">
        <v>244</v>
      </c>
      <c r="B51">
        <f t="shared" si="7"/>
        <v>47</v>
      </c>
      <c r="C51">
        <f t="shared" si="8"/>
        <v>1</v>
      </c>
      <c r="D51">
        <f t="shared" si="7"/>
        <v>50</v>
      </c>
      <c r="E51">
        <f t="shared" si="9"/>
        <v>1</v>
      </c>
      <c r="F51">
        <f t="shared" si="9"/>
        <v>1</v>
      </c>
      <c r="G51" s="23">
        <f t="shared" si="1"/>
        <v>96</v>
      </c>
      <c r="H51">
        <f t="shared" si="6"/>
        <v>100</v>
      </c>
      <c r="J51">
        <v>72</v>
      </c>
      <c r="K51">
        <f>CORREL(B$2:B51,$G$2:$G51)</f>
        <v>-0.28271282975567302</v>
      </c>
      <c r="L51">
        <f>CORREL(C$2:C51,$G$2:$G51)</f>
        <v>0.31420287201374952</v>
      </c>
      <c r="M51">
        <f>CORREL(D$2:D51,$G$2:$G51)</f>
        <v>-0.3821560099791298</v>
      </c>
      <c r="N51" s="46">
        <f>CORREL(E$2:E51,$G$2:$G51)</f>
        <v>0.11134694999368938</v>
      </c>
      <c r="O51" s="46">
        <f>CORREL(F$2:F51,$G$2:$G51)</f>
        <v>0.39704258801600711</v>
      </c>
      <c r="P51">
        <f>CORREL(G$2:G51,$G$2:$G51)</f>
        <v>1</v>
      </c>
      <c r="R51">
        <f t="shared" si="3"/>
        <v>-0.28271282975567302</v>
      </c>
      <c r="S51">
        <f t="shared" si="4"/>
        <v>-0.3821560099791298</v>
      </c>
      <c r="T51">
        <f>HLOOKUP(R51,$K51:$O$122,J51,0)</f>
        <v>1</v>
      </c>
      <c r="U51">
        <f>HLOOKUP(S51,$K51:$O$122,J51,0)</f>
        <v>3</v>
      </c>
    </row>
    <row r="52" spans="1:21" x14ac:dyDescent="0.3">
      <c r="A52" t="s">
        <v>245</v>
      </c>
      <c r="B52">
        <f t="shared" si="7"/>
        <v>48</v>
      </c>
      <c r="C52">
        <f t="shared" si="8"/>
        <v>1</v>
      </c>
      <c r="D52">
        <f t="shared" si="7"/>
        <v>49</v>
      </c>
      <c r="E52">
        <f t="shared" si="9"/>
        <v>1</v>
      </c>
      <c r="F52">
        <f t="shared" si="9"/>
        <v>1</v>
      </c>
      <c r="G52" s="23">
        <f t="shared" si="1"/>
        <v>96</v>
      </c>
      <c r="H52">
        <f t="shared" si="6"/>
        <v>100</v>
      </c>
      <c r="J52">
        <v>71</v>
      </c>
      <c r="K52">
        <f>CORREL(B$2:B52,$G$2:$G52)</f>
        <v>-0.28838295217632426</v>
      </c>
      <c r="L52">
        <f>CORREL(C$2:C52,$G$2:$G52)</f>
        <v>0.31661871737805569</v>
      </c>
      <c r="M52">
        <f>CORREL(D$2:D52,$G$2:$G52)</f>
        <v>-0.38255097359482587</v>
      </c>
      <c r="N52" s="46">
        <f>CORREL(E$2:E52,$G$2:$G52)</f>
        <v>0.11458572868096163</v>
      </c>
      <c r="O52" s="46">
        <f>CORREL(F$2:F52,$G$2:$G52)</f>
        <v>0.40001683716936853</v>
      </c>
      <c r="P52">
        <f>CORREL(G$2:G52,$G$2:$G52)</f>
        <v>0.99999999999999989</v>
      </c>
      <c r="R52">
        <f t="shared" si="3"/>
        <v>-0.28838295217632426</v>
      </c>
      <c r="S52">
        <f t="shared" si="4"/>
        <v>-0.38255097359482587</v>
      </c>
      <c r="T52">
        <f>HLOOKUP(R52,$K52:$O$122,J52,0)</f>
        <v>1</v>
      </c>
      <c r="U52">
        <f>HLOOKUP(S52,$K52:$O$122,J52,0)</f>
        <v>3</v>
      </c>
    </row>
    <row r="53" spans="1:21" x14ac:dyDescent="0.3">
      <c r="A53" t="s">
        <v>246</v>
      </c>
      <c r="B53">
        <f t="shared" si="7"/>
        <v>49</v>
      </c>
      <c r="C53">
        <f t="shared" si="8"/>
        <v>1</v>
      </c>
      <c r="D53">
        <f t="shared" si="7"/>
        <v>48</v>
      </c>
      <c r="E53">
        <f t="shared" si="9"/>
        <v>1</v>
      </c>
      <c r="F53">
        <f t="shared" si="9"/>
        <v>1</v>
      </c>
      <c r="G53" s="23">
        <f t="shared" si="1"/>
        <v>96</v>
      </c>
      <c r="H53">
        <f t="shared" si="6"/>
        <v>100</v>
      </c>
      <c r="J53">
        <v>70</v>
      </c>
      <c r="K53">
        <f>CORREL(B$2:B53,$G$2:$G53)</f>
        <v>-0.29373169250015457</v>
      </c>
      <c r="L53">
        <f>CORREL(C$2:C53,$G$2:$G53)</f>
        <v>0.31892564798514056</v>
      </c>
      <c r="M53">
        <f>CORREL(D$2:D53,$G$2:$G53)</f>
        <v>-0.38266385318261636</v>
      </c>
      <c r="N53" s="46">
        <f>CORREL(E$2:E53,$G$2:$G53)</f>
        <v>0.11767774636059865</v>
      </c>
      <c r="O53" s="46">
        <f>CORREL(F$2:F53,$G$2:$G53)</f>
        <v>0.40284722300956832</v>
      </c>
      <c r="P53">
        <f>CORREL(G$2:G53,$G$2:$G53)</f>
        <v>1.0000000000000002</v>
      </c>
      <c r="R53">
        <f t="shared" si="3"/>
        <v>-0.29373169250015457</v>
      </c>
      <c r="S53">
        <f t="shared" si="4"/>
        <v>-0.38266385318261636</v>
      </c>
      <c r="T53">
        <f>HLOOKUP(R53,$K53:$O$122,J53,0)</f>
        <v>1</v>
      </c>
      <c r="U53">
        <f>HLOOKUP(S53,$K53:$O$122,J53,0)</f>
        <v>3</v>
      </c>
    </row>
    <row r="54" spans="1:21" x14ac:dyDescent="0.3">
      <c r="A54" t="s">
        <v>247</v>
      </c>
      <c r="B54">
        <f t="shared" si="7"/>
        <v>50</v>
      </c>
      <c r="C54">
        <f t="shared" si="8"/>
        <v>1</v>
      </c>
      <c r="D54">
        <f t="shared" si="7"/>
        <v>47</v>
      </c>
      <c r="E54">
        <f t="shared" si="9"/>
        <v>1</v>
      </c>
      <c r="F54">
        <f t="shared" si="9"/>
        <v>1</v>
      </c>
      <c r="G54" s="23">
        <f t="shared" si="1"/>
        <v>96</v>
      </c>
      <c r="H54">
        <f t="shared" si="6"/>
        <v>100</v>
      </c>
      <c r="J54">
        <v>69</v>
      </c>
      <c r="K54">
        <f>CORREL(B$2:B54,$G$2:$G54)</f>
        <v>-0.29876980056223656</v>
      </c>
      <c r="L54">
        <f>CORREL(C$2:C54,$G$2:$G54)</f>
        <v>0.32113086685974451</v>
      </c>
      <c r="M54">
        <f>CORREL(D$2:D54,$G$2:$G54)</f>
        <v>-0.38250227854124469</v>
      </c>
      <c r="N54" s="46">
        <f>CORREL(E$2:E54,$G$2:$G54)</f>
        <v>0.12063275751764865</v>
      </c>
      <c r="O54" s="46">
        <f>CORREL(F$2:F54,$G$2:$G54)</f>
        <v>0.40554396467455928</v>
      </c>
      <c r="P54">
        <f>CORREL(G$2:G54,$G$2:$G54)</f>
        <v>1.0000000000000002</v>
      </c>
      <c r="R54">
        <f t="shared" si="3"/>
        <v>-0.29876980056223656</v>
      </c>
      <c r="S54">
        <f t="shared" si="4"/>
        <v>-0.38250227854124469</v>
      </c>
      <c r="T54">
        <f>HLOOKUP(R54,$K54:$O$122,J54,0)</f>
        <v>1</v>
      </c>
      <c r="U54">
        <f>HLOOKUP(S54,$K54:$O$122,J54,0)</f>
        <v>3</v>
      </c>
    </row>
    <row r="55" spans="1:21" x14ac:dyDescent="0.3">
      <c r="A55" t="s">
        <v>248</v>
      </c>
      <c r="B55">
        <f t="shared" si="7"/>
        <v>51</v>
      </c>
      <c r="C55">
        <f t="shared" si="8"/>
        <v>1</v>
      </c>
      <c r="D55">
        <f t="shared" si="7"/>
        <v>46</v>
      </c>
      <c r="E55">
        <f t="shared" si="9"/>
        <v>1</v>
      </c>
      <c r="F55">
        <f t="shared" si="9"/>
        <v>1</v>
      </c>
      <c r="G55" s="23">
        <f t="shared" si="1"/>
        <v>96</v>
      </c>
      <c r="H55">
        <f t="shared" si="6"/>
        <v>100</v>
      </c>
      <c r="J55">
        <v>68</v>
      </c>
      <c r="K55">
        <f>CORREL(B$2:B55,$G$2:$G55)</f>
        <v>-0.30350846806764253</v>
      </c>
      <c r="L55">
        <f>CORREL(C$2:C55,$G$2:$G55)</f>
        <v>0.32324095556796806</v>
      </c>
      <c r="M55">
        <f>CORREL(D$2:D55,$G$2:$G55)</f>
        <v>-0.38207292379650615</v>
      </c>
      <c r="N55" s="46">
        <f>CORREL(E$2:E55,$G$2:$G55)</f>
        <v>0.12345967092462036</v>
      </c>
      <c r="O55" s="46">
        <f>CORREL(F$2:F55,$G$2:$G55)</f>
        <v>0.40811633335212233</v>
      </c>
      <c r="P55">
        <f>CORREL(G$2:G55,$G$2:$G55)</f>
        <v>1.0000000000000002</v>
      </c>
      <c r="R55">
        <f t="shared" si="3"/>
        <v>-0.30350846806764253</v>
      </c>
      <c r="S55">
        <f t="shared" si="4"/>
        <v>-0.38207292379650615</v>
      </c>
      <c r="T55">
        <f>HLOOKUP(R55,$K55:$O$122,J55,0)</f>
        <v>1</v>
      </c>
      <c r="U55">
        <f>HLOOKUP(S55,$K55:$O$122,J55,0)</f>
        <v>3</v>
      </c>
    </row>
    <row r="56" spans="1:21" x14ac:dyDescent="0.3">
      <c r="A56" t="s">
        <v>249</v>
      </c>
      <c r="B56">
        <f t="shared" si="7"/>
        <v>52</v>
      </c>
      <c r="C56">
        <f t="shared" si="8"/>
        <v>1</v>
      </c>
      <c r="D56">
        <f t="shared" si="7"/>
        <v>45</v>
      </c>
      <c r="E56">
        <f t="shared" si="9"/>
        <v>1</v>
      </c>
      <c r="F56">
        <f t="shared" si="9"/>
        <v>1</v>
      </c>
      <c r="G56" s="23">
        <f t="shared" si="1"/>
        <v>96</v>
      </c>
      <c r="H56">
        <f t="shared" si="6"/>
        <v>100</v>
      </c>
      <c r="J56">
        <v>67</v>
      </c>
      <c r="K56">
        <f>CORREL(B$2:B56,$G$2:$G56)</f>
        <v>-0.3079591839451814</v>
      </c>
      <c r="L56">
        <f>CORREL(C$2:C56,$G$2:$G56)</f>
        <v>0.3252619398245562</v>
      </c>
      <c r="M56">
        <f>CORREL(D$2:D56,$G$2:$G56)</f>
        <v>-0.38138167394411304</v>
      </c>
      <c r="N56" s="46">
        <f>CORREL(E$2:E56,$G$2:$G56)</f>
        <v>0.12616663935153885</v>
      </c>
      <c r="O56" s="46">
        <f>CORREL(F$2:F56,$G$2:$G56)</f>
        <v>0.41057275997435461</v>
      </c>
      <c r="P56">
        <f>CORREL(G$2:G56,$G$2:$G56)</f>
        <v>0.99999999999999989</v>
      </c>
      <c r="R56">
        <f t="shared" si="3"/>
        <v>-0.3079591839451814</v>
      </c>
      <c r="S56">
        <f t="shared" si="4"/>
        <v>-0.38138167394411304</v>
      </c>
      <c r="T56">
        <f>HLOOKUP(R56,$K56:$O$122,J56,0)</f>
        <v>1</v>
      </c>
      <c r="U56">
        <f>HLOOKUP(S56,$K56:$O$122,J56,0)</f>
        <v>3</v>
      </c>
    </row>
    <row r="57" spans="1:21" x14ac:dyDescent="0.3">
      <c r="A57" t="s">
        <v>250</v>
      </c>
      <c r="B57">
        <f t="shared" si="7"/>
        <v>53</v>
      </c>
      <c r="C57">
        <f t="shared" si="8"/>
        <v>1</v>
      </c>
      <c r="D57">
        <f t="shared" si="7"/>
        <v>44</v>
      </c>
      <c r="E57">
        <f t="shared" si="9"/>
        <v>1</v>
      </c>
      <c r="F57">
        <f t="shared" si="9"/>
        <v>1</v>
      </c>
      <c r="G57" s="23">
        <f t="shared" si="1"/>
        <v>96</v>
      </c>
      <c r="H57">
        <f t="shared" si="6"/>
        <v>100</v>
      </c>
      <c r="J57">
        <v>66</v>
      </c>
      <c r="K57">
        <f>CORREL(B$2:B57,$G$2:$G57)</f>
        <v>-0.31213360688636899</v>
      </c>
      <c r="L57">
        <f>CORREL(C$2:C57,$G$2:$G57)</f>
        <v>0.32719934696065606</v>
      </c>
      <c r="M57">
        <f>CORREL(D$2:D57,$G$2:$G57)</f>
        <v>-0.38043377332687078</v>
      </c>
      <c r="N57" s="46">
        <f>CORREL(E$2:E57,$G$2:$G57)</f>
        <v>0.12876113809383544</v>
      </c>
      <c r="O57" s="46">
        <f>CORREL(F$2:F57,$G$2:$G57)</f>
        <v>0.41292092852221912</v>
      </c>
      <c r="P57">
        <f>CORREL(G$2:G57,$G$2:$G57)</f>
        <v>1</v>
      </c>
      <c r="R57">
        <f t="shared" si="3"/>
        <v>-0.31213360688636899</v>
      </c>
      <c r="S57">
        <f t="shared" si="4"/>
        <v>-0.38043377332687078</v>
      </c>
      <c r="T57">
        <f>HLOOKUP(R57,$K57:$O$122,J57,0)</f>
        <v>1</v>
      </c>
      <c r="U57">
        <f>HLOOKUP(S57,$K57:$O$122,J57,0)</f>
        <v>3</v>
      </c>
    </row>
    <row r="58" spans="1:21" x14ac:dyDescent="0.3">
      <c r="A58" t="s">
        <v>251</v>
      </c>
      <c r="B58">
        <f t="shared" si="7"/>
        <v>54</v>
      </c>
      <c r="C58">
        <f t="shared" si="8"/>
        <v>1</v>
      </c>
      <c r="D58">
        <f t="shared" si="7"/>
        <v>43</v>
      </c>
      <c r="E58">
        <f t="shared" si="9"/>
        <v>1</v>
      </c>
      <c r="F58">
        <f t="shared" si="9"/>
        <v>1</v>
      </c>
      <c r="G58" s="23">
        <f t="shared" si="1"/>
        <v>96</v>
      </c>
      <c r="H58">
        <f t="shared" si="6"/>
        <v>100</v>
      </c>
      <c r="J58">
        <v>65</v>
      </c>
      <c r="K58">
        <f>CORREL(B$2:B58,$G$2:$G58)</f>
        <v>-0.31604345437536746</v>
      </c>
      <c r="L58">
        <f>CORREL(C$2:C58,$G$2:$G58)</f>
        <v>0.32905825640629294</v>
      </c>
      <c r="M58">
        <f>CORREL(D$2:D58,$G$2:$G58)</f>
        <v>-0.37923395885068178</v>
      </c>
      <c r="N58" s="46">
        <f>CORREL(E$2:E58,$G$2:$G58)</f>
        <v>0.13125003391112122</v>
      </c>
      <c r="O58" s="46">
        <f>CORREL(F$2:F58,$G$2:$G58)</f>
        <v>0.41516785713945631</v>
      </c>
      <c r="P58">
        <f>CORREL(G$2:G58,$G$2:$G58)</f>
        <v>1.0000000000000002</v>
      </c>
      <c r="R58">
        <f t="shared" si="3"/>
        <v>-0.31604345437536746</v>
      </c>
      <c r="S58">
        <f t="shared" si="4"/>
        <v>-0.37923395885068178</v>
      </c>
      <c r="T58">
        <f>HLOOKUP(R58,$K58:$O$122,J58,0)</f>
        <v>1</v>
      </c>
      <c r="U58">
        <f>HLOOKUP(S58,$K58:$O$122,J58,0)</f>
        <v>3</v>
      </c>
    </row>
    <row r="59" spans="1:21" x14ac:dyDescent="0.3">
      <c r="A59" t="s">
        <v>252</v>
      </c>
      <c r="B59">
        <f t="shared" si="7"/>
        <v>55</v>
      </c>
      <c r="C59">
        <f t="shared" si="8"/>
        <v>1</v>
      </c>
      <c r="D59">
        <f t="shared" si="7"/>
        <v>42</v>
      </c>
      <c r="E59">
        <f t="shared" si="9"/>
        <v>1</v>
      </c>
      <c r="F59">
        <f t="shared" si="9"/>
        <v>1</v>
      </c>
      <c r="G59" s="23">
        <f t="shared" si="1"/>
        <v>96</v>
      </c>
      <c r="H59">
        <f t="shared" si="6"/>
        <v>100</v>
      </c>
      <c r="J59">
        <v>64</v>
      </c>
      <c r="K59">
        <f>CORREL(B$2:B59,$G$2:$G59)</f>
        <v>-0.31970040728247939</v>
      </c>
      <c r="L59">
        <f>CORREL(C$2:C59,$G$2:$G59)</f>
        <v>0.33084334415852606</v>
      </c>
      <c r="M59">
        <f>CORREL(D$2:D59,$G$2:$G59)</f>
        <v>-0.37778658013280864</v>
      </c>
      <c r="N59" s="46">
        <f>CORREL(E$2:E59,$G$2:$G59)</f>
        <v>0.13363964571569703</v>
      </c>
      <c r="O59" s="46">
        <f>CORREL(F$2:F59,$G$2:$G59)</f>
        <v>0.41731996887846751</v>
      </c>
      <c r="P59">
        <f>CORREL(G$2:G59,$G$2:$G59)</f>
        <v>1</v>
      </c>
      <c r="R59">
        <f t="shared" si="3"/>
        <v>-0.31970040728247939</v>
      </c>
      <c r="S59">
        <f t="shared" si="4"/>
        <v>-0.37778658013280864</v>
      </c>
      <c r="T59">
        <f>HLOOKUP(R59,$K59:$O$122,J59,0)</f>
        <v>1</v>
      </c>
      <c r="U59">
        <f>HLOOKUP(S59,$K59:$O$122,J59,0)</f>
        <v>3</v>
      </c>
    </row>
    <row r="60" spans="1:21" x14ac:dyDescent="0.3">
      <c r="A60" t="s">
        <v>253</v>
      </c>
      <c r="B60">
        <f t="shared" si="7"/>
        <v>56</v>
      </c>
      <c r="C60">
        <f t="shared" si="8"/>
        <v>1</v>
      </c>
      <c r="D60">
        <f t="shared" si="7"/>
        <v>41</v>
      </c>
      <c r="E60">
        <f t="shared" si="9"/>
        <v>1</v>
      </c>
      <c r="F60">
        <f t="shared" si="9"/>
        <v>1</v>
      </c>
      <c r="G60" s="23">
        <f t="shared" si="1"/>
        <v>96</v>
      </c>
      <c r="H60">
        <f t="shared" si="6"/>
        <v>100</v>
      </c>
      <c r="J60">
        <v>63</v>
      </c>
      <c r="K60">
        <f>CORREL(B$2:B60,$G$2:$G60)</f>
        <v>-0.32311602893295194</v>
      </c>
      <c r="L60">
        <f>CORREL(C$2:C60,$G$2:$G60)</f>
        <v>0.33255892205488369</v>
      </c>
      <c r="M60">
        <f>CORREL(D$2:D60,$G$2:$G60)</f>
        <v>-0.37609570828076344</v>
      </c>
      <c r="N60" s="46">
        <f>CORREL(E$2:E60,$G$2:$G60)</f>
        <v>0.13593579814019194</v>
      </c>
      <c r="O60" s="46">
        <f>CORREL(F$2:F60,$G$2:$G60)</f>
        <v>0.4193831535951712</v>
      </c>
      <c r="P60">
        <f>CORREL(G$2:G60,$G$2:$G60)</f>
        <v>0.99999999999999989</v>
      </c>
      <c r="R60">
        <f t="shared" si="3"/>
        <v>-0.32311602893295194</v>
      </c>
      <c r="S60">
        <f t="shared" si="4"/>
        <v>-0.37609570828076344</v>
      </c>
      <c r="T60">
        <f>HLOOKUP(R60,$K60:$O$122,J60,0)</f>
        <v>1</v>
      </c>
      <c r="U60">
        <f>HLOOKUP(S60,$K60:$O$122,J60,0)</f>
        <v>3</v>
      </c>
    </row>
    <row r="61" spans="1:21" x14ac:dyDescent="0.3">
      <c r="A61" t="s">
        <v>254</v>
      </c>
      <c r="B61">
        <f t="shared" si="7"/>
        <v>57</v>
      </c>
      <c r="C61">
        <f t="shared" si="8"/>
        <v>1</v>
      </c>
      <c r="D61">
        <f t="shared" si="7"/>
        <v>40</v>
      </c>
      <c r="E61">
        <f t="shared" si="9"/>
        <v>1</v>
      </c>
      <c r="F61">
        <f t="shared" si="9"/>
        <v>1</v>
      </c>
      <c r="G61" s="23">
        <f t="shared" si="1"/>
        <v>96</v>
      </c>
      <c r="H61">
        <f t="shared" si="6"/>
        <v>100</v>
      </c>
      <c r="J61">
        <v>62</v>
      </c>
      <c r="K61">
        <f>CORREL(B$2:B61,$G$2:$G61)</f>
        <v>-0.32630169746426874</v>
      </c>
      <c r="L61">
        <f>CORREL(C$2:C61,$G$2:$G61)</f>
        <v>0.33420897254662113</v>
      </c>
      <c r="M61">
        <f>CORREL(D$2:D61,$G$2:$G61)</f>
        <v>-0.37416523459759055</v>
      </c>
      <c r="N61" s="46">
        <f>CORREL(E$2:E61,$G$2:$G61)</f>
        <v>0.13814386894041483</v>
      </c>
      <c r="O61" s="46">
        <f>CORREL(F$2:F61,$G$2:$G61)</f>
        <v>0.42136282226090821</v>
      </c>
      <c r="P61">
        <f>CORREL(G$2:G61,$G$2:$G61)</f>
        <v>0.99999999999999989</v>
      </c>
      <c r="R61">
        <f t="shared" si="3"/>
        <v>-0.32630169746426874</v>
      </c>
      <c r="S61">
        <f t="shared" si="4"/>
        <v>-0.37416523459759055</v>
      </c>
      <c r="T61">
        <f>HLOOKUP(R61,$K61:$O$122,J61,0)</f>
        <v>1</v>
      </c>
      <c r="U61">
        <f>HLOOKUP(S61,$K61:$O$122,J61,0)</f>
        <v>3</v>
      </c>
    </row>
    <row r="62" spans="1:21" x14ac:dyDescent="0.3">
      <c r="A62" t="s">
        <v>255</v>
      </c>
      <c r="B62">
        <f t="shared" si="7"/>
        <v>58</v>
      </c>
      <c r="C62">
        <f t="shared" si="8"/>
        <v>1</v>
      </c>
      <c r="D62">
        <f t="shared" si="7"/>
        <v>39</v>
      </c>
      <c r="E62">
        <f t="shared" si="9"/>
        <v>1</v>
      </c>
      <c r="F62">
        <f t="shared" si="9"/>
        <v>1</v>
      </c>
      <c r="G62" s="23">
        <f t="shared" si="1"/>
        <v>96</v>
      </c>
      <c r="H62">
        <f t="shared" si="6"/>
        <v>100</v>
      </c>
      <c r="J62">
        <v>61</v>
      </c>
      <c r="K62">
        <f>CORREL(B$2:B62,$G$2:$G62)</f>
        <v>-0.32926855023834739</v>
      </c>
      <c r="L62">
        <f>CORREL(C$2:C62,$G$2:$G62)</f>
        <v>0.33579717956205984</v>
      </c>
      <c r="M62">
        <f>CORREL(D$2:D62,$G$2:$G62)</f>
        <v>-0.3719989601814977</v>
      </c>
      <c r="N62" s="46">
        <f>CORREL(E$2:E62,$G$2:$G62)</f>
        <v>0.14026883104556159</v>
      </c>
      <c r="O62" s="46">
        <f>CORREL(F$2:F62,$G$2:$G62)</f>
        <v>0.42326395475560885</v>
      </c>
      <c r="P62">
        <f>CORREL(G$2:G62,$G$2:$G62)</f>
        <v>1</v>
      </c>
      <c r="R62">
        <f t="shared" si="3"/>
        <v>-0.32926855023834739</v>
      </c>
      <c r="S62">
        <f t="shared" si="4"/>
        <v>-0.3719989601814977</v>
      </c>
      <c r="T62">
        <f>HLOOKUP(R62,$K62:$O$122,J62,0)</f>
        <v>1</v>
      </c>
      <c r="U62">
        <f>HLOOKUP(S62,$K62:$O$122,J62,0)</f>
        <v>3</v>
      </c>
    </row>
    <row r="63" spans="1:21" x14ac:dyDescent="0.3">
      <c r="A63" t="s">
        <v>256</v>
      </c>
      <c r="B63">
        <f t="shared" si="7"/>
        <v>59</v>
      </c>
      <c r="C63">
        <f t="shared" si="8"/>
        <v>1</v>
      </c>
      <c r="D63">
        <f t="shared" si="7"/>
        <v>38</v>
      </c>
      <c r="E63">
        <f t="shared" si="9"/>
        <v>1</v>
      </c>
      <c r="F63">
        <f t="shared" si="9"/>
        <v>1</v>
      </c>
      <c r="G63" s="23">
        <f t="shared" si="1"/>
        <v>96</v>
      </c>
      <c r="H63">
        <f t="shared" si="6"/>
        <v>100</v>
      </c>
      <c r="J63">
        <v>60</v>
      </c>
      <c r="K63">
        <f>CORREL(B$2:B63,$G$2:$G63)</f>
        <v>-0.33202743906996901</v>
      </c>
      <c r="L63">
        <f>CORREL(C$2:C63,$G$2:$G63)</f>
        <v>0.33732695596350287</v>
      </c>
      <c r="M63">
        <f>CORREL(D$2:D63,$G$2:$G63)</f>
        <v>-0.36960067712167771</v>
      </c>
      <c r="N63" s="46">
        <f>CORREL(E$2:E63,$G$2:$G63)</f>
        <v>0.14231528994790146</v>
      </c>
      <c r="O63" s="46">
        <f>CORREL(F$2:F63,$G$2:$G63)</f>
        <v>0.42509114203876391</v>
      </c>
      <c r="P63">
        <f>CORREL(G$2:G63,$G$2:$G63)</f>
        <v>1.0000000000000002</v>
      </c>
      <c r="R63">
        <f t="shared" si="3"/>
        <v>-0.33202743906996901</v>
      </c>
      <c r="S63">
        <f t="shared" si="4"/>
        <v>-0.36960067712167771</v>
      </c>
      <c r="T63">
        <f>HLOOKUP(R63,$K63:$O$122,J63,0)</f>
        <v>1</v>
      </c>
      <c r="U63">
        <f>HLOOKUP(S63,$K63:$O$122,J63,0)</f>
        <v>3</v>
      </c>
    </row>
    <row r="64" spans="1:21" x14ac:dyDescent="0.3">
      <c r="A64" t="s">
        <v>257</v>
      </c>
      <c r="B64">
        <f t="shared" si="7"/>
        <v>60</v>
      </c>
      <c r="C64">
        <f t="shared" si="8"/>
        <v>1</v>
      </c>
      <c r="D64">
        <f t="shared" si="7"/>
        <v>37</v>
      </c>
      <c r="E64">
        <f t="shared" si="9"/>
        <v>1</v>
      </c>
      <c r="F64">
        <f t="shared" si="9"/>
        <v>1</v>
      </c>
      <c r="G64" s="23">
        <f t="shared" si="1"/>
        <v>96</v>
      </c>
      <c r="H64">
        <f t="shared" si="6"/>
        <v>100</v>
      </c>
      <c r="J64">
        <v>59</v>
      </c>
      <c r="K64">
        <f>CORREL(B$2:B64,$G$2:$G64)</f>
        <v>-0.33458889506010109</v>
      </c>
      <c r="L64">
        <f>CORREL(C$2:C64,$G$2:$G64)</f>
        <v>0.33880146802846572</v>
      </c>
      <c r="M64">
        <f>CORREL(D$2:D64,$G$2:$G64)</f>
        <v>-0.366974241778106</v>
      </c>
      <c r="N64" s="46">
        <f>CORREL(E$2:E64,$G$2:$G64)</f>
        <v>0.14428751702364356</v>
      </c>
      <c r="O64" s="46">
        <f>CORREL(F$2:F64,$G$2:$G64)</f>
        <v>0.42684862345634422</v>
      </c>
      <c r="P64">
        <f>CORREL(G$2:G64,$G$2:$G64)</f>
        <v>0.99999999999999989</v>
      </c>
      <c r="R64">
        <f t="shared" si="3"/>
        <v>-0.33458889506010109</v>
      </c>
      <c r="S64">
        <f t="shared" si="4"/>
        <v>-0.366974241778106</v>
      </c>
      <c r="T64">
        <f>HLOOKUP(R64,$K64:$O$122,J64,0)</f>
        <v>1</v>
      </c>
      <c r="U64">
        <f>HLOOKUP(S64,$K64:$O$122,J64,0)</f>
        <v>3</v>
      </c>
    </row>
    <row r="65" spans="1:21" x14ac:dyDescent="0.3">
      <c r="A65" t="s">
        <v>258</v>
      </c>
      <c r="B65">
        <f t="shared" si="7"/>
        <v>61</v>
      </c>
      <c r="C65">
        <f t="shared" si="8"/>
        <v>1</v>
      </c>
      <c r="D65">
        <f t="shared" si="7"/>
        <v>36</v>
      </c>
      <c r="E65">
        <f t="shared" si="9"/>
        <v>1</v>
      </c>
      <c r="F65">
        <f t="shared" si="9"/>
        <v>1</v>
      </c>
      <c r="G65" s="23">
        <f t="shared" si="1"/>
        <v>96</v>
      </c>
      <c r="H65">
        <f t="shared" si="6"/>
        <v>100</v>
      </c>
      <c r="J65">
        <v>58</v>
      </c>
      <c r="K65">
        <f>CORREL(B$2:B65,$G$2:$G65)</f>
        <v>-0.336963101874167</v>
      </c>
      <c r="L65">
        <f>CORREL(C$2:C65,$G$2:$G65)</f>
        <v>0.34022365732473347</v>
      </c>
      <c r="M65">
        <f>CORREL(D$2:D65,$G$2:$G65)</f>
        <v>-0.36412364046376328</v>
      </c>
      <c r="N65" s="46">
        <f>CORREL(E$2:E65,$G$2:$G65)</f>
        <v>0.14618947929235102</v>
      </c>
      <c r="O65" s="46">
        <f>CORREL(F$2:F65,$G$2:$G65)</f>
        <v>0.42854031982692398</v>
      </c>
      <c r="P65">
        <f>CORREL(G$2:G65,$G$2:$G65)</f>
        <v>1</v>
      </c>
      <c r="R65">
        <f t="shared" si="3"/>
        <v>-0.336963101874167</v>
      </c>
      <c r="S65">
        <f t="shared" si="4"/>
        <v>-0.36412364046376328</v>
      </c>
      <c r="T65">
        <f>HLOOKUP(R65,$K65:$O$122,J65,0)</f>
        <v>1</v>
      </c>
      <c r="U65">
        <f>HLOOKUP(S65,$K65:$O$122,J65,0)</f>
        <v>3</v>
      </c>
    </row>
    <row r="66" spans="1:21" x14ac:dyDescent="0.3">
      <c r="A66" t="s">
        <v>259</v>
      </c>
      <c r="B66">
        <f t="shared" si="7"/>
        <v>62</v>
      </c>
      <c r="C66">
        <f t="shared" si="8"/>
        <v>1</v>
      </c>
      <c r="D66">
        <f t="shared" si="7"/>
        <v>35</v>
      </c>
      <c r="E66">
        <f t="shared" si="9"/>
        <v>1</v>
      </c>
      <c r="F66">
        <f t="shared" si="9"/>
        <v>1</v>
      </c>
      <c r="G66" s="23">
        <f t="shared" si="1"/>
        <v>96</v>
      </c>
      <c r="H66">
        <f t="shared" si="6"/>
        <v>100</v>
      </c>
      <c r="J66">
        <v>57</v>
      </c>
      <c r="K66">
        <f>CORREL(B$2:B66,$G$2:$G66)</f>
        <v>-0.33915987637364542</v>
      </c>
      <c r="L66">
        <f>CORREL(C$2:C66,$G$2:$G66)</f>
        <v>0.34159626029732448</v>
      </c>
      <c r="M66">
        <f>CORREL(D$2:D66,$G$2:$G66)</f>
        <v>-0.36105304771759728</v>
      </c>
      <c r="N66" s="46">
        <f>CORREL(E$2:E66,$G$2:$G66)</f>
        <v>0.14802486605124032</v>
      </c>
      <c r="O66" s="46">
        <f>CORREL(F$2:F66,$G$2:$G66)</f>
        <v>0.43016986285474462</v>
      </c>
      <c r="P66">
        <f>CORREL(G$2:G66,$G$2:$G66)</f>
        <v>1</v>
      </c>
      <c r="R66">
        <f t="shared" si="3"/>
        <v>-0.33915987637364542</v>
      </c>
      <c r="S66">
        <f t="shared" si="4"/>
        <v>-0.36105304771759728</v>
      </c>
      <c r="T66">
        <f>HLOOKUP(R66,$K66:$O$122,J66,0)</f>
        <v>1</v>
      </c>
      <c r="U66">
        <f>HLOOKUP(S66,$K66:$O$122,J66,0)</f>
        <v>3</v>
      </c>
    </row>
    <row r="67" spans="1:21" x14ac:dyDescent="0.3">
      <c r="A67" t="s">
        <v>260</v>
      </c>
      <c r="B67">
        <f t="shared" si="7"/>
        <v>63</v>
      </c>
      <c r="C67">
        <f t="shared" si="8"/>
        <v>1</v>
      </c>
      <c r="D67">
        <f t="shared" si="7"/>
        <v>34</v>
      </c>
      <c r="E67">
        <f t="shared" si="9"/>
        <v>1</v>
      </c>
      <c r="F67">
        <f t="shared" si="9"/>
        <v>1</v>
      </c>
      <c r="G67" s="23">
        <f t="shared" ref="G67:G121" si="10">ROUND(B67+C67*D67-E67^ROUND(F67/100,0),0)</f>
        <v>96</v>
      </c>
      <c r="H67">
        <f t="shared" si="6"/>
        <v>100</v>
      </c>
      <c r="J67">
        <v>56</v>
      </c>
      <c r="K67">
        <f>CORREL(B$2:B67,$G$2:$G67)</f>
        <v>-0.34118865558871564</v>
      </c>
      <c r="L67">
        <f>CORREL(C$2:C67,$G$2:$G67)</f>
        <v>0.34292182584179604</v>
      </c>
      <c r="M67">
        <f>CORREL(D$2:D67,$G$2:$G67)</f>
        <v>-0.35776687726142348</v>
      </c>
      <c r="N67" s="46">
        <f>CORREL(E$2:E67,$G$2:$G67)</f>
        <v>0.14979711276065608</v>
      </c>
      <c r="O67" s="46">
        <f>CORREL(F$2:F67,$G$2:$G67)</f>
        <v>0.43174062133754165</v>
      </c>
      <c r="P67">
        <f>CORREL(G$2:G67,$G$2:$G67)</f>
        <v>0.99999999999999989</v>
      </c>
      <c r="R67">
        <f t="shared" si="3"/>
        <v>-0.34118865558871564</v>
      </c>
      <c r="S67">
        <f t="shared" si="4"/>
        <v>-0.35776687726142348</v>
      </c>
      <c r="T67">
        <f>HLOOKUP(R67,$K67:$O$122,J67,0)</f>
        <v>1</v>
      </c>
      <c r="U67">
        <f>HLOOKUP(S67,$K67:$O$122,J67,0)</f>
        <v>3</v>
      </c>
    </row>
    <row r="68" spans="1:21" x14ac:dyDescent="0.3">
      <c r="A68" t="s">
        <v>261</v>
      </c>
      <c r="B68">
        <f t="shared" si="7"/>
        <v>64</v>
      </c>
      <c r="C68">
        <f t="shared" si="8"/>
        <v>1</v>
      </c>
      <c r="D68">
        <f t="shared" si="7"/>
        <v>33</v>
      </c>
      <c r="E68">
        <f t="shared" si="9"/>
        <v>1</v>
      </c>
      <c r="F68">
        <f t="shared" si="9"/>
        <v>1</v>
      </c>
      <c r="G68" s="23">
        <f t="shared" si="10"/>
        <v>96</v>
      </c>
      <c r="H68">
        <f t="shared" si="6"/>
        <v>100</v>
      </c>
      <c r="J68">
        <v>55</v>
      </c>
      <c r="K68">
        <f>CORREL(B$2:B68,$G$2:$G68)</f>
        <v>-0.34305848910502046</v>
      </c>
      <c r="L68">
        <f>CORREL(C$2:C68,$G$2:$G68)</f>
        <v>0.3442027311013115</v>
      </c>
      <c r="M68">
        <f>CORREL(D$2:D68,$G$2:$G68)</f>
        <v>-0.35426982567019311</v>
      </c>
      <c r="N68" s="46">
        <f>CORREL(E$2:E68,$G$2:$G68)</f>
        <v>0.15150942250609598</v>
      </c>
      <c r="O68" s="46">
        <f>CORREL(F$2:F68,$G$2:$G68)</f>
        <v>0.43325572456995087</v>
      </c>
      <c r="P68">
        <f>CORREL(G$2:G68,$G$2:$G68)</f>
        <v>0.99999999999999989</v>
      </c>
      <c r="R68">
        <f t="shared" si="3"/>
        <v>-0.34305848910502046</v>
      </c>
      <c r="S68">
        <f t="shared" si="4"/>
        <v>-0.35426982567019311</v>
      </c>
      <c r="T68">
        <f>HLOOKUP(R68,$K68:$O$122,J68,0)</f>
        <v>1</v>
      </c>
      <c r="U68">
        <f>HLOOKUP(S68,$K68:$O$122,J68,0)</f>
        <v>3</v>
      </c>
    </row>
    <row r="69" spans="1:21" x14ac:dyDescent="0.3">
      <c r="A69" t="s">
        <v>262</v>
      </c>
      <c r="B69">
        <f t="shared" si="7"/>
        <v>65</v>
      </c>
      <c r="C69">
        <f t="shared" si="8"/>
        <v>1</v>
      </c>
      <c r="D69">
        <f t="shared" si="7"/>
        <v>32</v>
      </c>
      <c r="E69">
        <f t="shared" si="9"/>
        <v>1</v>
      </c>
      <c r="F69">
        <f t="shared" si="9"/>
        <v>1</v>
      </c>
      <c r="G69" s="23">
        <f t="shared" si="10"/>
        <v>96</v>
      </c>
      <c r="H69">
        <f t="shared" si="6"/>
        <v>100</v>
      </c>
      <c r="J69">
        <v>54</v>
      </c>
      <c r="K69">
        <f>CORREL(B$2:B69,$G$2:$G69)</f>
        <v>-0.34477803602532991</v>
      </c>
      <c r="L69">
        <f>CORREL(C$2:C69,$G$2:$G69)</f>
        <v>0.34544119569350284</v>
      </c>
      <c r="M69">
        <f>CORREL(D$2:D69,$G$2:$G69)</f>
        <v>-0.35056690874985069</v>
      </c>
      <c r="N69" s="46">
        <f>CORREL(E$2:E69,$G$2:$G69)</f>
        <v>0.15316478531889183</v>
      </c>
      <c r="O69" s="46">
        <f>CORREL(F$2:F69,$G$2:$G69)</f>
        <v>0.43471808328705369</v>
      </c>
      <c r="P69">
        <f>CORREL(G$2:G69,$G$2:$G69)</f>
        <v>1</v>
      </c>
      <c r="R69">
        <f t="shared" si="3"/>
        <v>-0.34477803602532991</v>
      </c>
      <c r="S69">
        <f t="shared" si="4"/>
        <v>-0.35056690874985069</v>
      </c>
      <c r="T69">
        <f>HLOOKUP(R69,$K69:$O$122,J69,0)</f>
        <v>1</v>
      </c>
      <c r="U69">
        <f>HLOOKUP(S69,$K69:$O$122,J69,0)</f>
        <v>3</v>
      </c>
    </row>
    <row r="70" spans="1:21" x14ac:dyDescent="0.3">
      <c r="A70" t="s">
        <v>263</v>
      </c>
      <c r="B70">
        <f t="shared" si="7"/>
        <v>66</v>
      </c>
      <c r="C70">
        <f t="shared" si="8"/>
        <v>1</v>
      </c>
      <c r="D70">
        <f t="shared" si="7"/>
        <v>31</v>
      </c>
      <c r="E70">
        <f t="shared" si="9"/>
        <v>1</v>
      </c>
      <c r="F70">
        <f t="shared" si="9"/>
        <v>1</v>
      </c>
      <c r="G70" s="23">
        <f t="shared" si="10"/>
        <v>96</v>
      </c>
      <c r="H70">
        <f t="shared" si="6"/>
        <v>100</v>
      </c>
      <c r="J70">
        <v>53</v>
      </c>
      <c r="K70">
        <f>CORREL(B$2:B70,$G$2:$G70)</f>
        <v>-0.34635556575383603</v>
      </c>
      <c r="L70">
        <f>CORREL(C$2:C70,$G$2:$G70)</f>
        <v>0.34663929454619613</v>
      </c>
      <c r="M70">
        <f>CORREL(D$2:D70,$G$2:$G70)</f>
        <v>-0.34666349060735407</v>
      </c>
      <c r="N70" s="46">
        <f>CORREL(E$2:E70,$G$2:$G70)</f>
        <v>0.15476599560072699</v>
      </c>
      <c r="O70" s="46">
        <f>CORREL(F$2:F70,$G$2:$G70)</f>
        <v>0.43613040844484019</v>
      </c>
      <c r="P70">
        <f>CORREL(G$2:G70,$G$2:$G70)</f>
        <v>0.99999999999999989</v>
      </c>
      <c r="R70">
        <f t="shared" si="3"/>
        <v>-0.34635556575383603</v>
      </c>
      <c r="S70">
        <f t="shared" si="4"/>
        <v>-0.34666349060735407</v>
      </c>
      <c r="T70">
        <f>HLOOKUP(R70,$K70:$O$122,J70,0)</f>
        <v>1</v>
      </c>
      <c r="U70">
        <f>HLOOKUP(S70,$K70:$O$122,J70,0)</f>
        <v>3</v>
      </c>
    </row>
    <row r="71" spans="1:21" x14ac:dyDescent="0.3">
      <c r="A71" t="s">
        <v>264</v>
      </c>
      <c r="B71">
        <f t="shared" si="7"/>
        <v>67</v>
      </c>
      <c r="C71">
        <f t="shared" si="8"/>
        <v>1</v>
      </c>
      <c r="D71">
        <f t="shared" si="7"/>
        <v>30</v>
      </c>
      <c r="E71">
        <f t="shared" si="9"/>
        <v>1</v>
      </c>
      <c r="F71">
        <f t="shared" si="9"/>
        <v>1</v>
      </c>
      <c r="G71" s="23">
        <f t="shared" si="10"/>
        <v>96</v>
      </c>
      <c r="H71">
        <f t="shared" si="6"/>
        <v>100</v>
      </c>
      <c r="J71">
        <v>52</v>
      </c>
      <c r="K71">
        <f>CORREL(B$2:B71,$G$2:$G71)</f>
        <v>-0.34779896193495463</v>
      </c>
      <c r="L71">
        <f>CORREL(C$2:C71,$G$2:$G71)</f>
        <v>0.34779896949821204</v>
      </c>
      <c r="M71">
        <f>CORREL(D$2:D71,$G$2:$G71)</f>
        <v>-0.34256530541066899</v>
      </c>
      <c r="N71" s="46">
        <f>CORREL(E$2:E71,$G$2:$G71)</f>
        <v>0.15631566786559978</v>
      </c>
      <c r="O71" s="46">
        <f>CORREL(F$2:F71,$G$2:$G71)</f>
        <v>0.43749522809423247</v>
      </c>
      <c r="P71">
        <f>CORREL(G$2:G71,$G$2:$G71)</f>
        <v>1</v>
      </c>
      <c r="R71">
        <f t="shared" si="3"/>
        <v>-0.34256530541066899</v>
      </c>
      <c r="S71">
        <f t="shared" si="4"/>
        <v>-0.34779896193495463</v>
      </c>
      <c r="T71">
        <f>HLOOKUP(R71,$K71:$O$122,J71,0)</f>
        <v>3</v>
      </c>
      <c r="U71">
        <f>HLOOKUP(S71,$K71:$O$122,J71,0)</f>
        <v>1</v>
      </c>
    </row>
    <row r="72" spans="1:21" x14ac:dyDescent="0.3">
      <c r="A72" t="s">
        <v>265</v>
      </c>
      <c r="B72">
        <f t="shared" si="7"/>
        <v>66</v>
      </c>
      <c r="C72">
        <f t="shared" si="8"/>
        <v>1</v>
      </c>
      <c r="D72">
        <f t="shared" si="7"/>
        <v>31</v>
      </c>
      <c r="E72">
        <f t="shared" si="9"/>
        <v>1</v>
      </c>
      <c r="F72">
        <f t="shared" si="9"/>
        <v>1</v>
      </c>
      <c r="G72" s="23">
        <f t="shared" si="10"/>
        <v>96</v>
      </c>
      <c r="H72">
        <f t="shared" si="6"/>
        <v>100</v>
      </c>
      <c r="J72">
        <v>51</v>
      </c>
      <c r="K72">
        <f>CORREL(B$2:B72,$G$2:$G72)</f>
        <v>-0.3493650345109417</v>
      </c>
      <c r="L72">
        <f>CORREL(C$2:C72,$G$2:$G72)</f>
        <v>0.34892203980160658</v>
      </c>
      <c r="M72">
        <f>CORREL(D$2:D72,$G$2:$G72)</f>
        <v>-0.33893184227160822</v>
      </c>
      <c r="N72" s="46">
        <f>CORREL(E$2:E72,$G$2:$G72)</f>
        <v>0.15781625098579113</v>
      </c>
      <c r="O72" s="46">
        <f>CORREL(F$2:F72,$G$2:$G72)</f>
        <v>0.43881490257101013</v>
      </c>
      <c r="P72">
        <f>CORREL(G$2:G72,$G$2:$G72)</f>
        <v>1.0000000000000002</v>
      </c>
      <c r="R72">
        <f t="shared" si="3"/>
        <v>-0.33893184227160822</v>
      </c>
      <c r="S72">
        <f t="shared" si="4"/>
        <v>-0.3493650345109417</v>
      </c>
      <c r="T72">
        <f>HLOOKUP(R72,$K72:$O$122,J72,0)</f>
        <v>3</v>
      </c>
      <c r="U72">
        <f>HLOOKUP(S72,$K72:$O$122,J72,0)</f>
        <v>1</v>
      </c>
    </row>
    <row r="73" spans="1:21" x14ac:dyDescent="0.3">
      <c r="A73" t="s">
        <v>266</v>
      </c>
      <c r="B73">
        <f t="shared" si="7"/>
        <v>65</v>
      </c>
      <c r="C73">
        <f t="shared" si="8"/>
        <v>1</v>
      </c>
      <c r="D73">
        <f t="shared" si="7"/>
        <v>32</v>
      </c>
      <c r="E73">
        <f t="shared" si="9"/>
        <v>1</v>
      </c>
      <c r="F73">
        <f t="shared" si="9"/>
        <v>1</v>
      </c>
      <c r="G73" s="23">
        <f t="shared" si="10"/>
        <v>96</v>
      </c>
      <c r="H73">
        <f t="shared" si="6"/>
        <v>100</v>
      </c>
      <c r="J73">
        <v>50</v>
      </c>
      <c r="K73">
        <f>CORREL(B$2:B73,$G$2:$G73)</f>
        <v>-0.35101490882701264</v>
      </c>
      <c r="L73">
        <f>CORREL(C$2:C73,$G$2:$G73)</f>
        <v>0.35001021164490531</v>
      </c>
      <c r="M73">
        <f>CORREL(D$2:D73,$G$2:$G73)</f>
        <v>-0.3357274612563107</v>
      </c>
      <c r="N73" s="46">
        <f>CORREL(E$2:E73,$G$2:$G73)</f>
        <v>0.15927004110509796</v>
      </c>
      <c r="O73" s="46">
        <f>CORREL(F$2:F73,$G$2:$G73)</f>
        <v>0.44009163819469083</v>
      </c>
      <c r="P73">
        <f>CORREL(G$2:G73,$G$2:$G73)</f>
        <v>0.99999999999999989</v>
      </c>
      <c r="R73">
        <f t="shared" si="3"/>
        <v>-0.3357274612563107</v>
      </c>
      <c r="S73">
        <f t="shared" si="4"/>
        <v>-0.35101490882701264</v>
      </c>
      <c r="T73">
        <f>HLOOKUP(R73,$K73:$O$122,J73,0)</f>
        <v>3</v>
      </c>
      <c r="U73">
        <f>HLOOKUP(S73,$K73:$O$122,J73,0)</f>
        <v>1</v>
      </c>
    </row>
    <row r="74" spans="1:21" x14ac:dyDescent="0.3">
      <c r="A74" t="s">
        <v>267</v>
      </c>
      <c r="B74">
        <f t="shared" si="7"/>
        <v>64</v>
      </c>
      <c r="C74">
        <f t="shared" si="8"/>
        <v>1</v>
      </c>
      <c r="D74">
        <f t="shared" si="7"/>
        <v>33</v>
      </c>
      <c r="E74">
        <f t="shared" si="9"/>
        <v>1</v>
      </c>
      <c r="F74">
        <f t="shared" si="9"/>
        <v>1</v>
      </c>
      <c r="G74" s="23">
        <f t="shared" si="10"/>
        <v>96</v>
      </c>
      <c r="H74">
        <f t="shared" si="6"/>
        <v>100</v>
      </c>
      <c r="J74">
        <v>49</v>
      </c>
      <c r="K74">
        <f>CORREL(B$2:B74,$G$2:$G74)</f>
        <v>-0.35271841064361242</v>
      </c>
      <c r="L74">
        <f>CORREL(C$2:C74,$G$2:$G74)</f>
        <v>0.35106508680210063</v>
      </c>
      <c r="M74">
        <f>CORREL(D$2:D74,$G$2:$G74)</f>
        <v>-0.3329199893612087</v>
      </c>
      <c r="N74" s="46">
        <f>CORREL(E$2:E74,$G$2:$G74)</f>
        <v>0.16067919336257661</v>
      </c>
      <c r="O74" s="46">
        <f>CORREL(F$2:F74,$G$2:$G74)</f>
        <v>0.44132749964467294</v>
      </c>
      <c r="P74">
        <f>CORREL(G$2:G74,$G$2:$G74)</f>
        <v>0.99999999999999989</v>
      </c>
      <c r="R74">
        <f t="shared" si="3"/>
        <v>-0.3329199893612087</v>
      </c>
      <c r="S74">
        <f t="shared" si="4"/>
        <v>-0.35271841064361242</v>
      </c>
      <c r="T74">
        <f>HLOOKUP(R74,$K74:$O$122,J74,0)</f>
        <v>3</v>
      </c>
      <c r="U74">
        <f>HLOOKUP(S74,$K74:$O$122,J74,0)</f>
        <v>1</v>
      </c>
    </row>
    <row r="75" spans="1:21" x14ac:dyDescent="0.3">
      <c r="A75" t="s">
        <v>268</v>
      </c>
      <c r="B75">
        <f t="shared" si="7"/>
        <v>63</v>
      </c>
      <c r="C75">
        <f t="shared" si="8"/>
        <v>1</v>
      </c>
      <c r="D75">
        <f t="shared" si="7"/>
        <v>34</v>
      </c>
      <c r="E75">
        <f t="shared" si="9"/>
        <v>1</v>
      </c>
      <c r="F75">
        <f t="shared" si="9"/>
        <v>1</v>
      </c>
      <c r="G75" s="23">
        <f t="shared" si="10"/>
        <v>96</v>
      </c>
      <c r="H75">
        <f t="shared" si="6"/>
        <v>100</v>
      </c>
      <c r="J75">
        <v>48</v>
      </c>
      <c r="K75">
        <f>CORREL(B$2:B75,$G$2:$G75)</f>
        <v>-0.35445172471397068</v>
      </c>
      <c r="L75">
        <f>CORREL(C$2:C75,$G$2:$G75)</f>
        <v>0.35208817049969804</v>
      </c>
      <c r="M75">
        <f>CORREL(D$2:D75,$G$2:$G75)</f>
        <v>-0.33048021434537045</v>
      </c>
      <c r="N75" s="46">
        <f>CORREL(E$2:E75,$G$2:$G75)</f>
        <v>0.16204573255268667</v>
      </c>
      <c r="O75" s="46">
        <f>CORREL(F$2:F75,$G$2:$G75)</f>
        <v>0.44252442116042534</v>
      </c>
      <c r="P75">
        <f>CORREL(G$2:G75,$G$2:$G75)</f>
        <v>1.0000000000000002</v>
      </c>
      <c r="R75">
        <f t="shared" si="3"/>
        <v>-0.33048021434537045</v>
      </c>
      <c r="S75">
        <f t="shared" si="4"/>
        <v>-0.35445172471397068</v>
      </c>
      <c r="T75">
        <f>HLOOKUP(R75,$K75:$O$122,J75,0)</f>
        <v>3</v>
      </c>
      <c r="U75">
        <f>HLOOKUP(S75,$K75:$O$122,J75,0)</f>
        <v>1</v>
      </c>
    </row>
    <row r="76" spans="1:21" x14ac:dyDescent="0.3">
      <c r="A76" t="s">
        <v>269</v>
      </c>
      <c r="B76">
        <f t="shared" si="7"/>
        <v>62</v>
      </c>
      <c r="C76">
        <f t="shared" si="8"/>
        <v>1</v>
      </c>
      <c r="D76">
        <f t="shared" si="7"/>
        <v>35</v>
      </c>
      <c r="E76">
        <f t="shared" si="9"/>
        <v>1</v>
      </c>
      <c r="F76">
        <f t="shared" si="9"/>
        <v>1</v>
      </c>
      <c r="G76" s="23">
        <f t="shared" si="10"/>
        <v>96</v>
      </c>
      <c r="H76">
        <f t="shared" si="6"/>
        <v>100</v>
      </c>
      <c r="J76">
        <v>47</v>
      </c>
      <c r="K76">
        <f>CORREL(B$2:B76,$G$2:$G76)</f>
        <v>-0.35619574140583993</v>
      </c>
      <c r="L76">
        <f>CORREL(C$2:C76,$G$2:$G76)</f>
        <v>0.35308087858301485</v>
      </c>
      <c r="M76">
        <f>CORREL(D$2:D76,$G$2:$G76)</f>
        <v>-0.32838145969617299</v>
      </c>
      <c r="N76" s="46">
        <f>CORREL(E$2:E76,$G$2:$G76)</f>
        <v>0.16337156283272433</v>
      </c>
      <c r="O76" s="46">
        <f>CORREL(F$2:F76,$G$2:$G76)</f>
        <v>0.4436842166941779</v>
      </c>
      <c r="P76">
        <f>CORREL(G$2:G76,$G$2:$G76)</f>
        <v>1</v>
      </c>
      <c r="R76">
        <f t="shared" si="3"/>
        <v>-0.32838145969617299</v>
      </c>
      <c r="S76">
        <f t="shared" si="4"/>
        <v>-0.35619574140583993</v>
      </c>
      <c r="T76">
        <f>HLOOKUP(R76,$K76:$O$122,J76,0)</f>
        <v>3</v>
      </c>
      <c r="U76">
        <f>HLOOKUP(S76,$K76:$O$122,J76,0)</f>
        <v>1</v>
      </c>
    </row>
    <row r="77" spans="1:21" x14ac:dyDescent="0.3">
      <c r="A77" t="s">
        <v>270</v>
      </c>
      <c r="B77">
        <f t="shared" si="7"/>
        <v>61</v>
      </c>
      <c r="C77">
        <f t="shared" si="8"/>
        <v>1</v>
      </c>
      <c r="D77">
        <f t="shared" si="7"/>
        <v>36</v>
      </c>
      <c r="E77">
        <f t="shared" si="9"/>
        <v>1</v>
      </c>
      <c r="F77">
        <f t="shared" si="9"/>
        <v>1</v>
      </c>
      <c r="G77" s="23">
        <f t="shared" si="10"/>
        <v>96</v>
      </c>
      <c r="H77">
        <f t="shared" si="6"/>
        <v>100</v>
      </c>
      <c r="J77">
        <v>46</v>
      </c>
      <c r="K77">
        <f>CORREL(B$2:B77,$G$2:$G77)</f>
        <v>-0.35793486803352553</v>
      </c>
      <c r="L77">
        <f>CORREL(C$2:C77,$G$2:$G77)</f>
        <v>0.35404454405350744</v>
      </c>
      <c r="M77">
        <f>CORREL(D$2:D77,$G$2:$G77)</f>
        <v>-0.32659922591770091</v>
      </c>
      <c r="N77" s="46">
        <f>CORREL(E$2:E77,$G$2:$G77)</f>
        <v>0.16465847657543733</v>
      </c>
      <c r="O77" s="46">
        <f>CORREL(F$2:F77,$G$2:$G77)</f>
        <v>0.44480858912883758</v>
      </c>
      <c r="P77">
        <f>CORREL(G$2:G77,$G$2:$G77)</f>
        <v>0.99999999999999989</v>
      </c>
      <c r="R77">
        <f t="shared" si="3"/>
        <v>-0.32659922591770091</v>
      </c>
      <c r="S77">
        <f t="shared" si="4"/>
        <v>-0.35793486803352553</v>
      </c>
      <c r="T77">
        <f>HLOOKUP(R77,$K77:$O$122,J77,0)</f>
        <v>3</v>
      </c>
      <c r="U77">
        <f>HLOOKUP(S77,$K77:$O$122,J77,0)</f>
        <v>1</v>
      </c>
    </row>
    <row r="78" spans="1:21" x14ac:dyDescent="0.3">
      <c r="A78" t="s">
        <v>271</v>
      </c>
      <c r="B78">
        <f t="shared" si="7"/>
        <v>60</v>
      </c>
      <c r="C78">
        <f t="shared" si="8"/>
        <v>1</v>
      </c>
      <c r="D78">
        <f t="shared" si="7"/>
        <v>37</v>
      </c>
      <c r="E78">
        <f t="shared" si="9"/>
        <v>1</v>
      </c>
      <c r="F78">
        <f t="shared" si="9"/>
        <v>1</v>
      </c>
      <c r="G78" s="23">
        <f t="shared" si="10"/>
        <v>96</v>
      </c>
      <c r="H78">
        <f t="shared" si="6"/>
        <v>100</v>
      </c>
      <c r="J78">
        <v>45</v>
      </c>
      <c r="K78">
        <f>CORREL(B$2:B78,$G$2:$G78)</f>
        <v>-0.35965616059915251</v>
      </c>
      <c r="L78">
        <f>CORREL(C$2:C78,$G$2:$G78)</f>
        <v>0.35498042304063865</v>
      </c>
      <c r="M78">
        <f>CORREL(D$2:D78,$G$2:$G78)</f>
        <v>-0.32511088648473252</v>
      </c>
      <c r="N78" s="46">
        <f>CORREL(E$2:E78,$G$2:$G78)</f>
        <v>0.1659081624533659</v>
      </c>
      <c r="O78" s="46">
        <f>CORREL(F$2:F78,$G$2:$G78)</f>
        <v>0.4458991386601136</v>
      </c>
      <c r="P78">
        <f>CORREL(G$2:G78,$G$2:$G78)</f>
        <v>0.99999999999999989</v>
      </c>
      <c r="R78">
        <f t="shared" si="3"/>
        <v>-0.32511088648473252</v>
      </c>
      <c r="S78">
        <f t="shared" si="4"/>
        <v>-0.35965616059915251</v>
      </c>
      <c r="T78">
        <f>HLOOKUP(R78,$K78:$O$122,J78,0)</f>
        <v>3</v>
      </c>
      <c r="U78">
        <f>HLOOKUP(S78,$K78:$O$122,J78,0)</f>
        <v>1</v>
      </c>
    </row>
    <row r="79" spans="1:21" x14ac:dyDescent="0.3">
      <c r="A79" t="s">
        <v>272</v>
      </c>
      <c r="B79">
        <f t="shared" si="7"/>
        <v>59</v>
      </c>
      <c r="C79">
        <f t="shared" si="8"/>
        <v>1</v>
      </c>
      <c r="D79">
        <f t="shared" si="7"/>
        <v>38</v>
      </c>
      <c r="E79">
        <f t="shared" si="9"/>
        <v>1</v>
      </c>
      <c r="F79">
        <f t="shared" si="9"/>
        <v>1</v>
      </c>
      <c r="G79" s="23">
        <f t="shared" si="10"/>
        <v>96</v>
      </c>
      <c r="H79">
        <f t="shared" si="6"/>
        <v>100</v>
      </c>
      <c r="J79">
        <v>44</v>
      </c>
      <c r="K79">
        <f>CORREL(B$2:B79,$G$2:$G79)</f>
        <v>-0.3613486805807834</v>
      </c>
      <c r="L79">
        <f>CORREL(C$2:C79,$G$2:$G79)</f>
        <v>0.3558897002644491</v>
      </c>
      <c r="M79">
        <f>CORREL(D$2:D79,$G$2:$G79)</f>
        <v>-0.32389542922921155</v>
      </c>
      <c r="N79" s="46">
        <f>CORREL(E$2:E79,$G$2:$G79)</f>
        <v>0.16712221283157475</v>
      </c>
      <c r="O79" s="46">
        <f>CORREL(F$2:F79,$G$2:$G79)</f>
        <v>0.44695737042998457</v>
      </c>
      <c r="P79">
        <f>CORREL(G$2:G79,$G$2:$G79)</f>
        <v>1</v>
      </c>
      <c r="R79">
        <f t="shared" si="3"/>
        <v>-0.32389542922921155</v>
      </c>
      <c r="S79">
        <f t="shared" si="4"/>
        <v>-0.3613486805807834</v>
      </c>
      <c r="T79">
        <f>HLOOKUP(R79,$K79:$O$122,J79,0)</f>
        <v>3</v>
      </c>
      <c r="U79">
        <f>HLOOKUP(S79,$K79:$O$122,J79,0)</f>
        <v>1</v>
      </c>
    </row>
    <row r="80" spans="1:21" x14ac:dyDescent="0.3">
      <c r="A80" t="s">
        <v>273</v>
      </c>
      <c r="B80">
        <f t="shared" si="7"/>
        <v>58</v>
      </c>
      <c r="C80">
        <f t="shared" si="8"/>
        <v>1</v>
      </c>
      <c r="D80">
        <f t="shared" si="7"/>
        <v>39</v>
      </c>
      <c r="E80">
        <f t="shared" si="9"/>
        <v>1</v>
      </c>
      <c r="F80">
        <f t="shared" si="9"/>
        <v>1</v>
      </c>
      <c r="G80" s="23">
        <f t="shared" si="10"/>
        <v>96</v>
      </c>
      <c r="H80">
        <f t="shared" si="6"/>
        <v>100</v>
      </c>
      <c r="J80">
        <v>43</v>
      </c>
      <c r="K80">
        <f>CORREL(B$2:B80,$G$2:$G80)</f>
        <v>-0.36300301246904304</v>
      </c>
      <c r="L80">
        <f>CORREL(C$2:C80,$G$2:$G80)</f>
        <v>0.35677349403888264</v>
      </c>
      <c r="M80">
        <f>CORREL(D$2:D80,$G$2:$G80)</f>
        <v>-0.32293323580378103</v>
      </c>
      <c r="N80" s="46">
        <f>CORREL(E$2:E80,$G$2:$G80)</f>
        <v>0.1683021305368626</v>
      </c>
      <c r="O80" s="46">
        <f>CORREL(F$2:F80,$G$2:$G80)</f>
        <v>0.44798470148855551</v>
      </c>
      <c r="P80">
        <f>CORREL(G$2:G80,$G$2:$G80)</f>
        <v>0.99999999999999989</v>
      </c>
      <c r="R80">
        <f t="shared" si="3"/>
        <v>-0.32293323580378103</v>
      </c>
      <c r="S80">
        <f t="shared" si="4"/>
        <v>-0.36300301246904304</v>
      </c>
      <c r="T80">
        <f>HLOOKUP(R80,$K80:$O$122,J80,0)</f>
        <v>3</v>
      </c>
      <c r="U80">
        <f>HLOOKUP(S80,$K80:$O$122,J80,0)</f>
        <v>1</v>
      </c>
    </row>
    <row r="81" spans="1:21" x14ac:dyDescent="0.3">
      <c r="A81" t="s">
        <v>274</v>
      </c>
      <c r="B81">
        <f t="shared" si="7"/>
        <v>57</v>
      </c>
      <c r="C81">
        <f t="shared" si="8"/>
        <v>1</v>
      </c>
      <c r="D81">
        <f t="shared" si="7"/>
        <v>40</v>
      </c>
      <c r="E81">
        <f t="shared" si="9"/>
        <v>1</v>
      </c>
      <c r="F81">
        <f t="shared" si="9"/>
        <v>1</v>
      </c>
      <c r="G81" s="23">
        <f t="shared" si="10"/>
        <v>96</v>
      </c>
      <c r="H81">
        <f t="shared" si="6"/>
        <v>100</v>
      </c>
      <c r="J81">
        <v>42</v>
      </c>
      <c r="K81">
        <f>CORREL(B$2:B81,$G$2:$G81)</f>
        <v>-0.36461089791502721</v>
      </c>
      <c r="L81">
        <f>CORREL(C$2:C81,$G$2:$G81)</f>
        <v>0.35763286086025542</v>
      </c>
      <c r="M81">
        <f>CORREL(D$2:D81,$G$2:$G81)</f>
        <v>-0.32220589333105631</v>
      </c>
      <c r="N81" s="46">
        <f>CORREL(E$2:E81,$G$2:$G81)</f>
        <v>0.16944933506392215</v>
      </c>
      <c r="O81" s="46">
        <f>CORREL(F$2:F81,$G$2:$G81)</f>
        <v>0.44898246715223539</v>
      </c>
      <c r="P81">
        <f>CORREL(G$2:G81,$G$2:$G81)</f>
        <v>0.99999999999999989</v>
      </c>
      <c r="R81">
        <f t="shared" si="3"/>
        <v>-0.32220589333105631</v>
      </c>
      <c r="S81">
        <f t="shared" si="4"/>
        <v>-0.36461089791502721</v>
      </c>
      <c r="T81">
        <f>HLOOKUP(R81,$K81:$O$122,J81,0)</f>
        <v>3</v>
      </c>
      <c r="U81">
        <f>HLOOKUP(S81,$K81:$O$122,J81,0)</f>
        <v>1</v>
      </c>
    </row>
    <row r="82" spans="1:21" x14ac:dyDescent="0.3">
      <c r="A82" t="s">
        <v>275</v>
      </c>
      <c r="B82">
        <f t="shared" si="7"/>
        <v>56</v>
      </c>
      <c r="C82">
        <f t="shared" si="8"/>
        <v>1</v>
      </c>
      <c r="D82">
        <f t="shared" si="7"/>
        <v>41</v>
      </c>
      <c r="E82">
        <f t="shared" si="9"/>
        <v>1</v>
      </c>
      <c r="F82">
        <f t="shared" si="9"/>
        <v>1</v>
      </c>
      <c r="G82" s="23">
        <f t="shared" si="10"/>
        <v>96</v>
      </c>
      <c r="H82">
        <f t="shared" si="6"/>
        <v>100</v>
      </c>
      <c r="J82">
        <v>41</v>
      </c>
      <c r="K82">
        <f>CORREL(B$2:B82,$G$2:$G82)</f>
        <v>-0.36616495570259111</v>
      </c>
      <c r="L82">
        <f>CORREL(C$2:C82,$G$2:$G82)</f>
        <v>0.35846879962041983</v>
      </c>
      <c r="M82">
        <f>CORREL(D$2:D82,$G$2:$G82)</f>
        <v>-0.3216960334956635</v>
      </c>
      <c r="N82" s="46">
        <f>CORREL(E$2:E82,$G$2:$G82)</f>
        <v>0.17056516827236004</v>
      </c>
      <c r="O82" s="46">
        <f>CORREL(F$2:F82,$G$2:$G82)</f>
        <v>0.44995192681853308</v>
      </c>
      <c r="P82">
        <f>CORREL(G$2:G82,$G$2:$G82)</f>
        <v>1</v>
      </c>
      <c r="R82">
        <f t="shared" si="3"/>
        <v>-0.3216960334956635</v>
      </c>
      <c r="S82">
        <f t="shared" si="4"/>
        <v>-0.36616495570259111</v>
      </c>
      <c r="T82">
        <f>HLOOKUP(R82,$K82:$O$122,J82,0)</f>
        <v>3</v>
      </c>
      <c r="U82">
        <f>HLOOKUP(S82,$K82:$O$122,J82,0)</f>
        <v>1</v>
      </c>
    </row>
    <row r="83" spans="1:21" x14ac:dyDescent="0.3">
      <c r="A83" t="s">
        <v>276</v>
      </c>
      <c r="B83">
        <f t="shared" si="7"/>
        <v>55</v>
      </c>
      <c r="C83">
        <f t="shared" si="8"/>
        <v>1</v>
      </c>
      <c r="D83">
        <f t="shared" si="7"/>
        <v>42</v>
      </c>
      <c r="E83">
        <f t="shared" si="9"/>
        <v>1</v>
      </c>
      <c r="F83">
        <f t="shared" si="9"/>
        <v>1</v>
      </c>
      <c r="G83" s="23">
        <f t="shared" si="10"/>
        <v>96</v>
      </c>
      <c r="H83">
        <f t="shared" si="6"/>
        <v>100</v>
      </c>
      <c r="J83">
        <v>40</v>
      </c>
      <c r="K83">
        <f>CORREL(B$2:B83,$G$2:$G83)</f>
        <v>-0.36765846576082106</v>
      </c>
      <c r="L83">
        <f>CORREL(C$2:C83,$G$2:$G83)</f>
        <v>0.35928225548001924</v>
      </c>
      <c r="M83">
        <f>CORREL(D$2:D83,$G$2:$G83)</f>
        <v>-0.32138719524063253</v>
      </c>
      <c r="N83" s="46">
        <f>CORREL(E$2:E83,$G$2:$G83)</f>
        <v>0.1716508996226524</v>
      </c>
      <c r="O83" s="46">
        <f>CORREL(F$2:F83,$G$2:$G83)</f>
        <v>0.45089426929092941</v>
      </c>
      <c r="P83">
        <f>CORREL(G$2:G83,$G$2:$G83)</f>
        <v>1.0000000000000002</v>
      </c>
      <c r="R83">
        <f t="shared" si="3"/>
        <v>-0.32138719524063253</v>
      </c>
      <c r="S83">
        <f t="shared" si="4"/>
        <v>-0.36765846576082106</v>
      </c>
      <c r="T83">
        <f>HLOOKUP(R83,$K83:$O$122,J83,0)</f>
        <v>3</v>
      </c>
      <c r="U83">
        <f>HLOOKUP(S83,$K83:$O$122,J83,0)</f>
        <v>1</v>
      </c>
    </row>
    <row r="84" spans="1:21" x14ac:dyDescent="0.3">
      <c r="A84" t="s">
        <v>277</v>
      </c>
      <c r="B84">
        <f t="shared" si="7"/>
        <v>54</v>
      </c>
      <c r="C84">
        <f t="shared" si="8"/>
        <v>1</v>
      </c>
      <c r="D84">
        <f t="shared" si="7"/>
        <v>43</v>
      </c>
      <c r="E84">
        <f t="shared" si="9"/>
        <v>1</v>
      </c>
      <c r="F84">
        <f t="shared" si="9"/>
        <v>1</v>
      </c>
      <c r="G84" s="23">
        <f t="shared" si="10"/>
        <v>96</v>
      </c>
      <c r="H84">
        <f t="shared" si="6"/>
        <v>100</v>
      </c>
      <c r="J84">
        <v>39</v>
      </c>
      <c r="K84">
        <f>CORREL(B$2:B84,$G$2:$G84)</f>
        <v>-0.36908520160498176</v>
      </c>
      <c r="L84">
        <f>CORREL(C$2:C84,$G$2:$G84)</f>
        <v>0.36007412343336304</v>
      </c>
      <c r="M84">
        <f>CORREL(D$2:D84,$G$2:$G84)</f>
        <v>-0.3212637079444074</v>
      </c>
      <c r="N84" s="46">
        <f>CORREL(E$2:E84,$G$2:$G84)</f>
        <v>0.17270773099397393</v>
      </c>
      <c r="O84" s="46">
        <f>CORREL(F$2:F84,$G$2:$G84)</f>
        <v>0.45181061766134795</v>
      </c>
      <c r="P84">
        <f>CORREL(G$2:G84,$G$2:$G84)</f>
        <v>1</v>
      </c>
      <c r="R84">
        <f t="shared" si="3"/>
        <v>-0.3212637079444074</v>
      </c>
      <c r="S84">
        <f t="shared" si="4"/>
        <v>-0.36908520160498176</v>
      </c>
      <c r="T84">
        <f>HLOOKUP(R84,$K84:$O$122,J84,0)</f>
        <v>3</v>
      </c>
      <c r="U84">
        <f>HLOOKUP(S84,$K84:$O$122,J84,0)</f>
        <v>1</v>
      </c>
    </row>
    <row r="85" spans="1:21" x14ac:dyDescent="0.3">
      <c r="A85" t="s">
        <v>278</v>
      </c>
      <c r="B85">
        <f t="shared" si="7"/>
        <v>53</v>
      </c>
      <c r="C85">
        <f t="shared" si="8"/>
        <v>1</v>
      </c>
      <c r="D85">
        <f t="shared" si="7"/>
        <v>44</v>
      </c>
      <c r="E85">
        <f t="shared" si="9"/>
        <v>1</v>
      </c>
      <c r="F85">
        <f t="shared" si="9"/>
        <v>1</v>
      </c>
      <c r="G85" s="23">
        <f t="shared" si="10"/>
        <v>96</v>
      </c>
      <c r="H85">
        <f t="shared" si="6"/>
        <v>100</v>
      </c>
      <c r="J85">
        <v>38</v>
      </c>
      <c r="K85">
        <f>CORREL(B$2:B85,$G$2:$G85)</f>
        <v>-0.37043929989091356</v>
      </c>
      <c r="L85">
        <f>CORREL(C$2:C85,$G$2:$G85)</f>
        <v>0.36084525159317904</v>
      </c>
      <c r="M85">
        <f>CORREL(D$2:D85,$G$2:$G85)</f>
        <v>-0.32131059251995642</v>
      </c>
      <c r="N85" s="46">
        <f>CORREL(E$2:E85,$G$2:$G85)</f>
        <v>0.1737368011223617</v>
      </c>
      <c r="O85" s="46">
        <f>CORREL(F$2:F85,$G$2:$G85)</f>
        <v>0.45270203379260004</v>
      </c>
      <c r="P85">
        <f>CORREL(G$2:G85,$G$2:$G85)</f>
        <v>0.99999999999999978</v>
      </c>
      <c r="R85">
        <f t="shared" si="3"/>
        <v>-0.32131059251995642</v>
      </c>
      <c r="S85">
        <f t="shared" si="4"/>
        <v>-0.37043929989091356</v>
      </c>
      <c r="T85">
        <f>HLOOKUP(R85,$K85:$O$122,J85,0)</f>
        <v>3</v>
      </c>
      <c r="U85">
        <f>HLOOKUP(S85,$K85:$O$122,J85,0)</f>
        <v>1</v>
      </c>
    </row>
    <row r="86" spans="1:21" x14ac:dyDescent="0.3">
      <c r="A86" t="s">
        <v>279</v>
      </c>
      <c r="B86">
        <f t="shared" si="7"/>
        <v>52</v>
      </c>
      <c r="C86">
        <f t="shared" si="8"/>
        <v>1</v>
      </c>
      <c r="D86">
        <f t="shared" si="7"/>
        <v>45</v>
      </c>
      <c r="E86">
        <f t="shared" si="9"/>
        <v>1</v>
      </c>
      <c r="F86">
        <f t="shared" si="9"/>
        <v>1</v>
      </c>
      <c r="G86" s="23">
        <f t="shared" si="10"/>
        <v>96</v>
      </c>
      <c r="H86">
        <f t="shared" si="6"/>
        <v>100</v>
      </c>
      <c r="J86">
        <v>37</v>
      </c>
      <c r="K86">
        <f>CORREL(B$2:B86,$G$2:$G86)</f>
        <v>-0.37171515880054462</v>
      </c>
      <c r="L86">
        <f>CORREL(C$2:C86,$G$2:$G86)</f>
        <v>0.36159644422061815</v>
      </c>
      <c r="M86">
        <f>CORREL(D$2:D86,$G$2:$G86)</f>
        <v>-0.32151347832391242</v>
      </c>
      <c r="N86" s="46">
        <f>CORREL(E$2:E86,$G$2:$G86)</f>
        <v>0.17473918969365088</v>
      </c>
      <c r="O86" s="46">
        <f>CORREL(F$2:F86,$G$2:$G86)</f>
        <v>0.45356952243849702</v>
      </c>
      <c r="P86">
        <f>CORREL(G$2:G86,$G$2:$G86)</f>
        <v>1.0000000000000002</v>
      </c>
      <c r="R86">
        <f t="shared" ref="R86:R122" si="11">MAX(K86,M86)</f>
        <v>-0.32151347832391242</v>
      </c>
      <c r="S86">
        <f t="shared" ref="S86:S122" si="12">MIN(K86,M86)</f>
        <v>-0.37171515880054462</v>
      </c>
      <c r="T86">
        <f>HLOOKUP(R86,$K86:$O$122,J86,0)</f>
        <v>3</v>
      </c>
      <c r="U86">
        <f>HLOOKUP(S86,$K86:$O$122,J86,0)</f>
        <v>1</v>
      </c>
    </row>
    <row r="87" spans="1:21" x14ac:dyDescent="0.3">
      <c r="A87" t="s">
        <v>280</v>
      </c>
      <c r="B87">
        <f t="shared" si="7"/>
        <v>51</v>
      </c>
      <c r="C87">
        <f t="shared" si="8"/>
        <v>1</v>
      </c>
      <c r="D87">
        <f t="shared" si="7"/>
        <v>46</v>
      </c>
      <c r="E87">
        <f t="shared" si="9"/>
        <v>1</v>
      </c>
      <c r="F87">
        <f t="shared" si="9"/>
        <v>1</v>
      </c>
      <c r="G87" s="23">
        <f t="shared" si="10"/>
        <v>96</v>
      </c>
      <c r="H87">
        <f t="shared" ref="H87:H121" si="13">SUM(B87:F87)</f>
        <v>100</v>
      </c>
      <c r="J87">
        <v>36</v>
      </c>
      <c r="K87">
        <f>CORREL(B$2:B87,$G$2:$G87)</f>
        <v>-0.37290735914387879</v>
      </c>
      <c r="L87">
        <f>CORREL(C$2:C87,$G$2:$G87)</f>
        <v>0.36232846452329087</v>
      </c>
      <c r="M87">
        <f>CORREL(D$2:D87,$G$2:$G87)</f>
        <v>-0.32185853411486309</v>
      </c>
      <c r="N87" s="46">
        <f>CORREL(E$2:E87,$G$2:$G87)</f>
        <v>0.17571592112213508</v>
      </c>
      <c r="O87" s="46">
        <f>CORREL(F$2:F87,$G$2:$G87)</f>
        <v>0.4544140350354508</v>
      </c>
      <c r="P87">
        <f>CORREL(G$2:G87,$G$2:$G87)</f>
        <v>1.0000000000000002</v>
      </c>
      <c r="R87">
        <f t="shared" si="11"/>
        <v>-0.32185853411486309</v>
      </c>
      <c r="S87">
        <f t="shared" si="12"/>
        <v>-0.37290735914387879</v>
      </c>
      <c r="T87">
        <f>HLOOKUP(R87,$K87:$O$122,J87,0)</f>
        <v>3</v>
      </c>
      <c r="U87">
        <f>HLOOKUP(S87,$K87:$O$122,J87,0)</f>
        <v>1</v>
      </c>
    </row>
    <row r="88" spans="1:21" x14ac:dyDescent="0.3">
      <c r="A88" t="s">
        <v>281</v>
      </c>
      <c r="B88">
        <f t="shared" ref="B88:D121" si="14">IF($T87&lt;&gt;K$20,IF($U87&lt;&gt;K$20,B87,B87-1),B87+1)</f>
        <v>50</v>
      </c>
      <c r="C88">
        <f t="shared" ref="C88:C121" si="15">C87</f>
        <v>1</v>
      </c>
      <c r="D88">
        <f t="shared" si="14"/>
        <v>47</v>
      </c>
      <c r="E88">
        <f t="shared" ref="E88:F121" si="16">E87</f>
        <v>1</v>
      </c>
      <c r="F88">
        <f t="shared" si="16"/>
        <v>1</v>
      </c>
      <c r="G88" s="23">
        <f t="shared" si="10"/>
        <v>96</v>
      </c>
      <c r="H88">
        <f t="shared" si="13"/>
        <v>100</v>
      </c>
      <c r="J88">
        <v>35</v>
      </c>
      <c r="K88">
        <f>CORREL(B$2:B88,$G$2:$G88)</f>
        <v>-0.37401060362991956</v>
      </c>
      <c r="L88">
        <f>CORREL(C$2:C88,$G$2:$G88)</f>
        <v>0.36304203724170175</v>
      </c>
      <c r="M88">
        <f>CORREL(D$2:D88,$G$2:$G88)</f>
        <v>-0.32233241157393072</v>
      </c>
      <c r="N88" s="46">
        <f>CORREL(E$2:E88,$G$2:$G88)</f>
        <v>0.17666796804271481</v>
      </c>
      <c r="O88" s="46">
        <f>CORREL(F$2:F88,$G$2:$G88)</f>
        <v>0.45523647319565647</v>
      </c>
      <c r="P88">
        <f>CORREL(G$2:G88,$G$2:$G88)</f>
        <v>1</v>
      </c>
      <c r="R88">
        <f t="shared" si="11"/>
        <v>-0.32233241157393072</v>
      </c>
      <c r="S88">
        <f t="shared" si="12"/>
        <v>-0.37401060362991956</v>
      </c>
      <c r="T88">
        <f>HLOOKUP(R88,$K88:$O$122,J88,0)</f>
        <v>3</v>
      </c>
      <c r="U88">
        <f>HLOOKUP(S88,$K88:$O$122,J88,0)</f>
        <v>1</v>
      </c>
    </row>
    <row r="89" spans="1:21" x14ac:dyDescent="0.3">
      <c r="A89" t="s">
        <v>282</v>
      </c>
      <c r="B89">
        <f t="shared" si="14"/>
        <v>49</v>
      </c>
      <c r="C89">
        <f t="shared" si="15"/>
        <v>1</v>
      </c>
      <c r="D89">
        <f t="shared" si="14"/>
        <v>48</v>
      </c>
      <c r="E89">
        <f t="shared" si="16"/>
        <v>1</v>
      </c>
      <c r="F89">
        <f t="shared" si="16"/>
        <v>1</v>
      </c>
      <c r="G89" s="23">
        <f t="shared" si="10"/>
        <v>96</v>
      </c>
      <c r="H89">
        <f t="shared" si="13"/>
        <v>100</v>
      </c>
      <c r="J89">
        <v>34</v>
      </c>
      <c r="K89">
        <f>CORREL(B$2:B89,$G$2:$G89)</f>
        <v>-0.3750196709034247</v>
      </c>
      <c r="L89">
        <f>CORREL(C$2:C89,$G$2:$G89)</f>
        <v>0.36373785104264261</v>
      </c>
      <c r="M89">
        <f>CORREL(D$2:D89,$G$2:$G89)</f>
        <v>-0.32292220011208222</v>
      </c>
      <c r="N89" s="46">
        <f>CORREL(E$2:E89,$G$2:$G89)</f>
        <v>0.17759625454159558</v>
      </c>
      <c r="O89" s="46">
        <f>CORREL(F$2:F89,$G$2:$G89)</f>
        <v>0.45603769192901894</v>
      </c>
      <c r="P89">
        <f>CORREL(G$2:G89,$G$2:$G89)</f>
        <v>1.0000000000000002</v>
      </c>
      <c r="R89">
        <f t="shared" si="11"/>
        <v>-0.32292220011208222</v>
      </c>
      <c r="S89">
        <f t="shared" si="12"/>
        <v>-0.3750196709034247</v>
      </c>
      <c r="T89">
        <f>HLOOKUP(R89,$K89:$O$122,J89,0)</f>
        <v>3</v>
      </c>
      <c r="U89">
        <f>HLOOKUP(S89,$K89:$O$122,J89,0)</f>
        <v>1</v>
      </c>
    </row>
    <row r="90" spans="1:21" x14ac:dyDescent="0.3">
      <c r="A90" t="s">
        <v>283</v>
      </c>
      <c r="B90">
        <f t="shared" si="14"/>
        <v>48</v>
      </c>
      <c r="C90">
        <f t="shared" si="15"/>
        <v>1</v>
      </c>
      <c r="D90">
        <f t="shared" si="14"/>
        <v>49</v>
      </c>
      <c r="E90">
        <f t="shared" si="16"/>
        <v>1</v>
      </c>
      <c r="F90">
        <f t="shared" si="16"/>
        <v>1</v>
      </c>
      <c r="G90" s="23">
        <f t="shared" si="10"/>
        <v>96</v>
      </c>
      <c r="H90">
        <f t="shared" si="13"/>
        <v>100</v>
      </c>
      <c r="J90">
        <v>33</v>
      </c>
      <c r="K90">
        <f>CORREL(B$2:B90,$G$2:$G90)</f>
        <v>-0.37592938178701268</v>
      </c>
      <c r="L90">
        <f>CORREL(C$2:C90,$G$2:$G90)</f>
        <v>0.36441656073602741</v>
      </c>
      <c r="M90">
        <f>CORREL(D$2:D90,$G$2:$G90)</f>
        <v>-0.32361539184835847</v>
      </c>
      <c r="N90" s="46">
        <f>CORREL(E$2:E90,$G$2:$G90)</f>
        <v>0.17850165914807126</v>
      </c>
      <c r="O90" s="46">
        <f>CORREL(F$2:F90,$G$2:$G90)</f>
        <v>0.45681850261801388</v>
      </c>
      <c r="P90">
        <f>CORREL(G$2:G90,$G$2:$G90)</f>
        <v>1.0000000000000002</v>
      </c>
      <c r="R90">
        <f t="shared" si="11"/>
        <v>-0.32361539184835847</v>
      </c>
      <c r="S90">
        <f t="shared" si="12"/>
        <v>-0.37592938178701268</v>
      </c>
      <c r="T90">
        <f>HLOOKUP(R90,$K90:$O$122,J90,0)</f>
        <v>3</v>
      </c>
      <c r="U90">
        <f>HLOOKUP(S90,$K90:$O$122,J90,0)</f>
        <v>1</v>
      </c>
    </row>
    <row r="91" spans="1:21" x14ac:dyDescent="0.3">
      <c r="A91" t="s">
        <v>284</v>
      </c>
      <c r="B91">
        <f t="shared" si="14"/>
        <v>47</v>
      </c>
      <c r="C91">
        <f t="shared" si="15"/>
        <v>1</v>
      </c>
      <c r="D91">
        <f t="shared" si="14"/>
        <v>50</v>
      </c>
      <c r="E91">
        <f t="shared" si="16"/>
        <v>1</v>
      </c>
      <c r="F91">
        <f t="shared" si="16"/>
        <v>1</v>
      </c>
      <c r="G91" s="23">
        <f t="shared" si="10"/>
        <v>96</v>
      </c>
      <c r="H91">
        <f t="shared" si="13"/>
        <v>100</v>
      </c>
      <c r="J91">
        <v>32</v>
      </c>
      <c r="K91">
        <f>CORREL(B$2:B91,$G$2:$G91)</f>
        <v>-0.37673457579274749</v>
      </c>
      <c r="L91">
        <f>CORREL(C$2:C91,$G$2:$G91)</f>
        <v>0.36507878933027132</v>
      </c>
      <c r="M91">
        <f>CORREL(D$2:D91,$G$2:$G91)</f>
        <v>-0.32439985576101615</v>
      </c>
      <c r="N91" s="46">
        <f>CORREL(E$2:E91,$G$2:$G91)</f>
        <v>0.17938501760775877</v>
      </c>
      <c r="O91" s="46">
        <f>CORREL(F$2:F91,$G$2:$G91)</f>
        <v>0.45757967576742631</v>
      </c>
      <c r="P91">
        <f>CORREL(G$2:G91,$G$2:$G91)</f>
        <v>0.99999999999999978</v>
      </c>
      <c r="R91">
        <f t="shared" si="11"/>
        <v>-0.32439985576101615</v>
      </c>
      <c r="S91">
        <f t="shared" si="12"/>
        <v>-0.37673457579274749</v>
      </c>
      <c r="T91">
        <f>HLOOKUP(R91,$K91:$O$122,J91,0)</f>
        <v>3</v>
      </c>
      <c r="U91">
        <f>HLOOKUP(S91,$K91:$O$122,J91,0)</f>
        <v>1</v>
      </c>
    </row>
    <row r="92" spans="1:21" x14ac:dyDescent="0.3">
      <c r="A92" t="s">
        <v>285</v>
      </c>
      <c r="B92">
        <f t="shared" si="14"/>
        <v>46</v>
      </c>
      <c r="C92">
        <f t="shared" si="15"/>
        <v>1</v>
      </c>
      <c r="D92">
        <f t="shared" si="14"/>
        <v>51</v>
      </c>
      <c r="E92">
        <f t="shared" si="16"/>
        <v>1</v>
      </c>
      <c r="F92">
        <f t="shared" si="16"/>
        <v>1</v>
      </c>
      <c r="G92" s="23">
        <f t="shared" si="10"/>
        <v>96</v>
      </c>
      <c r="H92">
        <f t="shared" si="13"/>
        <v>100</v>
      </c>
      <c r="J92">
        <v>31</v>
      </c>
      <c r="K92">
        <f>CORREL(B$2:B92,$G$2:$G92)</f>
        <v>-0.37743009643187508</v>
      </c>
      <c r="L92">
        <f>CORREL(C$2:C92,$G$2:$G92)</f>
        <v>0.36572512993973172</v>
      </c>
      <c r="M92">
        <f>CORREL(D$2:D92,$G$2:$G92)</f>
        <v>-0.32526382009691052</v>
      </c>
      <c r="N92" s="46">
        <f>CORREL(E$2:E92,$G$2:$G92)</f>
        <v>0.18024712545569621</v>
      </c>
      <c r="O92" s="46">
        <f>CORREL(F$2:F92,$G$2:$G92)</f>
        <v>0.45832194354847278</v>
      </c>
      <c r="P92">
        <f>CORREL(G$2:G92,$G$2:$G92)</f>
        <v>1</v>
      </c>
      <c r="R92">
        <f t="shared" si="11"/>
        <v>-0.32526382009691052</v>
      </c>
      <c r="S92">
        <f t="shared" si="12"/>
        <v>-0.37743009643187508</v>
      </c>
      <c r="T92">
        <f>HLOOKUP(R92,$K92:$O$122,J92,0)</f>
        <v>3</v>
      </c>
      <c r="U92">
        <f>HLOOKUP(S92,$K92:$O$122,J92,0)</f>
        <v>1</v>
      </c>
    </row>
    <row r="93" spans="1:21" x14ac:dyDescent="0.3">
      <c r="A93" t="s">
        <v>286</v>
      </c>
      <c r="B93">
        <f t="shared" si="14"/>
        <v>45</v>
      </c>
      <c r="C93">
        <f t="shared" si="15"/>
        <v>1</v>
      </c>
      <c r="D93">
        <f t="shared" si="14"/>
        <v>52</v>
      </c>
      <c r="E93">
        <f t="shared" si="16"/>
        <v>1</v>
      </c>
      <c r="F93">
        <f t="shared" si="16"/>
        <v>1</v>
      </c>
      <c r="G93" s="23">
        <f t="shared" si="10"/>
        <v>96</v>
      </c>
      <c r="H93">
        <f t="shared" si="13"/>
        <v>100</v>
      </c>
      <c r="J93">
        <v>30</v>
      </c>
      <c r="K93">
        <f>CORREL(B$2:B93,$G$2:$G93)</f>
        <v>-0.37801078419699874</v>
      </c>
      <c r="L93">
        <f>CORREL(C$2:C93,$G$2:$G93)</f>
        <v>0.36635614755645457</v>
      </c>
      <c r="M93">
        <f>CORREL(D$2:D93,$G$2:$G93)</f>
        <v>-0.32619586218030816</v>
      </c>
      <c r="N93" s="46">
        <f>CORREL(E$2:E93,$G$2:$G93)</f>
        <v>0.1810887404059309</v>
      </c>
      <c r="O93" s="46">
        <f>CORREL(F$2:F93,$G$2:$G93)</f>
        <v>0.45904600215519376</v>
      </c>
      <c r="P93">
        <f>CORREL(G$2:G93,$G$2:$G93)</f>
        <v>1.0000000000000002</v>
      </c>
      <c r="R93">
        <f t="shared" si="11"/>
        <v>-0.32619586218030816</v>
      </c>
      <c r="S93">
        <f t="shared" si="12"/>
        <v>-0.37801078419699874</v>
      </c>
      <c r="T93">
        <f>HLOOKUP(R93,$K93:$O$122,J93,0)</f>
        <v>3</v>
      </c>
      <c r="U93">
        <f>HLOOKUP(S93,$K93:$O$122,J93,0)</f>
        <v>1</v>
      </c>
    </row>
    <row r="94" spans="1:21" x14ac:dyDescent="0.3">
      <c r="A94" t="s">
        <v>287</v>
      </c>
      <c r="B94">
        <f t="shared" si="14"/>
        <v>44</v>
      </c>
      <c r="C94">
        <f t="shared" si="15"/>
        <v>1</v>
      </c>
      <c r="D94">
        <f t="shared" si="14"/>
        <v>53</v>
      </c>
      <c r="E94">
        <f t="shared" si="16"/>
        <v>1</v>
      </c>
      <c r="F94">
        <f t="shared" si="16"/>
        <v>1</v>
      </c>
      <c r="G94" s="23">
        <f t="shared" si="10"/>
        <v>96</v>
      </c>
      <c r="H94">
        <f t="shared" si="13"/>
        <v>100</v>
      </c>
      <c r="J94">
        <v>29</v>
      </c>
      <c r="K94">
        <f>CORREL(B$2:B94,$G$2:$G94)</f>
        <v>-0.37847147634676209</v>
      </c>
      <c r="L94">
        <f>CORREL(C$2:C94,$G$2:$G94)</f>
        <v>0.36697238069743587</v>
      </c>
      <c r="M94">
        <f>CORREL(D$2:D94,$G$2:$G94)</f>
        <v>-0.32718490479641715</v>
      </c>
      <c r="N94" s="46">
        <f>CORREL(E$2:E94,$G$2:$G94)</f>
        <v>0.18191058457272563</v>
      </c>
      <c r="O94" s="46">
        <f>CORREL(F$2:F94,$G$2:$G94)</f>
        <v>0.45975251398896305</v>
      </c>
      <c r="P94">
        <f>CORREL(G$2:G94,$G$2:$G94)</f>
        <v>1</v>
      </c>
      <c r="R94">
        <f t="shared" si="11"/>
        <v>-0.32718490479641715</v>
      </c>
      <c r="S94">
        <f t="shared" si="12"/>
        <v>-0.37847147634676209</v>
      </c>
      <c r="T94">
        <f>HLOOKUP(R94,$K94:$O$122,J94,0)</f>
        <v>3</v>
      </c>
      <c r="U94">
        <f>HLOOKUP(S94,$K94:$O$122,J94,0)</f>
        <v>1</v>
      </c>
    </row>
    <row r="95" spans="1:21" x14ac:dyDescent="0.3">
      <c r="A95" t="s">
        <v>288</v>
      </c>
      <c r="B95">
        <f t="shared" si="14"/>
        <v>43</v>
      </c>
      <c r="C95">
        <f t="shared" si="15"/>
        <v>1</v>
      </c>
      <c r="D95">
        <f t="shared" si="14"/>
        <v>54</v>
      </c>
      <c r="E95">
        <f t="shared" si="16"/>
        <v>1</v>
      </c>
      <c r="F95">
        <f t="shared" si="16"/>
        <v>1</v>
      </c>
      <c r="G95" s="23">
        <f t="shared" si="10"/>
        <v>96</v>
      </c>
      <c r="H95">
        <f t="shared" si="13"/>
        <v>100</v>
      </c>
      <c r="J95">
        <v>28</v>
      </c>
      <c r="K95">
        <f>CORREL(B$2:B95,$G$2:$G95)</f>
        <v>-0.37880701280982149</v>
      </c>
      <c r="L95">
        <f>CORREL(C$2:C95,$G$2:$G95)</f>
        <v>0.36757434293738345</v>
      </c>
      <c r="M95">
        <f>CORREL(D$2:D95,$G$2:$G95)</f>
        <v>-0.32822021834267306</v>
      </c>
      <c r="N95" s="46">
        <f>CORREL(E$2:E95,$G$2:$G95)</f>
        <v>0.18271334653700733</v>
      </c>
      <c r="O95" s="46">
        <f>CORREL(F$2:F95,$G$2:$G95)</f>
        <v>0.46044210968565008</v>
      </c>
      <c r="P95">
        <f>CORREL(G$2:G95,$G$2:$G95)</f>
        <v>1</v>
      </c>
      <c r="R95">
        <f t="shared" si="11"/>
        <v>-0.32822021834267306</v>
      </c>
      <c r="S95">
        <f t="shared" si="12"/>
        <v>-0.37880701280982149</v>
      </c>
      <c r="T95">
        <f>HLOOKUP(R95,$K95:$O$122,J95,0)</f>
        <v>3</v>
      </c>
      <c r="U95">
        <f>HLOOKUP(S95,$K95:$O$122,J95,0)</f>
        <v>1</v>
      </c>
    </row>
    <row r="96" spans="1:21" x14ac:dyDescent="0.3">
      <c r="A96" t="s">
        <v>289</v>
      </c>
      <c r="B96">
        <f t="shared" si="14"/>
        <v>42</v>
      </c>
      <c r="C96">
        <f t="shared" si="15"/>
        <v>1</v>
      </c>
      <c r="D96">
        <f t="shared" si="14"/>
        <v>55</v>
      </c>
      <c r="E96">
        <f t="shared" si="16"/>
        <v>1</v>
      </c>
      <c r="F96">
        <f t="shared" si="16"/>
        <v>1</v>
      </c>
      <c r="G96" s="23">
        <f t="shared" si="10"/>
        <v>96</v>
      </c>
      <c r="H96">
        <f t="shared" si="13"/>
        <v>100</v>
      </c>
      <c r="J96">
        <v>27</v>
      </c>
      <c r="K96">
        <f>CORREL(B$2:B96,$G$2:$G96)</f>
        <v>-0.37901224765794855</v>
      </c>
      <c r="L96">
        <f>CORREL(C$2:C96,$G$2:$G96)</f>
        <v>0.36816252433628022</v>
      </c>
      <c r="M96">
        <f>CORREL(D$2:D96,$G$2:$G96)</f>
        <v>-0.32929142794722377</v>
      </c>
      <c r="N96" s="46">
        <f>CORREL(E$2:E96,$G$2:$G96)</f>
        <v>0.18349768327056507</v>
      </c>
      <c r="O96" s="46">
        <f>CORREL(F$2:F96,$G$2:$G96)</f>
        <v>0.46111538999848789</v>
      </c>
      <c r="P96">
        <f>CORREL(G$2:G96,$G$2:$G96)</f>
        <v>1</v>
      </c>
      <c r="R96">
        <f t="shared" si="11"/>
        <v>-0.32929142794722377</v>
      </c>
      <c r="S96">
        <f t="shared" si="12"/>
        <v>-0.37901224765794855</v>
      </c>
      <c r="T96">
        <f>HLOOKUP(R96,$K96:$O$122,J96,0)</f>
        <v>3</v>
      </c>
      <c r="U96">
        <f>HLOOKUP(S96,$K96:$O$122,J96,0)</f>
        <v>1</v>
      </c>
    </row>
    <row r="97" spans="1:21" x14ac:dyDescent="0.3">
      <c r="A97" t="s">
        <v>290</v>
      </c>
      <c r="B97">
        <f t="shared" si="14"/>
        <v>41</v>
      </c>
      <c r="C97">
        <f t="shared" si="15"/>
        <v>1</v>
      </c>
      <c r="D97">
        <f t="shared" si="14"/>
        <v>56</v>
      </c>
      <c r="E97">
        <f t="shared" si="16"/>
        <v>1</v>
      </c>
      <c r="F97">
        <f t="shared" si="16"/>
        <v>1</v>
      </c>
      <c r="G97" s="23">
        <f t="shared" si="10"/>
        <v>96</v>
      </c>
      <c r="H97">
        <f t="shared" si="13"/>
        <v>100</v>
      </c>
      <c r="J97">
        <v>26</v>
      </c>
      <c r="K97">
        <f>CORREL(B$2:B97,$G$2:$G97)</f>
        <v>-0.37908206568820874</v>
      </c>
      <c r="L97">
        <f>CORREL(C$2:C97,$G$2:$G97)</f>
        <v>0.36873739276993567</v>
      </c>
      <c r="M97">
        <f>CORREL(D$2:D97,$G$2:$G97)</f>
        <v>-0.33038852475342384</v>
      </c>
      <c r="N97" s="46">
        <f>CORREL(E$2:E97,$G$2:$G97)</f>
        <v>0.18426422192922637</v>
      </c>
      <c r="O97" s="46">
        <f>CORREL(F$2:F97,$G$2:$G97)</f>
        <v>0.46177292754847049</v>
      </c>
      <c r="P97">
        <f>CORREL(G$2:G97,$G$2:$G97)</f>
        <v>1.0000000000000002</v>
      </c>
      <c r="R97">
        <f t="shared" si="11"/>
        <v>-0.33038852475342384</v>
      </c>
      <c r="S97">
        <f t="shared" si="12"/>
        <v>-0.37908206568820874</v>
      </c>
      <c r="T97">
        <f>HLOOKUP(R97,$K97:$O$122,J97,0)</f>
        <v>3</v>
      </c>
      <c r="U97">
        <f>HLOOKUP(S97,$K97:$O$122,J97,0)</f>
        <v>1</v>
      </c>
    </row>
    <row r="98" spans="1:21" x14ac:dyDescent="0.3">
      <c r="A98" t="s">
        <v>291</v>
      </c>
      <c r="B98">
        <f t="shared" si="14"/>
        <v>40</v>
      </c>
      <c r="C98">
        <f t="shared" si="15"/>
        <v>1</v>
      </c>
      <c r="D98">
        <f t="shared" si="14"/>
        <v>57</v>
      </c>
      <c r="E98">
        <f t="shared" si="16"/>
        <v>1</v>
      </c>
      <c r="F98">
        <f t="shared" si="16"/>
        <v>1</v>
      </c>
      <c r="G98" s="23">
        <f t="shared" si="10"/>
        <v>96</v>
      </c>
      <c r="H98">
        <f t="shared" si="13"/>
        <v>100</v>
      </c>
      <c r="J98">
        <v>25</v>
      </c>
      <c r="K98">
        <f>CORREL(B$2:B98,$G$2:$G98)</f>
        <v>-0.37901140371007647</v>
      </c>
      <c r="L98">
        <f>CORREL(C$2:C98,$G$2:$G98)</f>
        <v>0.36929939517125782</v>
      </c>
      <c r="M98">
        <f>CORREL(D$2:D98,$G$2:$G98)</f>
        <v>-0.33150188056599345</v>
      </c>
      <c r="N98" s="46">
        <f>CORREL(E$2:E98,$G$2:$G98)</f>
        <v>0.18501356152534271</v>
      </c>
      <c r="O98" s="46">
        <f>CORREL(F$2:F98,$G$2:$G98)</f>
        <v>0.46241526845309344</v>
      </c>
      <c r="P98">
        <f>CORREL(G$2:G98,$G$2:$G98)</f>
        <v>1.0000000000000002</v>
      </c>
      <c r="R98">
        <f t="shared" si="11"/>
        <v>-0.33150188056599345</v>
      </c>
      <c r="S98">
        <f t="shared" si="12"/>
        <v>-0.37901140371007647</v>
      </c>
      <c r="T98">
        <f>HLOOKUP(R98,$K98:$O$122,J98,0)</f>
        <v>3</v>
      </c>
      <c r="U98">
        <f>HLOOKUP(S98,$K98:$O$122,J98,0)</f>
        <v>1</v>
      </c>
    </row>
    <row r="99" spans="1:21" x14ac:dyDescent="0.3">
      <c r="A99" t="s">
        <v>292</v>
      </c>
      <c r="B99">
        <f t="shared" si="14"/>
        <v>39</v>
      </c>
      <c r="C99">
        <f t="shared" si="15"/>
        <v>1</v>
      </c>
      <c r="D99">
        <f t="shared" si="14"/>
        <v>58</v>
      </c>
      <c r="E99">
        <f t="shared" si="16"/>
        <v>1</v>
      </c>
      <c r="F99">
        <f t="shared" si="16"/>
        <v>1</v>
      </c>
      <c r="G99" s="23">
        <f t="shared" si="10"/>
        <v>96</v>
      </c>
      <c r="H99">
        <f t="shared" si="13"/>
        <v>100</v>
      </c>
      <c r="J99">
        <v>24</v>
      </c>
      <c r="K99">
        <f>CORREL(B$2:B99,$G$2:$G99)</f>
        <v>-0.37879527616094139</v>
      </c>
      <c r="L99">
        <f>CORREL(C$2:C99,$G$2:$G99)</f>
        <v>0.36984895868908002</v>
      </c>
      <c r="M99">
        <f>CORREL(D$2:D99,$G$2:$G99)</f>
        <v>-0.33262226505231463</v>
      </c>
      <c r="N99" s="46">
        <f>CORREL(E$2:E99,$G$2:$G99)</f>
        <v>0.18574627448893938</v>
      </c>
      <c r="O99" s="46">
        <f>CORREL(F$2:F99,$G$2:$G99)</f>
        <v>0.46304293384315137</v>
      </c>
      <c r="P99">
        <f>CORREL(G$2:G99,$G$2:$G99)</f>
        <v>1</v>
      </c>
      <c r="R99">
        <f t="shared" si="11"/>
        <v>-0.33262226505231463</v>
      </c>
      <c r="S99">
        <f t="shared" si="12"/>
        <v>-0.37879527616094139</v>
      </c>
      <c r="T99">
        <f>HLOOKUP(R99,$K99:$O$122,J99,0)</f>
        <v>3</v>
      </c>
      <c r="U99">
        <f>HLOOKUP(S99,$K99:$O$122,J99,0)</f>
        <v>1</v>
      </c>
    </row>
    <row r="100" spans="1:21" x14ac:dyDescent="0.3">
      <c r="A100" t="s">
        <v>293</v>
      </c>
      <c r="B100">
        <f t="shared" si="14"/>
        <v>38</v>
      </c>
      <c r="C100">
        <f t="shared" si="15"/>
        <v>1</v>
      </c>
      <c r="D100">
        <f t="shared" si="14"/>
        <v>59</v>
      </c>
      <c r="E100">
        <f t="shared" si="16"/>
        <v>1</v>
      </c>
      <c r="F100">
        <f t="shared" si="16"/>
        <v>1</v>
      </c>
      <c r="G100" s="23">
        <f t="shared" si="10"/>
        <v>96</v>
      </c>
      <c r="H100">
        <f t="shared" si="13"/>
        <v>100</v>
      </c>
      <c r="J100">
        <v>23</v>
      </c>
      <c r="K100">
        <f>CORREL(B$2:B100,$G$2:$G100)</f>
        <v>-0.37842880467817008</v>
      </c>
      <c r="L100">
        <f>CORREL(C$2:C100,$G$2:$G100)</f>
        <v>0.37038649177089455</v>
      </c>
      <c r="M100">
        <f>CORREL(D$2:D100,$G$2:$G100)</f>
        <v>-0.33374086469483266</v>
      </c>
      <c r="N100" s="46">
        <f>CORREL(E$2:E100,$G$2:$G100)</f>
        <v>0.18646290812610583</v>
      </c>
      <c r="O100" s="46">
        <f>CORREL(F$2:F100,$G$2:$G100)</f>
        <v>0.46365642127647505</v>
      </c>
      <c r="P100">
        <f>CORREL(G$2:G100,$G$2:$G100)</f>
        <v>1</v>
      </c>
      <c r="R100">
        <f t="shared" si="11"/>
        <v>-0.33374086469483266</v>
      </c>
      <c r="S100">
        <f t="shared" si="12"/>
        <v>-0.37842880467817008</v>
      </c>
      <c r="T100">
        <f>HLOOKUP(R100,$K100:$O$122,J100,0)</f>
        <v>3</v>
      </c>
      <c r="U100">
        <f>HLOOKUP(S100,$K100:$O$122,J100,0)</f>
        <v>1</v>
      </c>
    </row>
    <row r="101" spans="1:21" x14ac:dyDescent="0.3">
      <c r="A101" t="s">
        <v>294</v>
      </c>
      <c r="B101">
        <f t="shared" si="14"/>
        <v>37</v>
      </c>
      <c r="C101">
        <f t="shared" si="15"/>
        <v>1</v>
      </c>
      <c r="D101">
        <f t="shared" si="14"/>
        <v>60</v>
      </c>
      <c r="E101">
        <f t="shared" si="16"/>
        <v>1</v>
      </c>
      <c r="F101">
        <f t="shared" si="16"/>
        <v>1</v>
      </c>
      <c r="G101" s="23">
        <f t="shared" si="10"/>
        <v>96</v>
      </c>
      <c r="H101">
        <f t="shared" si="13"/>
        <v>100</v>
      </c>
      <c r="J101">
        <v>22</v>
      </c>
      <c r="K101">
        <f>CORREL(B$2:B101,$G$2:$G101)</f>
        <v>-0.3779072512415122</v>
      </c>
      <c r="L101">
        <f>CORREL(C$2:C101,$G$2:$G101)</f>
        <v>0.37091238517522379</v>
      </c>
      <c r="M101">
        <f>CORREL(D$2:D101,$G$2:$G101)</f>
        <v>-0.33484930270035618</v>
      </c>
      <c r="N101" s="46">
        <f>CORREL(E$2:E101,$G$2:$G101)</f>
        <v>0.18716398598237627</v>
      </c>
      <c r="O101" s="46">
        <f>CORREL(F$2:F101,$G$2:$G101)</f>
        <v>0.46425620605668555</v>
      </c>
      <c r="P101">
        <f>CORREL(G$2:G101,$G$2:$G101)</f>
        <v>1</v>
      </c>
      <c r="R101">
        <f t="shared" si="11"/>
        <v>-0.33484930270035618</v>
      </c>
      <c r="S101">
        <f t="shared" si="12"/>
        <v>-0.3779072512415122</v>
      </c>
      <c r="T101">
        <f>HLOOKUP(R101,$K101:$O$122,J101,0)</f>
        <v>3</v>
      </c>
      <c r="U101">
        <f>HLOOKUP(S101,$K101:$O$122,J101,0)</f>
        <v>1</v>
      </c>
    </row>
    <row r="102" spans="1:21" x14ac:dyDescent="0.3">
      <c r="A102" t="s">
        <v>295</v>
      </c>
      <c r="B102">
        <f t="shared" si="14"/>
        <v>36</v>
      </c>
      <c r="C102">
        <f t="shared" si="15"/>
        <v>1</v>
      </c>
      <c r="D102">
        <f t="shared" si="14"/>
        <v>61</v>
      </c>
      <c r="E102">
        <f t="shared" si="16"/>
        <v>1</v>
      </c>
      <c r="F102">
        <f t="shared" si="16"/>
        <v>1</v>
      </c>
      <c r="G102" s="23">
        <f t="shared" si="10"/>
        <v>96</v>
      </c>
      <c r="H102">
        <f t="shared" si="13"/>
        <v>100</v>
      </c>
      <c r="J102">
        <v>21</v>
      </c>
      <c r="K102">
        <f>CORREL(B$2:B102,$G$2:$G102)</f>
        <v>-0.37722605447019336</v>
      </c>
      <c r="L102">
        <f>CORREL(C$2:C102,$G$2:$G102)</f>
        <v>0.37142701291897784</v>
      </c>
      <c r="M102">
        <f>CORREL(D$2:D102,$G$2:$G102)</f>
        <v>-0.33593965909182222</v>
      </c>
      <c r="N102" s="46">
        <f>CORREL(E$2:E102,$G$2:$G102)</f>
        <v>0.18785000911832031</v>
      </c>
      <c r="O102" s="46">
        <f>CORREL(F$2:F102,$G$2:$G102)</f>
        <v>0.46484274246438645</v>
      </c>
      <c r="P102">
        <f>CORREL(G$2:G102,$G$2:$G102)</f>
        <v>1.0000000000000002</v>
      </c>
      <c r="R102">
        <f t="shared" si="11"/>
        <v>-0.33593965909182222</v>
      </c>
      <c r="S102">
        <f t="shared" si="12"/>
        <v>-0.37722605447019336</v>
      </c>
      <c r="T102">
        <f>HLOOKUP(R102,$K102:$O$122,J102,0)</f>
        <v>3</v>
      </c>
      <c r="U102">
        <f>HLOOKUP(S102,$K102:$O$122,J102,0)</f>
        <v>1</v>
      </c>
    </row>
    <row r="103" spans="1:21" x14ac:dyDescent="0.3">
      <c r="A103" t="s">
        <v>296</v>
      </c>
      <c r="B103">
        <f t="shared" si="14"/>
        <v>35</v>
      </c>
      <c r="C103">
        <f t="shared" si="15"/>
        <v>1</v>
      </c>
      <c r="D103">
        <f t="shared" si="14"/>
        <v>62</v>
      </c>
      <c r="E103">
        <f t="shared" si="16"/>
        <v>1</v>
      </c>
      <c r="F103">
        <f t="shared" si="16"/>
        <v>1</v>
      </c>
      <c r="G103" s="23">
        <f t="shared" si="10"/>
        <v>96</v>
      </c>
      <c r="H103">
        <f t="shared" si="13"/>
        <v>100</v>
      </c>
      <c r="J103">
        <v>20</v>
      </c>
      <c r="K103">
        <f>CORREL(B$2:B103,$G$2:$G103)</f>
        <v>-0.37638086861749614</v>
      </c>
      <c r="L103">
        <f>CORREL(C$2:C103,$G$2:$G103)</f>
        <v>0.37193073316453534</v>
      </c>
      <c r="M103">
        <f>CORREL(D$2:D103,$G$2:$G103)</f>
        <v>-0.33700449023923823</v>
      </c>
      <c r="N103" s="46">
        <f>CORREL(E$2:E103,$G$2:$G103)</f>
        <v>0.18852145730380801</v>
      </c>
      <c r="O103" s="46">
        <f>CORREL(F$2:F103,$G$2:$G103)</f>
        <v>0.46541646490742378</v>
      </c>
      <c r="P103">
        <f>CORREL(G$2:G103,$G$2:$G103)</f>
        <v>1</v>
      </c>
      <c r="R103">
        <f t="shared" si="11"/>
        <v>-0.33700449023923823</v>
      </c>
      <c r="S103">
        <f t="shared" si="12"/>
        <v>-0.37638086861749614</v>
      </c>
      <c r="T103">
        <f>HLOOKUP(R103,$K103:$O$122,J103,0)</f>
        <v>3</v>
      </c>
      <c r="U103">
        <f>HLOOKUP(S103,$K103:$O$122,J103,0)</f>
        <v>1</v>
      </c>
    </row>
    <row r="104" spans="1:21" x14ac:dyDescent="0.3">
      <c r="A104" t="s">
        <v>297</v>
      </c>
      <c r="B104">
        <f t="shared" si="14"/>
        <v>34</v>
      </c>
      <c r="C104">
        <f t="shared" si="15"/>
        <v>1</v>
      </c>
      <c r="D104">
        <f t="shared" si="14"/>
        <v>63</v>
      </c>
      <c r="E104">
        <f t="shared" si="16"/>
        <v>1</v>
      </c>
      <c r="F104">
        <f t="shared" si="16"/>
        <v>1</v>
      </c>
      <c r="G104" s="23">
        <f t="shared" si="10"/>
        <v>96</v>
      </c>
      <c r="H104">
        <f t="shared" si="13"/>
        <v>100</v>
      </c>
      <c r="J104">
        <v>19</v>
      </c>
      <c r="K104">
        <f>CORREL(B$2:B104,$G$2:$G104)</f>
        <v>-0.37536760475563213</v>
      </c>
      <c r="L104">
        <f>CORREL(C$2:C104,$G$2:$G104)</f>
        <v>0.3724238890510212</v>
      </c>
      <c r="M104">
        <f>CORREL(D$2:D104,$G$2:$G104)</f>
        <v>-0.33803684713027926</v>
      </c>
      <c r="N104" s="46">
        <f>CORREL(E$2:E104,$G$2:$G104)</f>
        <v>0.18917879013695874</v>
      </c>
      <c r="O104" s="46">
        <f>CORREL(F$2:F104,$G$2:$G104)</f>
        <v>0.46597778899643072</v>
      </c>
      <c r="P104">
        <f>CORREL(G$2:G104,$G$2:$G104)</f>
        <v>1</v>
      </c>
      <c r="R104">
        <f t="shared" si="11"/>
        <v>-0.33803684713027926</v>
      </c>
      <c r="S104">
        <f t="shared" si="12"/>
        <v>-0.37536760475563213</v>
      </c>
      <c r="T104">
        <f>HLOOKUP(R104,$K104:$O$122,J104,0)</f>
        <v>3</v>
      </c>
      <c r="U104">
        <f>HLOOKUP(S104,$K104:$O$122,J104,0)</f>
        <v>1</v>
      </c>
    </row>
    <row r="105" spans="1:21" x14ac:dyDescent="0.3">
      <c r="A105" t="s">
        <v>298</v>
      </c>
      <c r="B105">
        <f t="shared" si="14"/>
        <v>33</v>
      </c>
      <c r="C105">
        <f t="shared" si="15"/>
        <v>1</v>
      </c>
      <c r="D105">
        <f t="shared" si="14"/>
        <v>64</v>
      </c>
      <c r="E105">
        <f t="shared" si="16"/>
        <v>1</v>
      </c>
      <c r="F105">
        <f t="shared" si="16"/>
        <v>1</v>
      </c>
      <c r="G105" s="23">
        <f t="shared" si="10"/>
        <v>96</v>
      </c>
      <c r="H105">
        <f t="shared" si="13"/>
        <v>100</v>
      </c>
      <c r="J105">
        <v>18</v>
      </c>
      <c r="K105">
        <f>CORREL(B$2:B105,$G$2:$G105)</f>
        <v>-0.37418247358834344</v>
      </c>
      <c r="L105">
        <f>CORREL(C$2:C105,$G$2:$G105)</f>
        <v>0.37290680947383698</v>
      </c>
      <c r="M105">
        <f>CORREL(D$2:D105,$G$2:$G105)</f>
        <v>-0.33903029173756505</v>
      </c>
      <c r="N105" s="46">
        <f>CORREL(E$2:E105,$G$2:$G105)</f>
        <v>0.1898224480932619</v>
      </c>
      <c r="O105" s="46">
        <f>CORREL(F$2:F105,$G$2:$G105)</f>
        <v>0.46652711255120288</v>
      </c>
      <c r="P105">
        <f>CORREL(G$2:G105,$G$2:$G105)</f>
        <v>1</v>
      </c>
      <c r="R105">
        <f t="shared" si="11"/>
        <v>-0.33903029173756505</v>
      </c>
      <c r="S105">
        <f t="shared" si="12"/>
        <v>-0.37418247358834344</v>
      </c>
      <c r="T105">
        <f>HLOOKUP(R105,$K105:$O$122,J105,0)</f>
        <v>3</v>
      </c>
      <c r="U105">
        <f>HLOOKUP(S105,$K105:$O$122,J105,0)</f>
        <v>1</v>
      </c>
    </row>
    <row r="106" spans="1:21" x14ac:dyDescent="0.3">
      <c r="A106" t="s">
        <v>299</v>
      </c>
      <c r="B106">
        <f t="shared" si="14"/>
        <v>32</v>
      </c>
      <c r="C106">
        <f t="shared" si="15"/>
        <v>1</v>
      </c>
      <c r="D106">
        <f t="shared" si="14"/>
        <v>65</v>
      </c>
      <c r="E106">
        <f t="shared" si="16"/>
        <v>1</v>
      </c>
      <c r="F106">
        <f t="shared" si="16"/>
        <v>1</v>
      </c>
      <c r="G106" s="23">
        <f t="shared" si="10"/>
        <v>96</v>
      </c>
      <c r="H106">
        <f t="shared" si="13"/>
        <v>100</v>
      </c>
      <c r="J106">
        <v>17</v>
      </c>
      <c r="K106">
        <f>CORREL(B$2:B106,$G$2:$G106)</f>
        <v>-0.37282202927135494</v>
      </c>
      <c r="L106">
        <f>CORREL(C$2:C106,$G$2:$G106)</f>
        <v>0.37337980981613988</v>
      </c>
      <c r="M106">
        <f>CORREL(D$2:D106,$G$2:$G106)</f>
        <v>-0.3399789109085013</v>
      </c>
      <c r="N106" s="46">
        <f>CORREL(E$2:E106,$G$2:$G106)</f>
        <v>0.19045285350988478</v>
      </c>
      <c r="O106" s="46">
        <f>CORREL(F$2:F106,$G$2:$G106)</f>
        <v>0.4670648165430939</v>
      </c>
      <c r="P106">
        <f>CORREL(G$2:G106,$G$2:$G106)</f>
        <v>0.99999999999999978</v>
      </c>
      <c r="R106">
        <f t="shared" si="11"/>
        <v>-0.3399789109085013</v>
      </c>
      <c r="S106">
        <f t="shared" si="12"/>
        <v>-0.37282202927135494</v>
      </c>
      <c r="T106">
        <f>HLOOKUP(R106,$K106:$O$122,J106,0)</f>
        <v>3</v>
      </c>
      <c r="U106">
        <f>HLOOKUP(S106,$K106:$O$122,J106,0)</f>
        <v>1</v>
      </c>
    </row>
    <row r="107" spans="1:21" x14ac:dyDescent="0.3">
      <c r="A107" t="s">
        <v>300</v>
      </c>
      <c r="B107">
        <f t="shared" si="14"/>
        <v>31</v>
      </c>
      <c r="C107">
        <f t="shared" si="15"/>
        <v>1</v>
      </c>
      <c r="D107">
        <f t="shared" si="14"/>
        <v>66</v>
      </c>
      <c r="E107">
        <f t="shared" si="16"/>
        <v>1</v>
      </c>
      <c r="F107">
        <f t="shared" si="16"/>
        <v>1</v>
      </c>
      <c r="G107" s="23">
        <f t="shared" si="10"/>
        <v>96</v>
      </c>
      <c r="H107">
        <f t="shared" si="13"/>
        <v>100</v>
      </c>
      <c r="J107">
        <v>16</v>
      </c>
      <c r="K107">
        <f>CORREL(B$2:B107,$G$2:$G107)</f>
        <v>-0.37128321356508276</v>
      </c>
      <c r="L107">
        <f>CORREL(C$2:C107,$G$2:$G107)</f>
        <v>0.37384319263568738</v>
      </c>
      <c r="M107">
        <f>CORREL(D$2:D107,$G$2:$G107)</f>
        <v>-0.34087732728365516</v>
      </c>
      <c r="N107" s="46">
        <f>CORREL(E$2:E107,$G$2:$G107)</f>
        <v>0.19107041150981463</v>
      </c>
      <c r="O107" s="46">
        <f>CORREL(F$2:F107,$G$2:$G107)</f>
        <v>0.46759126597807532</v>
      </c>
      <c r="P107">
        <f>CORREL(G$2:G107,$G$2:$G107)</f>
        <v>0.99999999999999978</v>
      </c>
      <c r="R107">
        <f t="shared" si="11"/>
        <v>-0.34087732728365516</v>
      </c>
      <c r="S107">
        <f t="shared" si="12"/>
        <v>-0.37128321356508276</v>
      </c>
      <c r="T107">
        <f>HLOOKUP(R107,$K107:$O$122,J107,0)</f>
        <v>3</v>
      </c>
      <c r="U107">
        <f>HLOOKUP(S107,$K107:$O$122,J107,0)</f>
        <v>1</v>
      </c>
    </row>
    <row r="108" spans="1:21" x14ac:dyDescent="0.3">
      <c r="A108" t="s">
        <v>301</v>
      </c>
      <c r="B108">
        <f t="shared" si="14"/>
        <v>30</v>
      </c>
      <c r="C108">
        <f t="shared" si="15"/>
        <v>1</v>
      </c>
      <c r="D108">
        <f t="shared" si="14"/>
        <v>67</v>
      </c>
      <c r="E108">
        <f t="shared" si="16"/>
        <v>1</v>
      </c>
      <c r="F108">
        <f t="shared" si="16"/>
        <v>1</v>
      </c>
      <c r="G108" s="23">
        <f t="shared" si="10"/>
        <v>96</v>
      </c>
      <c r="H108">
        <f t="shared" si="13"/>
        <v>100</v>
      </c>
      <c r="J108">
        <v>15</v>
      </c>
      <c r="K108">
        <f>CORREL(B$2:B108,$G$2:$G108)</f>
        <v>-0.36956339959335893</v>
      </c>
      <c r="L108">
        <f>CORREL(C$2:C108,$G$2:$G108)</f>
        <v>0.37429724831024774</v>
      </c>
      <c r="M108">
        <f>CORREL(D$2:D108,$G$2:$G108)</f>
        <v>-0.34172070683910938</v>
      </c>
      <c r="N108" s="46">
        <f>CORREL(E$2:E108,$G$2:$G108)</f>
        <v>0.19167551087005294</v>
      </c>
      <c r="O108" s="46">
        <f>CORREL(F$2:F108,$G$2:$G108)</f>
        <v>0.46810681072484178</v>
      </c>
      <c r="P108">
        <f>CORREL(G$2:G108,$G$2:$G108)</f>
        <v>1</v>
      </c>
      <c r="R108">
        <f t="shared" si="11"/>
        <v>-0.34172070683910938</v>
      </c>
      <c r="S108">
        <f t="shared" si="12"/>
        <v>-0.36956339959335893</v>
      </c>
      <c r="T108">
        <f>HLOOKUP(R108,$K108:$O$122,J108,0)</f>
        <v>3</v>
      </c>
      <c r="U108">
        <f>HLOOKUP(S108,$K108:$O$122,J108,0)</f>
        <v>1</v>
      </c>
    </row>
    <row r="109" spans="1:21" x14ac:dyDescent="0.3">
      <c r="A109" t="s">
        <v>302</v>
      </c>
      <c r="B109">
        <f t="shared" si="14"/>
        <v>29</v>
      </c>
      <c r="C109">
        <f t="shared" si="15"/>
        <v>1</v>
      </c>
      <c r="D109">
        <f t="shared" si="14"/>
        <v>68</v>
      </c>
      <c r="E109">
        <f t="shared" si="16"/>
        <v>1</v>
      </c>
      <c r="F109">
        <f t="shared" si="16"/>
        <v>1</v>
      </c>
      <c r="G109" s="23">
        <f t="shared" si="10"/>
        <v>96</v>
      </c>
      <c r="H109">
        <f t="shared" si="13"/>
        <v>100</v>
      </c>
      <c r="J109">
        <v>14</v>
      </c>
      <c r="K109">
        <f>CORREL(B$2:B109,$G$2:$G109)</f>
        <v>-0.36766043443986512</v>
      </c>
      <c r="L109">
        <f>CORREL(C$2:C109,$G$2:$G109)</f>
        <v>0.37474225564439401</v>
      </c>
      <c r="M109">
        <f>CORREL(D$2:D109,$G$2:$G109)</f>
        <v>-0.34250476274472641</v>
      </c>
      <c r="N109" s="46">
        <f>CORREL(E$2:E109,$G$2:$G109)</f>
        <v>0.19226852483780019</v>
      </c>
      <c r="O109" s="46">
        <f>CORREL(F$2:F109,$G$2:$G109)</f>
        <v>0.46861178629183248</v>
      </c>
      <c r="P109">
        <f>CORREL(G$2:G109,$G$2:$G109)</f>
        <v>0.99999999999999978</v>
      </c>
      <c r="R109">
        <f t="shared" si="11"/>
        <v>-0.34250476274472641</v>
      </c>
      <c r="S109">
        <f t="shared" si="12"/>
        <v>-0.36766043443986512</v>
      </c>
      <c r="T109">
        <f>HLOOKUP(R109,$K109:$O$122,J109,0)</f>
        <v>3</v>
      </c>
      <c r="U109">
        <f>HLOOKUP(S109,$K109:$O$122,J109,0)</f>
        <v>1</v>
      </c>
    </row>
    <row r="110" spans="1:21" x14ac:dyDescent="0.3">
      <c r="A110" t="s">
        <v>303</v>
      </c>
      <c r="B110">
        <f t="shared" si="14"/>
        <v>28</v>
      </c>
      <c r="C110">
        <f t="shared" si="15"/>
        <v>1</v>
      </c>
      <c r="D110">
        <f t="shared" si="14"/>
        <v>69</v>
      </c>
      <c r="E110">
        <f t="shared" si="16"/>
        <v>1</v>
      </c>
      <c r="F110">
        <f t="shared" si="16"/>
        <v>1</v>
      </c>
      <c r="G110" s="23">
        <f t="shared" si="10"/>
        <v>96</v>
      </c>
      <c r="H110">
        <f t="shared" si="13"/>
        <v>100</v>
      </c>
      <c r="J110">
        <v>13</v>
      </c>
      <c r="K110">
        <f>CORREL(B$2:B110,$G$2:$G110)</f>
        <v>-0.36557267978405372</v>
      </c>
      <c r="L110">
        <f>CORREL(C$2:C110,$G$2:$G110)</f>
        <v>0.37517848244038887</v>
      </c>
      <c r="M110">
        <f>CORREL(D$2:D110,$G$2:$G110)</f>
        <v>-0.34322575533118616</v>
      </c>
      <c r="N110" s="46">
        <f>CORREL(E$2:E110,$G$2:$G110)</f>
        <v>0.19284981189822706</v>
      </c>
      <c r="O110" s="46">
        <f>CORREL(F$2:F110,$G$2:$G110)</f>
        <v>0.46910651455688995</v>
      </c>
      <c r="P110">
        <f>CORREL(G$2:G110,$G$2:$G110)</f>
        <v>1</v>
      </c>
      <c r="R110">
        <f t="shared" si="11"/>
        <v>-0.34322575533118616</v>
      </c>
      <c r="S110">
        <f t="shared" si="12"/>
        <v>-0.36557267978405372</v>
      </c>
      <c r="T110">
        <f>HLOOKUP(R110,$K110:$O$122,J110,0)</f>
        <v>3</v>
      </c>
      <c r="U110">
        <f>HLOOKUP(S110,$K110:$O$122,J110,0)</f>
        <v>1</v>
      </c>
    </row>
    <row r="111" spans="1:21" x14ac:dyDescent="0.3">
      <c r="A111" t="s">
        <v>304</v>
      </c>
      <c r="B111">
        <f t="shared" si="14"/>
        <v>27</v>
      </c>
      <c r="C111">
        <f t="shared" si="15"/>
        <v>1</v>
      </c>
      <c r="D111">
        <f t="shared" si="14"/>
        <v>70</v>
      </c>
      <c r="E111">
        <f t="shared" si="16"/>
        <v>1</v>
      </c>
      <c r="F111">
        <f t="shared" si="16"/>
        <v>1</v>
      </c>
      <c r="G111" s="23">
        <f t="shared" si="10"/>
        <v>96</v>
      </c>
      <c r="H111">
        <f t="shared" si="13"/>
        <v>100</v>
      </c>
      <c r="J111">
        <v>12</v>
      </c>
      <c r="K111">
        <f>CORREL(B$2:B111,$G$2:$G111)</f>
        <v>-0.36329904976350896</v>
      </c>
      <c r="L111">
        <f>CORREL(C$2:C111,$G$2:$G111)</f>
        <v>0.3756061860355841</v>
      </c>
      <c r="M111">
        <f>CORREL(D$2:D111,$G$2:$G111)</f>
        <v>-0.3438804880608618</v>
      </c>
      <c r="N111" s="46">
        <f>CORREL(E$2:E111,$G$2:$G111)</f>
        <v>0.19341971649711651</v>
      </c>
      <c r="O111" s="46">
        <f>CORREL(F$2:F111,$G$2:$G111)</f>
        <v>0.4695913044528327</v>
      </c>
      <c r="P111">
        <f>CORREL(G$2:G111,$G$2:$G111)</f>
        <v>1.0000000000000002</v>
      </c>
      <c r="R111">
        <f t="shared" si="11"/>
        <v>-0.3438804880608618</v>
      </c>
      <c r="S111">
        <f t="shared" si="12"/>
        <v>-0.36329904976350896</v>
      </c>
      <c r="T111">
        <f>HLOOKUP(R111,$K111:$O$122,J111,0)</f>
        <v>3</v>
      </c>
      <c r="U111">
        <f>HLOOKUP(S111,$K111:$O$122,J111,0)</f>
        <v>1</v>
      </c>
    </row>
    <row r="112" spans="1:21" x14ac:dyDescent="0.3">
      <c r="A112" t="s">
        <v>305</v>
      </c>
      <c r="B112">
        <f t="shared" si="14"/>
        <v>26</v>
      </c>
      <c r="C112">
        <f t="shared" si="15"/>
        <v>1</v>
      </c>
      <c r="D112">
        <f t="shared" si="14"/>
        <v>71</v>
      </c>
      <c r="E112">
        <f t="shared" si="16"/>
        <v>1</v>
      </c>
      <c r="F112">
        <f t="shared" si="16"/>
        <v>1</v>
      </c>
      <c r="G112" s="23">
        <f t="shared" si="10"/>
        <v>96</v>
      </c>
      <c r="H112">
        <f t="shared" si="13"/>
        <v>100</v>
      </c>
      <c r="J112">
        <v>11</v>
      </c>
      <c r="K112">
        <f>CORREL(B$2:B112,$G$2:$G112)</f>
        <v>-0.36083904525303473</v>
      </c>
      <c r="L112">
        <f>CORREL(C$2:C112,$G$2:$G112)</f>
        <v>0.37602561380868371</v>
      </c>
      <c r="M112">
        <f>CORREL(D$2:D112,$G$2:$G112)</f>
        <v>-0.34446629949825597</v>
      </c>
      <c r="N112" s="46">
        <f>CORREL(E$2:E112,$G$2:$G112)</f>
        <v>0.19397856972149086</v>
      </c>
      <c r="O112" s="46">
        <f>CORREL(F$2:F112,$G$2:$G112)</f>
        <v>0.47006645261205821</v>
      </c>
      <c r="P112">
        <f>CORREL(G$2:G112,$G$2:$G112)</f>
        <v>1</v>
      </c>
      <c r="R112">
        <f t="shared" si="11"/>
        <v>-0.34446629949825597</v>
      </c>
      <c r="S112">
        <f t="shared" si="12"/>
        <v>-0.36083904525303473</v>
      </c>
      <c r="T112">
        <f>HLOOKUP(R112,$K112:$O$122,J112,0)</f>
        <v>3</v>
      </c>
      <c r="U112">
        <f>HLOOKUP(S112,$K112:$O$122,J112,0)</f>
        <v>1</v>
      </c>
    </row>
    <row r="113" spans="1:21" x14ac:dyDescent="0.3">
      <c r="A113" t="s">
        <v>306</v>
      </c>
      <c r="B113">
        <f t="shared" si="14"/>
        <v>25</v>
      </c>
      <c r="C113">
        <f t="shared" si="15"/>
        <v>1</v>
      </c>
      <c r="D113">
        <f t="shared" si="14"/>
        <v>72</v>
      </c>
      <c r="E113">
        <f t="shared" si="16"/>
        <v>1</v>
      </c>
      <c r="F113">
        <f t="shared" si="16"/>
        <v>1</v>
      </c>
      <c r="G113" s="23">
        <f t="shared" si="10"/>
        <v>96</v>
      </c>
      <c r="H113">
        <f t="shared" si="13"/>
        <v>100</v>
      </c>
      <c r="J113">
        <v>10</v>
      </c>
      <c r="K113">
        <f>CORREL(B$2:B113,$G$2:$G113)</f>
        <v>-0.35819278377411184</v>
      </c>
      <c r="L113">
        <f>CORREL(C$2:C113,$G$2:$G113)</f>
        <v>0.37643700365683969</v>
      </c>
      <c r="M113">
        <f>CORREL(D$2:D113,$G$2:$G113)</f>
        <v>-0.34498105137160645</v>
      </c>
      <c r="N113" s="46">
        <f>CORREL(E$2:E113,$G$2:$G113)</f>
        <v>0.19452668994102398</v>
      </c>
      <c r="O113" s="46">
        <f>CORREL(F$2:F113,$G$2:$G113)</f>
        <v>0.47053224397296606</v>
      </c>
      <c r="P113">
        <f>CORREL(G$2:G113,$G$2:$G113)</f>
        <v>1.0000000000000002</v>
      </c>
      <c r="R113">
        <f t="shared" si="11"/>
        <v>-0.34498105137160645</v>
      </c>
      <c r="S113">
        <f t="shared" si="12"/>
        <v>-0.35819278377411184</v>
      </c>
      <c r="T113">
        <f>HLOOKUP(R113,$K113:$O$122,J113,0)</f>
        <v>3</v>
      </c>
      <c r="U113">
        <f>HLOOKUP(S113,$K113:$O$122,J113,0)</f>
        <v>1</v>
      </c>
    </row>
    <row r="114" spans="1:21" x14ac:dyDescent="0.3">
      <c r="A114" t="s">
        <v>307</v>
      </c>
      <c r="B114">
        <f t="shared" si="14"/>
        <v>24</v>
      </c>
      <c r="C114">
        <f t="shared" si="15"/>
        <v>1</v>
      </c>
      <c r="D114">
        <f t="shared" si="14"/>
        <v>73</v>
      </c>
      <c r="E114">
        <f t="shared" si="16"/>
        <v>1</v>
      </c>
      <c r="F114">
        <f t="shared" si="16"/>
        <v>1</v>
      </c>
      <c r="G114" s="23">
        <f t="shared" si="10"/>
        <v>96</v>
      </c>
      <c r="H114">
        <f t="shared" si="13"/>
        <v>100</v>
      </c>
      <c r="J114">
        <v>9</v>
      </c>
      <c r="K114">
        <f>CORREL(B$2:B114,$G$2:$G114)</f>
        <v>-0.35536102429356314</v>
      </c>
      <c r="L114">
        <f>CORREL(C$2:C114,$G$2:$G114)</f>
        <v>0.37684058444560131</v>
      </c>
      <c r="M114">
        <f>CORREL(D$2:D114,$G$2:$G114)</f>
        <v>-0.34542311290589334</v>
      </c>
      <c r="N114" s="46">
        <f>CORREL(E$2:E114,$G$2:$G114)</f>
        <v>0.19506438341282487</v>
      </c>
      <c r="O114" s="46">
        <f>CORREL(F$2:F114,$G$2:$G114)</f>
        <v>0.47098895235087707</v>
      </c>
      <c r="P114">
        <f>CORREL(G$2:G114,$G$2:$G114)</f>
        <v>0.99999999999999989</v>
      </c>
      <c r="R114">
        <f t="shared" si="11"/>
        <v>-0.34542311290589334</v>
      </c>
      <c r="S114">
        <f t="shared" si="12"/>
        <v>-0.35536102429356314</v>
      </c>
      <c r="T114">
        <f>HLOOKUP(R114,$K114:$O$122,J114,0)</f>
        <v>3</v>
      </c>
      <c r="U114">
        <f>HLOOKUP(S114,$K114:$O$122,J114,0)</f>
        <v>1</v>
      </c>
    </row>
    <row r="115" spans="1:21" x14ac:dyDescent="0.3">
      <c r="A115" t="s">
        <v>308</v>
      </c>
      <c r="B115">
        <f t="shared" si="14"/>
        <v>23</v>
      </c>
      <c r="C115">
        <f t="shared" si="15"/>
        <v>1</v>
      </c>
      <c r="D115">
        <f t="shared" si="14"/>
        <v>74</v>
      </c>
      <c r="E115">
        <f t="shared" si="16"/>
        <v>1</v>
      </c>
      <c r="F115">
        <f t="shared" si="16"/>
        <v>1</v>
      </c>
      <c r="G115" s="23">
        <f t="shared" si="10"/>
        <v>96</v>
      </c>
      <c r="H115">
        <f t="shared" si="13"/>
        <v>100</v>
      </c>
      <c r="J115">
        <v>8</v>
      </c>
      <c r="K115">
        <f>CORREL(B$2:B115,$G$2:$G115)</f>
        <v>-0.35234518623769828</v>
      </c>
      <c r="L115">
        <f>CORREL(C$2:C115,$G$2:$G115)</f>
        <v>0.37723657643350439</v>
      </c>
      <c r="M115">
        <f>CORREL(D$2:D115,$G$2:$G115)</f>
        <v>-0.34579134168631048</v>
      </c>
      <c r="N115" s="46">
        <f>CORREL(E$2:E115,$G$2:$G115)</f>
        <v>0.19559194485205372</v>
      </c>
      <c r="O115" s="46">
        <f>CORREL(F$2:F115,$G$2:$G115)</f>
        <v>0.47143684097575878</v>
      </c>
      <c r="P115">
        <f>CORREL(G$2:G115,$G$2:$G115)</f>
        <v>1</v>
      </c>
      <c r="R115">
        <f t="shared" si="11"/>
        <v>-0.34579134168631048</v>
      </c>
      <c r="S115">
        <f t="shared" si="12"/>
        <v>-0.35234518623769828</v>
      </c>
      <c r="T115">
        <f>HLOOKUP(R115,$K115:$O$122,J115,0)</f>
        <v>3</v>
      </c>
      <c r="U115">
        <f>HLOOKUP(S115,$K115:$O$122,J115,0)</f>
        <v>1</v>
      </c>
    </row>
    <row r="116" spans="1:21" x14ac:dyDescent="0.3">
      <c r="A116" t="s">
        <v>309</v>
      </c>
      <c r="B116">
        <f t="shared" si="14"/>
        <v>22</v>
      </c>
      <c r="C116">
        <f t="shared" si="15"/>
        <v>1</v>
      </c>
      <c r="D116">
        <f t="shared" si="14"/>
        <v>75</v>
      </c>
      <c r="E116">
        <f t="shared" si="16"/>
        <v>1</v>
      </c>
      <c r="F116">
        <f t="shared" si="16"/>
        <v>1</v>
      </c>
      <c r="G116" s="23">
        <f t="shared" si="10"/>
        <v>96</v>
      </c>
      <c r="H116">
        <f t="shared" si="13"/>
        <v>100</v>
      </c>
      <c r="J116">
        <v>7</v>
      </c>
      <c r="K116">
        <f>CORREL(B$2:B116,$G$2:$G116)</f>
        <v>-0.34914736213764902</v>
      </c>
      <c r="L116">
        <f>CORREL(C$2:C116,$G$2:$G116)</f>
        <v>0.37762519167286845</v>
      </c>
      <c r="M116">
        <f>CORREL(D$2:D116,$G$2:$G116)</f>
        <v>-0.34608506137848805</v>
      </c>
      <c r="N116" s="46">
        <f>CORREL(E$2:E116,$G$2:$G116)</f>
        <v>0.1961096579705858</v>
      </c>
      <c r="O116" s="46">
        <f>CORREL(F$2:F116,$G$2:$G116)</f>
        <v>0.47187616299910423</v>
      </c>
      <c r="P116">
        <f>CORREL(G$2:G116,$G$2:$G116)</f>
        <v>1</v>
      </c>
      <c r="R116">
        <f t="shared" si="11"/>
        <v>-0.34608506137848805</v>
      </c>
      <c r="S116">
        <f t="shared" si="12"/>
        <v>-0.34914736213764902</v>
      </c>
      <c r="T116">
        <f>HLOOKUP(R116,$K116:$O$122,J116,0)</f>
        <v>3</v>
      </c>
      <c r="U116">
        <f>HLOOKUP(S116,$K116:$O$122,J116,0)</f>
        <v>1</v>
      </c>
    </row>
    <row r="117" spans="1:21" x14ac:dyDescent="0.3">
      <c r="A117" t="s">
        <v>310</v>
      </c>
      <c r="B117">
        <f t="shared" si="14"/>
        <v>21</v>
      </c>
      <c r="C117">
        <f t="shared" si="15"/>
        <v>1</v>
      </c>
      <c r="D117">
        <f t="shared" si="14"/>
        <v>76</v>
      </c>
      <c r="E117">
        <f t="shared" si="16"/>
        <v>1</v>
      </c>
      <c r="F117">
        <f t="shared" si="16"/>
        <v>1</v>
      </c>
      <c r="G117" s="23">
        <f t="shared" si="10"/>
        <v>96</v>
      </c>
      <c r="H117">
        <f t="shared" si="13"/>
        <v>100</v>
      </c>
      <c r="J117">
        <v>6</v>
      </c>
      <c r="K117">
        <f>CORREL(B$2:B117,$G$2:$G117)</f>
        <v>-0.34577032343159303</v>
      </c>
      <c r="L117">
        <f>CORREL(C$2:C117,$G$2:$G117)</f>
        <v>0.37800663438850746</v>
      </c>
      <c r="M117">
        <f>CORREL(D$2:D117,$G$2:$G117)</f>
        <v>-0.34630403668592374</v>
      </c>
      <c r="N117" s="46">
        <f>CORREL(E$2:E117,$G$2:$G117)</f>
        <v>0.19661779598576734</v>
      </c>
      <c r="O117" s="46">
        <f>CORREL(F$2:F117,$G$2:$G117)</f>
        <v>0.47230716197189249</v>
      </c>
      <c r="P117">
        <f>CORREL(G$2:G117,$G$2:$G117)</f>
        <v>0.99999999999999989</v>
      </c>
      <c r="R117">
        <f t="shared" si="11"/>
        <v>-0.34577032343159303</v>
      </c>
      <c r="S117">
        <f t="shared" si="12"/>
        <v>-0.34630403668592374</v>
      </c>
      <c r="T117">
        <f>HLOOKUP(R117,$K117:$O$122,J117,0)</f>
        <v>1</v>
      </c>
      <c r="U117">
        <f>HLOOKUP(S117,$K117:$O$122,J117,0)</f>
        <v>3</v>
      </c>
    </row>
    <row r="118" spans="1:21" x14ac:dyDescent="0.3">
      <c r="A118" t="s">
        <v>311</v>
      </c>
      <c r="B118">
        <f t="shared" si="14"/>
        <v>22</v>
      </c>
      <c r="C118">
        <f t="shared" si="15"/>
        <v>1</v>
      </c>
      <c r="D118">
        <f t="shared" si="14"/>
        <v>75</v>
      </c>
      <c r="E118">
        <f t="shared" si="16"/>
        <v>1</v>
      </c>
      <c r="F118">
        <f t="shared" si="16"/>
        <v>1</v>
      </c>
      <c r="G118" s="23">
        <f t="shared" si="10"/>
        <v>96</v>
      </c>
      <c r="H118">
        <f t="shared" si="13"/>
        <v>100</v>
      </c>
      <c r="J118">
        <v>5</v>
      </c>
      <c r="K118">
        <f>CORREL(B$2:B118,$G$2:$G118)</f>
        <v>-0.34273247073308022</v>
      </c>
      <c r="L118">
        <f>CORREL(C$2:C118,$G$2:$G118)</f>
        <v>0.37838110133553315</v>
      </c>
      <c r="M118">
        <f>CORREL(D$2:D118,$G$2:$G118)</f>
        <v>-0.34661851645024888</v>
      </c>
      <c r="N118" s="46">
        <f>CORREL(E$2:E118,$G$2:$G118)</f>
        <v>0.19711662210120312</v>
      </c>
      <c r="O118" s="46">
        <f>CORREL(F$2:F118,$G$2:$G118)</f>
        <v>0.47273007229562486</v>
      </c>
      <c r="P118">
        <f>CORREL(G$2:G118,$G$2:$G118)</f>
        <v>1</v>
      </c>
      <c r="R118">
        <f t="shared" si="11"/>
        <v>-0.34273247073308022</v>
      </c>
      <c r="S118">
        <f t="shared" si="12"/>
        <v>-0.34661851645024888</v>
      </c>
      <c r="T118">
        <f>HLOOKUP(R118,$K118:$O$122,J118,0)</f>
        <v>1</v>
      </c>
      <c r="U118">
        <f>HLOOKUP(S118,$K118:$O$122,J118,0)</f>
        <v>3</v>
      </c>
    </row>
    <row r="119" spans="1:21" x14ac:dyDescent="0.3">
      <c r="A119" t="s">
        <v>312</v>
      </c>
      <c r="B119">
        <f t="shared" si="14"/>
        <v>23</v>
      </c>
      <c r="C119">
        <f t="shared" si="15"/>
        <v>1</v>
      </c>
      <c r="D119">
        <f t="shared" si="14"/>
        <v>74</v>
      </c>
      <c r="E119">
        <f t="shared" si="16"/>
        <v>1</v>
      </c>
      <c r="F119">
        <f t="shared" si="16"/>
        <v>1</v>
      </c>
      <c r="G119" s="23">
        <f t="shared" si="10"/>
        <v>96</v>
      </c>
      <c r="H119">
        <f t="shared" si="13"/>
        <v>100</v>
      </c>
      <c r="J119">
        <v>4</v>
      </c>
      <c r="K119">
        <f>CORREL(B$2:B119,$G$2:$G119)</f>
        <v>-0.34000915883623273</v>
      </c>
      <c r="L119">
        <f>CORREL(C$2:C119,$G$2:$G119)</f>
        <v>0.37874878213783469</v>
      </c>
      <c r="M119">
        <f>CORREL(D$2:D119,$G$2:$G119)</f>
        <v>-0.34701280393200107</v>
      </c>
      <c r="N119" s="46">
        <f>CORREL(E$2:E119,$G$2:$G119)</f>
        <v>0.19760638996138927</v>
      </c>
      <c r="O119" s="46">
        <f>CORREL(F$2:F119,$G$2:$G119)</f>
        <v>0.47314511964816747</v>
      </c>
      <c r="P119">
        <f>CORREL(G$2:G119,$G$2:$G119)</f>
        <v>1</v>
      </c>
      <c r="R119">
        <f t="shared" si="11"/>
        <v>-0.34000915883623273</v>
      </c>
      <c r="S119">
        <f t="shared" si="12"/>
        <v>-0.34701280393200107</v>
      </c>
      <c r="T119">
        <f>HLOOKUP(R119,$K119:$O$122,J119,0)</f>
        <v>1</v>
      </c>
      <c r="U119">
        <f>HLOOKUP(S119,$K119:$O$122,J119,0)</f>
        <v>3</v>
      </c>
    </row>
    <row r="120" spans="1:21" x14ac:dyDescent="0.3">
      <c r="A120" t="s">
        <v>313</v>
      </c>
      <c r="B120">
        <f t="shared" si="14"/>
        <v>24</v>
      </c>
      <c r="C120">
        <f t="shared" si="15"/>
        <v>1</v>
      </c>
      <c r="D120">
        <f t="shared" si="14"/>
        <v>73</v>
      </c>
      <c r="E120">
        <f t="shared" si="16"/>
        <v>1</v>
      </c>
      <c r="F120">
        <f t="shared" si="16"/>
        <v>1</v>
      </c>
      <c r="G120" s="23">
        <f t="shared" si="10"/>
        <v>96</v>
      </c>
      <c r="H120">
        <f t="shared" si="13"/>
        <v>100</v>
      </c>
      <c r="J120">
        <v>3</v>
      </c>
      <c r="K120">
        <f>CORREL(B$2:B120,$G$2:$G120)</f>
        <v>-0.33757804928520296</v>
      </c>
      <c r="L120">
        <f>CORREL(C$2:C120,$G$2:$G120)</f>
        <v>0.37910985960821403</v>
      </c>
      <c r="M120">
        <f>CORREL(D$2:D120,$G$2:$G120)</f>
        <v>-0.34747314653053474</v>
      </c>
      <c r="N120" s="46">
        <f>CORREL(E$2:E120,$G$2:$G120)</f>
        <v>0.19808734408174369</v>
      </c>
      <c r="O120" s="46">
        <f>CORREL(F$2:F120,$G$2:$G120)</f>
        <v>0.47355252138597187</v>
      </c>
      <c r="P120">
        <f>CORREL(G$2:G120,$G$2:$G120)</f>
        <v>1.0000000000000002</v>
      </c>
      <c r="R120">
        <f t="shared" si="11"/>
        <v>-0.33757804928520296</v>
      </c>
      <c r="S120">
        <f t="shared" si="12"/>
        <v>-0.34747314653053474</v>
      </c>
      <c r="T120">
        <f>HLOOKUP(R120,$K120:$O$122,J120,0)</f>
        <v>1</v>
      </c>
      <c r="U120">
        <f>HLOOKUP(S120,$K120:$O$122,J120,0)</f>
        <v>3</v>
      </c>
    </row>
    <row r="121" spans="1:21" x14ac:dyDescent="0.3">
      <c r="A121" t="s">
        <v>314</v>
      </c>
      <c r="B121">
        <f t="shared" si="14"/>
        <v>25</v>
      </c>
      <c r="C121">
        <f t="shared" si="15"/>
        <v>1</v>
      </c>
      <c r="D121">
        <f t="shared" si="14"/>
        <v>72</v>
      </c>
      <c r="E121">
        <f t="shared" si="16"/>
        <v>1</v>
      </c>
      <c r="F121">
        <f t="shared" si="16"/>
        <v>1</v>
      </c>
      <c r="G121" s="23">
        <f t="shared" si="10"/>
        <v>96</v>
      </c>
      <c r="H121">
        <f t="shared" si="13"/>
        <v>100</v>
      </c>
      <c r="J121">
        <v>2</v>
      </c>
      <c r="K121">
        <f>CORREL(B$2:B121,$G$2:$G121)</f>
        <v>-0.3354187754225767</v>
      </c>
      <c r="L121">
        <f>CORREL(C$2:C121,$G$2:$G121)</f>
        <v>0.3794645100514894</v>
      </c>
      <c r="M121">
        <f>CORREL(D$2:D121,$G$2:$G121)</f>
        <v>-0.34798738218068159</v>
      </c>
      <c r="N121" s="46">
        <f>CORREL(E$2:E121,$G$2:$G121)</f>
        <v>0.19855972025566787</v>
      </c>
      <c r="O121" s="46">
        <f>CORREL(F$2:F121,$G$2:$G121)</f>
        <v>0.47395248692430048</v>
      </c>
      <c r="P121">
        <f>CORREL(G$2:G121,$G$2:$G121)</f>
        <v>1</v>
      </c>
      <c r="R121">
        <f t="shared" si="11"/>
        <v>-0.3354187754225767</v>
      </c>
      <c r="S121">
        <f t="shared" si="12"/>
        <v>-0.34798738218068159</v>
      </c>
      <c r="T121">
        <f>HLOOKUP(R121,$K121:$O$122,J121,0)</f>
        <v>1</v>
      </c>
      <c r="U121">
        <f>HLOOKUP(S121,$K121:$O$122,J121,0)</f>
        <v>3</v>
      </c>
    </row>
    <row r="122" spans="1:21" x14ac:dyDescent="0.3">
      <c r="J122">
        <v>1</v>
      </c>
      <c r="K122">
        <f>K20</f>
        <v>1</v>
      </c>
      <c r="L122">
        <f t="shared" ref="L122:O122" si="17">L20</f>
        <v>2</v>
      </c>
      <c r="M122">
        <f t="shared" si="17"/>
        <v>3</v>
      </c>
      <c r="N122" s="46">
        <f t="shared" si="17"/>
        <v>4</v>
      </c>
      <c r="O122" s="46">
        <f t="shared" si="17"/>
        <v>5</v>
      </c>
      <c r="P122">
        <f>CORREL(G$2:G122,$G$2:$G122)</f>
        <v>1</v>
      </c>
      <c r="R122">
        <f t="shared" si="11"/>
        <v>3</v>
      </c>
      <c r="S122">
        <f t="shared" si="12"/>
        <v>1</v>
      </c>
      <c r="T122">
        <f>HLOOKUP(R122,$K122:$O$122,J122,0)</f>
        <v>3</v>
      </c>
      <c r="U122">
        <f>HLOOKUP(S122,$K122:$O$122,J122,0)</f>
        <v>1</v>
      </c>
    </row>
    <row r="123" spans="1:21" x14ac:dyDescent="0.3">
      <c r="K123" t="str">
        <f>K19</f>
        <v>wise1</v>
      </c>
      <c r="L123" t="str">
        <f t="shared" ref="L123:O123" si="18">L19</f>
        <v>wise2</v>
      </c>
      <c r="M123" t="str">
        <f t="shared" si="18"/>
        <v>wise3</v>
      </c>
      <c r="N123" s="46" t="str">
        <f t="shared" si="18"/>
        <v>wise4</v>
      </c>
      <c r="O123" s="46" t="str">
        <f t="shared" si="18"/>
        <v>wise5</v>
      </c>
      <c r="P123">
        <f>CORREL(G$2:G123,$G$2:$G123)</f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B503-2942-4374-B3F3-95294A32C059}">
  <dimension ref="A1:AK109"/>
  <sheetViews>
    <sheetView zoomScale="30" zoomScaleNormal="30" workbookViewId="0"/>
  </sheetViews>
  <sheetFormatPr defaultRowHeight="14.4" x14ac:dyDescent="0.3"/>
  <sheetData>
    <row r="1" spans="1:33" ht="18" x14ac:dyDescent="0.3">
      <c r="A1" s="3"/>
      <c r="V1" s="3"/>
    </row>
    <row r="2" spans="1:33" x14ac:dyDescent="0.3">
      <c r="A2" s="4"/>
      <c r="V2" s="4"/>
    </row>
    <row r="5" spans="1:33" ht="18" x14ac:dyDescent="0.3">
      <c r="A5" s="5" t="s">
        <v>37</v>
      </c>
      <c r="B5" s="6">
        <v>3835990</v>
      </c>
      <c r="C5" s="5" t="s">
        <v>38</v>
      </c>
      <c r="D5" s="6">
        <v>20</v>
      </c>
      <c r="E5" s="5" t="s">
        <v>39</v>
      </c>
      <c r="F5" s="6">
        <v>5</v>
      </c>
      <c r="G5" s="5" t="s">
        <v>40</v>
      </c>
      <c r="H5" s="6">
        <v>20</v>
      </c>
      <c r="I5" s="5" t="s">
        <v>41</v>
      </c>
      <c r="J5" s="6">
        <v>0</v>
      </c>
      <c r="K5" s="5" t="s">
        <v>42</v>
      </c>
      <c r="L5" s="6" t="s">
        <v>43</v>
      </c>
      <c r="V5" s="5" t="s">
        <v>37</v>
      </c>
      <c r="W5" s="6">
        <v>5268202</v>
      </c>
      <c r="X5" s="5" t="s">
        <v>38</v>
      </c>
      <c r="Y5" s="6">
        <v>20</v>
      </c>
      <c r="Z5" s="5" t="s">
        <v>39</v>
      </c>
      <c r="AA5" s="6">
        <v>10</v>
      </c>
      <c r="AB5" s="5" t="s">
        <v>40</v>
      </c>
      <c r="AC5" s="6">
        <v>20</v>
      </c>
      <c r="AD5" s="5" t="s">
        <v>41</v>
      </c>
      <c r="AE5" s="6">
        <v>0</v>
      </c>
      <c r="AF5" s="5" t="s">
        <v>42</v>
      </c>
      <c r="AG5" s="6" t="s">
        <v>164</v>
      </c>
    </row>
    <row r="6" spans="1:33" ht="18.600000000000001" thickBot="1" x14ac:dyDescent="0.35">
      <c r="A6" s="3"/>
      <c r="V6" s="3"/>
    </row>
    <row r="7" spans="1:33" ht="15" thickBot="1" x14ac:dyDescent="0.3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I7" s="24" t="s">
        <v>161</v>
      </c>
      <c r="J7" s="24" t="s">
        <v>161</v>
      </c>
      <c r="K7" s="24" t="s">
        <v>161</v>
      </c>
      <c r="L7" s="24" t="s">
        <v>161</v>
      </c>
      <c r="M7" s="24" t="s">
        <v>161</v>
      </c>
      <c r="N7" s="24" t="s">
        <v>162</v>
      </c>
      <c r="O7" s="24" t="s">
        <v>162</v>
      </c>
      <c r="P7" s="24" t="s">
        <v>162</v>
      </c>
      <c r="Q7" s="24" t="s">
        <v>162</v>
      </c>
      <c r="R7" s="24" t="s">
        <v>162</v>
      </c>
      <c r="S7" s="24" t="s">
        <v>163</v>
      </c>
      <c r="V7" s="7" t="s">
        <v>44</v>
      </c>
      <c r="W7" s="7" t="s">
        <v>45</v>
      </c>
      <c r="X7" s="7" t="s">
        <v>46</v>
      </c>
      <c r="Y7" s="7" t="s">
        <v>47</v>
      </c>
      <c r="Z7" s="7" t="s">
        <v>48</v>
      </c>
      <c r="AA7" s="7" t="s">
        <v>49</v>
      </c>
      <c r="AB7" s="7" t="s">
        <v>165</v>
      </c>
      <c r="AC7" s="7" t="s">
        <v>166</v>
      </c>
      <c r="AD7" s="7" t="s">
        <v>167</v>
      </c>
      <c r="AE7" s="7" t="s">
        <v>168</v>
      </c>
      <c r="AF7" s="7" t="s">
        <v>169</v>
      </c>
      <c r="AG7" s="7" t="s">
        <v>170</v>
      </c>
    </row>
    <row r="8" spans="1:33" ht="15" thickBot="1" x14ac:dyDescent="0.35">
      <c r="A8" s="7" t="s">
        <v>51</v>
      </c>
      <c r="B8" s="8">
        <v>2</v>
      </c>
      <c r="C8" s="8">
        <v>2</v>
      </c>
      <c r="D8" s="8">
        <v>5</v>
      </c>
      <c r="E8" s="8">
        <v>8</v>
      </c>
      <c r="F8" s="8">
        <v>16</v>
      </c>
      <c r="G8" s="8">
        <v>419</v>
      </c>
      <c r="I8">
        <f>B8</f>
        <v>2</v>
      </c>
      <c r="J8">
        <f t="shared" ref="J8:M23" si="0">C8</f>
        <v>2</v>
      </c>
      <c r="K8">
        <f t="shared" si="0"/>
        <v>5</v>
      </c>
      <c r="L8">
        <f t="shared" si="0"/>
        <v>8</v>
      </c>
      <c r="M8">
        <f t="shared" si="0"/>
        <v>16</v>
      </c>
      <c r="N8">
        <f>21-I8</f>
        <v>19</v>
      </c>
      <c r="O8">
        <f t="shared" ref="O8:O27" si="1">21-J8</f>
        <v>19</v>
      </c>
      <c r="P8">
        <f t="shared" ref="P8:P27" si="2">21-K8</f>
        <v>16</v>
      </c>
      <c r="Q8">
        <f t="shared" ref="Q8:Q27" si="3">21-L8</f>
        <v>13</v>
      </c>
      <c r="R8">
        <f t="shared" ref="R8:R27" si="4">21-M8</f>
        <v>5</v>
      </c>
      <c r="S8">
        <f>G8</f>
        <v>419</v>
      </c>
      <c r="V8" s="7" t="s">
        <v>51</v>
      </c>
      <c r="W8" s="8">
        <v>2</v>
      </c>
      <c r="X8" s="8">
        <v>2</v>
      </c>
      <c r="Y8" s="8">
        <v>5</v>
      </c>
      <c r="Z8" s="8">
        <v>8</v>
      </c>
      <c r="AA8" s="8">
        <v>16</v>
      </c>
      <c r="AB8" s="8">
        <v>19</v>
      </c>
      <c r="AC8" s="8">
        <v>19</v>
      </c>
      <c r="AD8" s="8">
        <v>16</v>
      </c>
      <c r="AE8" s="8">
        <v>13</v>
      </c>
      <c r="AF8" s="8">
        <v>5</v>
      </c>
      <c r="AG8" s="8">
        <v>419</v>
      </c>
    </row>
    <row r="9" spans="1:33" ht="15" thickBot="1" x14ac:dyDescent="0.35">
      <c r="A9" s="7" t="s">
        <v>52</v>
      </c>
      <c r="B9" s="8">
        <v>15</v>
      </c>
      <c r="C9" s="8">
        <v>14</v>
      </c>
      <c r="D9" s="8">
        <v>14</v>
      </c>
      <c r="E9" s="8">
        <v>10</v>
      </c>
      <c r="F9" s="8">
        <v>2</v>
      </c>
      <c r="G9" s="8">
        <v>85</v>
      </c>
      <c r="I9">
        <f t="shared" ref="I9:I27" si="5">B9</f>
        <v>15</v>
      </c>
      <c r="J9">
        <f t="shared" si="0"/>
        <v>14</v>
      </c>
      <c r="K9">
        <f t="shared" si="0"/>
        <v>14</v>
      </c>
      <c r="L9">
        <f t="shared" si="0"/>
        <v>10</v>
      </c>
      <c r="M9">
        <f t="shared" si="0"/>
        <v>2</v>
      </c>
      <c r="N9">
        <f t="shared" ref="N9:N27" si="6">21-I9</f>
        <v>6</v>
      </c>
      <c r="O9">
        <f t="shared" si="1"/>
        <v>7</v>
      </c>
      <c r="P9">
        <f t="shared" si="2"/>
        <v>7</v>
      </c>
      <c r="Q9">
        <f t="shared" si="3"/>
        <v>11</v>
      </c>
      <c r="R9">
        <f t="shared" si="4"/>
        <v>19</v>
      </c>
      <c r="S9">
        <f t="shared" ref="S9:S27" si="7">G9</f>
        <v>85</v>
      </c>
      <c r="V9" s="7" t="s">
        <v>52</v>
      </c>
      <c r="W9" s="8">
        <v>15</v>
      </c>
      <c r="X9" s="8">
        <v>14</v>
      </c>
      <c r="Y9" s="8">
        <v>14</v>
      </c>
      <c r="Z9" s="8">
        <v>10</v>
      </c>
      <c r="AA9" s="8">
        <v>2</v>
      </c>
      <c r="AB9" s="8">
        <v>6</v>
      </c>
      <c r="AC9" s="8">
        <v>7</v>
      </c>
      <c r="AD9" s="8">
        <v>7</v>
      </c>
      <c r="AE9" s="8">
        <v>11</v>
      </c>
      <c r="AF9" s="8">
        <v>19</v>
      </c>
      <c r="AG9" s="8">
        <v>85</v>
      </c>
    </row>
    <row r="10" spans="1:33" ht="15" thickBot="1" x14ac:dyDescent="0.35">
      <c r="A10" s="7" t="s">
        <v>53</v>
      </c>
      <c r="B10" s="8">
        <v>3</v>
      </c>
      <c r="C10" s="8">
        <v>15</v>
      </c>
      <c r="D10" s="8">
        <v>8</v>
      </c>
      <c r="E10" s="8">
        <v>13</v>
      </c>
      <c r="F10" s="8">
        <v>6</v>
      </c>
      <c r="G10" s="8">
        <v>178</v>
      </c>
      <c r="I10">
        <f t="shared" si="5"/>
        <v>3</v>
      </c>
      <c r="J10">
        <f t="shared" si="0"/>
        <v>15</v>
      </c>
      <c r="K10">
        <f t="shared" si="0"/>
        <v>8</v>
      </c>
      <c r="L10">
        <f t="shared" si="0"/>
        <v>13</v>
      </c>
      <c r="M10">
        <f t="shared" si="0"/>
        <v>6</v>
      </c>
      <c r="N10">
        <f t="shared" si="6"/>
        <v>18</v>
      </c>
      <c r="O10">
        <f t="shared" si="1"/>
        <v>6</v>
      </c>
      <c r="P10">
        <f t="shared" si="2"/>
        <v>13</v>
      </c>
      <c r="Q10">
        <f t="shared" si="3"/>
        <v>8</v>
      </c>
      <c r="R10">
        <f t="shared" si="4"/>
        <v>15</v>
      </c>
      <c r="S10">
        <f t="shared" si="7"/>
        <v>178</v>
      </c>
      <c r="V10" s="7" t="s">
        <v>53</v>
      </c>
      <c r="W10" s="8">
        <v>3</v>
      </c>
      <c r="X10" s="8">
        <v>15</v>
      </c>
      <c r="Y10" s="8">
        <v>8</v>
      </c>
      <c r="Z10" s="8">
        <v>13</v>
      </c>
      <c r="AA10" s="8">
        <v>6</v>
      </c>
      <c r="AB10" s="8">
        <v>18</v>
      </c>
      <c r="AC10" s="8">
        <v>6</v>
      </c>
      <c r="AD10" s="8">
        <v>13</v>
      </c>
      <c r="AE10" s="8">
        <v>8</v>
      </c>
      <c r="AF10" s="8">
        <v>15</v>
      </c>
      <c r="AG10" s="8">
        <v>178</v>
      </c>
    </row>
    <row r="11" spans="1:33" ht="15" thickBot="1" x14ac:dyDescent="0.35">
      <c r="A11" s="7" t="s">
        <v>54</v>
      </c>
      <c r="B11" s="8">
        <v>3</v>
      </c>
      <c r="C11" s="8">
        <v>13</v>
      </c>
      <c r="D11" s="8">
        <v>6</v>
      </c>
      <c r="E11" s="8">
        <v>5</v>
      </c>
      <c r="F11" s="8">
        <v>14</v>
      </c>
      <c r="G11" s="8">
        <v>260</v>
      </c>
      <c r="I11">
        <f t="shared" si="5"/>
        <v>3</v>
      </c>
      <c r="J11">
        <f t="shared" si="0"/>
        <v>13</v>
      </c>
      <c r="K11">
        <f t="shared" si="0"/>
        <v>6</v>
      </c>
      <c r="L11">
        <f t="shared" si="0"/>
        <v>5</v>
      </c>
      <c r="M11">
        <f t="shared" si="0"/>
        <v>14</v>
      </c>
      <c r="N11">
        <f t="shared" si="6"/>
        <v>18</v>
      </c>
      <c r="O11">
        <f t="shared" si="1"/>
        <v>8</v>
      </c>
      <c r="P11">
        <f t="shared" si="2"/>
        <v>15</v>
      </c>
      <c r="Q11">
        <f t="shared" si="3"/>
        <v>16</v>
      </c>
      <c r="R11">
        <f t="shared" si="4"/>
        <v>7</v>
      </c>
      <c r="S11">
        <f t="shared" si="7"/>
        <v>260</v>
      </c>
      <c r="V11" s="7" t="s">
        <v>54</v>
      </c>
      <c r="W11" s="8">
        <v>3</v>
      </c>
      <c r="X11" s="8">
        <v>13</v>
      </c>
      <c r="Y11" s="8">
        <v>6</v>
      </c>
      <c r="Z11" s="8">
        <v>5</v>
      </c>
      <c r="AA11" s="8">
        <v>14</v>
      </c>
      <c r="AB11" s="8">
        <v>18</v>
      </c>
      <c r="AC11" s="8">
        <v>8</v>
      </c>
      <c r="AD11" s="8">
        <v>15</v>
      </c>
      <c r="AE11" s="8">
        <v>16</v>
      </c>
      <c r="AF11" s="8">
        <v>7</v>
      </c>
      <c r="AG11" s="8">
        <v>260</v>
      </c>
    </row>
    <row r="12" spans="1:33" ht="15" thickBot="1" x14ac:dyDescent="0.35">
      <c r="A12" s="7" t="s">
        <v>55</v>
      </c>
      <c r="B12" s="8">
        <v>11</v>
      </c>
      <c r="C12" s="8">
        <v>4</v>
      </c>
      <c r="D12" s="8">
        <v>2</v>
      </c>
      <c r="E12" s="8">
        <v>12</v>
      </c>
      <c r="F12" s="8">
        <v>10</v>
      </c>
      <c r="G12" s="8">
        <v>397</v>
      </c>
      <c r="I12">
        <f t="shared" si="5"/>
        <v>11</v>
      </c>
      <c r="J12">
        <f t="shared" si="0"/>
        <v>4</v>
      </c>
      <c r="K12">
        <f t="shared" si="0"/>
        <v>2</v>
      </c>
      <c r="L12">
        <f t="shared" si="0"/>
        <v>12</v>
      </c>
      <c r="M12">
        <f t="shared" si="0"/>
        <v>10</v>
      </c>
      <c r="N12">
        <f t="shared" si="6"/>
        <v>10</v>
      </c>
      <c r="O12">
        <f t="shared" si="1"/>
        <v>17</v>
      </c>
      <c r="P12">
        <f t="shared" si="2"/>
        <v>19</v>
      </c>
      <c r="Q12">
        <f t="shared" si="3"/>
        <v>9</v>
      </c>
      <c r="R12">
        <f t="shared" si="4"/>
        <v>11</v>
      </c>
      <c r="S12">
        <f t="shared" si="7"/>
        <v>397</v>
      </c>
      <c r="V12" s="7" t="s">
        <v>55</v>
      </c>
      <c r="W12" s="8">
        <v>11</v>
      </c>
      <c r="X12" s="8">
        <v>4</v>
      </c>
      <c r="Y12" s="8">
        <v>2</v>
      </c>
      <c r="Z12" s="8">
        <v>12</v>
      </c>
      <c r="AA12" s="8">
        <v>10</v>
      </c>
      <c r="AB12" s="8">
        <v>10</v>
      </c>
      <c r="AC12" s="8">
        <v>17</v>
      </c>
      <c r="AD12" s="8">
        <v>19</v>
      </c>
      <c r="AE12" s="8">
        <v>9</v>
      </c>
      <c r="AF12" s="8">
        <v>11</v>
      </c>
      <c r="AG12" s="8">
        <v>397</v>
      </c>
    </row>
    <row r="13" spans="1:33" ht="15" thickBot="1" x14ac:dyDescent="0.35">
      <c r="A13" s="7" t="s">
        <v>56</v>
      </c>
      <c r="B13" s="8">
        <v>8</v>
      </c>
      <c r="C13" s="8">
        <v>6</v>
      </c>
      <c r="D13" s="8">
        <v>12</v>
      </c>
      <c r="E13" s="8">
        <v>3</v>
      </c>
      <c r="F13" s="8">
        <v>13</v>
      </c>
      <c r="G13" s="8">
        <v>221</v>
      </c>
      <c r="I13">
        <f t="shared" si="5"/>
        <v>8</v>
      </c>
      <c r="J13">
        <f t="shared" si="0"/>
        <v>6</v>
      </c>
      <c r="K13">
        <f t="shared" si="0"/>
        <v>12</v>
      </c>
      <c r="L13">
        <f t="shared" si="0"/>
        <v>3</v>
      </c>
      <c r="M13">
        <f t="shared" si="0"/>
        <v>13</v>
      </c>
      <c r="N13">
        <f t="shared" si="6"/>
        <v>13</v>
      </c>
      <c r="O13">
        <f t="shared" si="1"/>
        <v>15</v>
      </c>
      <c r="P13">
        <f t="shared" si="2"/>
        <v>9</v>
      </c>
      <c r="Q13">
        <f t="shared" si="3"/>
        <v>18</v>
      </c>
      <c r="R13">
        <f t="shared" si="4"/>
        <v>8</v>
      </c>
      <c r="S13">
        <f t="shared" si="7"/>
        <v>221</v>
      </c>
      <c r="V13" s="7" t="s">
        <v>56</v>
      </c>
      <c r="W13" s="8">
        <v>8</v>
      </c>
      <c r="X13" s="8">
        <v>6</v>
      </c>
      <c r="Y13" s="8">
        <v>12</v>
      </c>
      <c r="Z13" s="8">
        <v>3</v>
      </c>
      <c r="AA13" s="8">
        <v>13</v>
      </c>
      <c r="AB13" s="8">
        <v>13</v>
      </c>
      <c r="AC13" s="8">
        <v>15</v>
      </c>
      <c r="AD13" s="8">
        <v>9</v>
      </c>
      <c r="AE13" s="8">
        <v>18</v>
      </c>
      <c r="AF13" s="8">
        <v>8</v>
      </c>
      <c r="AG13" s="8">
        <v>221</v>
      </c>
    </row>
    <row r="14" spans="1:33" ht="15" thickBot="1" x14ac:dyDescent="0.35">
      <c r="A14" s="7" t="s">
        <v>57</v>
      </c>
      <c r="B14" s="8">
        <v>10</v>
      </c>
      <c r="C14" s="8">
        <v>16</v>
      </c>
      <c r="D14" s="8">
        <v>8</v>
      </c>
      <c r="E14" s="8">
        <v>8</v>
      </c>
      <c r="F14" s="8">
        <v>7</v>
      </c>
      <c r="G14" s="8">
        <v>157</v>
      </c>
      <c r="I14">
        <f t="shared" si="5"/>
        <v>10</v>
      </c>
      <c r="J14">
        <f t="shared" si="0"/>
        <v>16</v>
      </c>
      <c r="K14">
        <f t="shared" si="0"/>
        <v>8</v>
      </c>
      <c r="L14">
        <f t="shared" si="0"/>
        <v>8</v>
      </c>
      <c r="M14">
        <f t="shared" si="0"/>
        <v>7</v>
      </c>
      <c r="N14">
        <f t="shared" si="6"/>
        <v>11</v>
      </c>
      <c r="O14">
        <f t="shared" si="1"/>
        <v>5</v>
      </c>
      <c r="P14">
        <f t="shared" si="2"/>
        <v>13</v>
      </c>
      <c r="Q14">
        <f t="shared" si="3"/>
        <v>13</v>
      </c>
      <c r="R14">
        <f t="shared" si="4"/>
        <v>14</v>
      </c>
      <c r="S14">
        <f t="shared" si="7"/>
        <v>157</v>
      </c>
      <c r="V14" s="7" t="s">
        <v>57</v>
      </c>
      <c r="W14" s="8">
        <v>10</v>
      </c>
      <c r="X14" s="8">
        <v>16</v>
      </c>
      <c r="Y14" s="8">
        <v>8</v>
      </c>
      <c r="Z14" s="8">
        <v>8</v>
      </c>
      <c r="AA14" s="8">
        <v>7</v>
      </c>
      <c r="AB14" s="8">
        <v>11</v>
      </c>
      <c r="AC14" s="8">
        <v>5</v>
      </c>
      <c r="AD14" s="8">
        <v>13</v>
      </c>
      <c r="AE14" s="8">
        <v>13</v>
      </c>
      <c r="AF14" s="8">
        <v>14</v>
      </c>
      <c r="AG14" s="8">
        <v>157</v>
      </c>
    </row>
    <row r="15" spans="1:33" ht="15" thickBot="1" x14ac:dyDescent="0.35">
      <c r="A15" s="7" t="s">
        <v>58</v>
      </c>
      <c r="B15" s="8">
        <v>5</v>
      </c>
      <c r="C15" s="8">
        <v>6</v>
      </c>
      <c r="D15" s="8">
        <v>4</v>
      </c>
      <c r="E15" s="8">
        <v>11</v>
      </c>
      <c r="F15" s="8">
        <v>12</v>
      </c>
      <c r="G15" s="8">
        <v>327</v>
      </c>
      <c r="I15">
        <f t="shared" si="5"/>
        <v>5</v>
      </c>
      <c r="J15">
        <f t="shared" si="0"/>
        <v>6</v>
      </c>
      <c r="K15">
        <f t="shared" si="0"/>
        <v>4</v>
      </c>
      <c r="L15">
        <f t="shared" si="0"/>
        <v>11</v>
      </c>
      <c r="M15">
        <f t="shared" si="0"/>
        <v>12</v>
      </c>
      <c r="N15">
        <f t="shared" si="6"/>
        <v>16</v>
      </c>
      <c r="O15">
        <f t="shared" si="1"/>
        <v>15</v>
      </c>
      <c r="P15">
        <f t="shared" si="2"/>
        <v>17</v>
      </c>
      <c r="Q15">
        <f t="shared" si="3"/>
        <v>10</v>
      </c>
      <c r="R15">
        <f t="shared" si="4"/>
        <v>9</v>
      </c>
      <c r="S15">
        <f t="shared" si="7"/>
        <v>327</v>
      </c>
      <c r="V15" s="7" t="s">
        <v>58</v>
      </c>
      <c r="W15" s="8">
        <v>5</v>
      </c>
      <c r="X15" s="8">
        <v>6</v>
      </c>
      <c r="Y15" s="8">
        <v>4</v>
      </c>
      <c r="Z15" s="8">
        <v>11</v>
      </c>
      <c r="AA15" s="8">
        <v>12</v>
      </c>
      <c r="AB15" s="8">
        <v>16</v>
      </c>
      <c r="AC15" s="8">
        <v>15</v>
      </c>
      <c r="AD15" s="8">
        <v>17</v>
      </c>
      <c r="AE15" s="8">
        <v>10</v>
      </c>
      <c r="AF15" s="8">
        <v>9</v>
      </c>
      <c r="AG15" s="8">
        <v>327</v>
      </c>
    </row>
    <row r="16" spans="1:33" ht="15" thickBot="1" x14ac:dyDescent="0.35">
      <c r="A16" s="7" t="s">
        <v>59</v>
      </c>
      <c r="B16" s="8">
        <v>15</v>
      </c>
      <c r="C16" s="8">
        <v>6</v>
      </c>
      <c r="D16" s="8">
        <v>15</v>
      </c>
      <c r="E16" s="8">
        <v>2</v>
      </c>
      <c r="F16" s="8">
        <v>9</v>
      </c>
      <c r="G16" s="8">
        <v>94</v>
      </c>
      <c r="I16">
        <f t="shared" si="5"/>
        <v>15</v>
      </c>
      <c r="J16">
        <f t="shared" si="0"/>
        <v>6</v>
      </c>
      <c r="K16">
        <f t="shared" si="0"/>
        <v>15</v>
      </c>
      <c r="L16">
        <f t="shared" si="0"/>
        <v>2</v>
      </c>
      <c r="M16">
        <f t="shared" si="0"/>
        <v>9</v>
      </c>
      <c r="N16">
        <f t="shared" si="6"/>
        <v>6</v>
      </c>
      <c r="O16">
        <f t="shared" si="1"/>
        <v>15</v>
      </c>
      <c r="P16">
        <f t="shared" si="2"/>
        <v>6</v>
      </c>
      <c r="Q16">
        <f t="shared" si="3"/>
        <v>19</v>
      </c>
      <c r="R16">
        <f t="shared" si="4"/>
        <v>12</v>
      </c>
      <c r="S16">
        <f t="shared" si="7"/>
        <v>94</v>
      </c>
      <c r="V16" s="7" t="s">
        <v>59</v>
      </c>
      <c r="W16" s="8">
        <v>15</v>
      </c>
      <c r="X16" s="8">
        <v>6</v>
      </c>
      <c r="Y16" s="8">
        <v>15</v>
      </c>
      <c r="Z16" s="8">
        <v>2</v>
      </c>
      <c r="AA16" s="8">
        <v>9</v>
      </c>
      <c r="AB16" s="8">
        <v>6</v>
      </c>
      <c r="AC16" s="8">
        <v>15</v>
      </c>
      <c r="AD16" s="8">
        <v>6</v>
      </c>
      <c r="AE16" s="8">
        <v>19</v>
      </c>
      <c r="AF16" s="8">
        <v>12</v>
      </c>
      <c r="AG16" s="8">
        <v>94</v>
      </c>
    </row>
    <row r="17" spans="1:33" ht="15" thickBot="1" x14ac:dyDescent="0.35">
      <c r="A17" s="7" t="s">
        <v>60</v>
      </c>
      <c r="B17" s="8">
        <v>5</v>
      </c>
      <c r="C17" s="8">
        <v>5</v>
      </c>
      <c r="D17" s="8">
        <v>7</v>
      </c>
      <c r="E17" s="8">
        <v>19</v>
      </c>
      <c r="F17" s="8">
        <v>4</v>
      </c>
      <c r="G17" s="8">
        <v>285</v>
      </c>
      <c r="I17">
        <f t="shared" si="5"/>
        <v>5</v>
      </c>
      <c r="J17">
        <f t="shared" si="0"/>
        <v>5</v>
      </c>
      <c r="K17">
        <f t="shared" si="0"/>
        <v>7</v>
      </c>
      <c r="L17">
        <f t="shared" si="0"/>
        <v>19</v>
      </c>
      <c r="M17">
        <f t="shared" si="0"/>
        <v>4</v>
      </c>
      <c r="N17">
        <f t="shared" si="6"/>
        <v>16</v>
      </c>
      <c r="O17">
        <f t="shared" si="1"/>
        <v>16</v>
      </c>
      <c r="P17">
        <f t="shared" si="2"/>
        <v>14</v>
      </c>
      <c r="Q17">
        <f t="shared" si="3"/>
        <v>2</v>
      </c>
      <c r="R17">
        <f t="shared" si="4"/>
        <v>17</v>
      </c>
      <c r="S17">
        <f t="shared" si="7"/>
        <v>285</v>
      </c>
      <c r="V17" s="7" t="s">
        <v>60</v>
      </c>
      <c r="W17" s="8">
        <v>5</v>
      </c>
      <c r="X17" s="8">
        <v>5</v>
      </c>
      <c r="Y17" s="8">
        <v>7</v>
      </c>
      <c r="Z17" s="8">
        <v>19</v>
      </c>
      <c r="AA17" s="8">
        <v>4</v>
      </c>
      <c r="AB17" s="8">
        <v>16</v>
      </c>
      <c r="AC17" s="8">
        <v>16</v>
      </c>
      <c r="AD17" s="8">
        <v>14</v>
      </c>
      <c r="AE17" s="8">
        <v>2</v>
      </c>
      <c r="AF17" s="8">
        <v>17</v>
      </c>
      <c r="AG17" s="8">
        <v>285</v>
      </c>
    </row>
    <row r="18" spans="1:33" ht="15" thickBot="1" x14ac:dyDescent="0.35">
      <c r="A18" s="7" t="s">
        <v>61</v>
      </c>
      <c r="B18" s="8">
        <v>11</v>
      </c>
      <c r="C18" s="8">
        <v>6</v>
      </c>
      <c r="D18" s="8">
        <v>8</v>
      </c>
      <c r="E18" s="8">
        <v>6</v>
      </c>
      <c r="F18" s="8">
        <v>11</v>
      </c>
      <c r="G18" s="8">
        <v>231</v>
      </c>
      <c r="I18">
        <f t="shared" si="5"/>
        <v>11</v>
      </c>
      <c r="J18">
        <f t="shared" si="0"/>
        <v>6</v>
      </c>
      <c r="K18">
        <f t="shared" si="0"/>
        <v>8</v>
      </c>
      <c r="L18">
        <f t="shared" si="0"/>
        <v>6</v>
      </c>
      <c r="M18">
        <f t="shared" si="0"/>
        <v>11</v>
      </c>
      <c r="N18">
        <f t="shared" si="6"/>
        <v>10</v>
      </c>
      <c r="O18">
        <f t="shared" si="1"/>
        <v>15</v>
      </c>
      <c r="P18">
        <f t="shared" si="2"/>
        <v>13</v>
      </c>
      <c r="Q18">
        <f t="shared" si="3"/>
        <v>15</v>
      </c>
      <c r="R18">
        <f t="shared" si="4"/>
        <v>10</v>
      </c>
      <c r="S18">
        <f t="shared" si="7"/>
        <v>231</v>
      </c>
      <c r="V18" s="7" t="s">
        <v>61</v>
      </c>
      <c r="W18" s="8">
        <v>11</v>
      </c>
      <c r="X18" s="8">
        <v>6</v>
      </c>
      <c r="Y18" s="8">
        <v>8</v>
      </c>
      <c r="Z18" s="8">
        <v>6</v>
      </c>
      <c r="AA18" s="8">
        <v>11</v>
      </c>
      <c r="AB18" s="8">
        <v>10</v>
      </c>
      <c r="AC18" s="8">
        <v>15</v>
      </c>
      <c r="AD18" s="8">
        <v>13</v>
      </c>
      <c r="AE18" s="8">
        <v>15</v>
      </c>
      <c r="AF18" s="8">
        <v>10</v>
      </c>
      <c r="AG18" s="8">
        <v>231</v>
      </c>
    </row>
    <row r="19" spans="1:33" ht="15" thickBot="1" x14ac:dyDescent="0.35">
      <c r="A19" s="7" t="s">
        <v>62</v>
      </c>
      <c r="B19" s="8">
        <v>5</v>
      </c>
      <c r="C19" s="8">
        <v>6</v>
      </c>
      <c r="D19" s="8">
        <v>2</v>
      </c>
      <c r="E19" s="8">
        <v>7</v>
      </c>
      <c r="F19" s="8">
        <v>14</v>
      </c>
      <c r="G19" s="8">
        <v>357</v>
      </c>
      <c r="I19">
        <f t="shared" si="5"/>
        <v>5</v>
      </c>
      <c r="J19">
        <f t="shared" si="0"/>
        <v>6</v>
      </c>
      <c r="K19">
        <f t="shared" si="0"/>
        <v>2</v>
      </c>
      <c r="L19">
        <f t="shared" si="0"/>
        <v>7</v>
      </c>
      <c r="M19">
        <f t="shared" si="0"/>
        <v>14</v>
      </c>
      <c r="N19">
        <f t="shared" si="6"/>
        <v>16</v>
      </c>
      <c r="O19">
        <f t="shared" si="1"/>
        <v>15</v>
      </c>
      <c r="P19">
        <f t="shared" si="2"/>
        <v>19</v>
      </c>
      <c r="Q19">
        <f t="shared" si="3"/>
        <v>14</v>
      </c>
      <c r="R19">
        <f t="shared" si="4"/>
        <v>7</v>
      </c>
      <c r="S19">
        <f t="shared" si="7"/>
        <v>357</v>
      </c>
      <c r="V19" s="7" t="s">
        <v>62</v>
      </c>
      <c r="W19" s="8">
        <v>5</v>
      </c>
      <c r="X19" s="8">
        <v>6</v>
      </c>
      <c r="Y19" s="8">
        <v>2</v>
      </c>
      <c r="Z19" s="8">
        <v>7</v>
      </c>
      <c r="AA19" s="8">
        <v>14</v>
      </c>
      <c r="AB19" s="8">
        <v>16</v>
      </c>
      <c r="AC19" s="8">
        <v>15</v>
      </c>
      <c r="AD19" s="8">
        <v>19</v>
      </c>
      <c r="AE19" s="8">
        <v>14</v>
      </c>
      <c r="AF19" s="8">
        <v>7</v>
      </c>
      <c r="AG19" s="8">
        <v>357</v>
      </c>
    </row>
    <row r="20" spans="1:33" ht="15" thickBot="1" x14ac:dyDescent="0.35">
      <c r="A20" s="7" t="s">
        <v>63</v>
      </c>
      <c r="B20" s="8">
        <v>11</v>
      </c>
      <c r="C20" s="8">
        <v>11</v>
      </c>
      <c r="D20" s="8">
        <v>15</v>
      </c>
      <c r="E20" s="8">
        <v>4</v>
      </c>
      <c r="F20" s="8">
        <v>8</v>
      </c>
      <c r="G20" s="8">
        <v>90</v>
      </c>
      <c r="I20">
        <f t="shared" si="5"/>
        <v>11</v>
      </c>
      <c r="J20">
        <f t="shared" si="0"/>
        <v>11</v>
      </c>
      <c r="K20">
        <f t="shared" si="0"/>
        <v>15</v>
      </c>
      <c r="L20">
        <f t="shared" si="0"/>
        <v>4</v>
      </c>
      <c r="M20">
        <f t="shared" si="0"/>
        <v>8</v>
      </c>
      <c r="N20">
        <f t="shared" si="6"/>
        <v>10</v>
      </c>
      <c r="O20">
        <f t="shared" si="1"/>
        <v>10</v>
      </c>
      <c r="P20">
        <f t="shared" si="2"/>
        <v>6</v>
      </c>
      <c r="Q20">
        <f t="shared" si="3"/>
        <v>17</v>
      </c>
      <c r="R20">
        <f t="shared" si="4"/>
        <v>13</v>
      </c>
      <c r="S20">
        <f t="shared" si="7"/>
        <v>90</v>
      </c>
      <c r="V20" s="7" t="s">
        <v>63</v>
      </c>
      <c r="W20" s="8">
        <v>11</v>
      </c>
      <c r="X20" s="8">
        <v>11</v>
      </c>
      <c r="Y20" s="8">
        <v>15</v>
      </c>
      <c r="Z20" s="8">
        <v>4</v>
      </c>
      <c r="AA20" s="8">
        <v>8</v>
      </c>
      <c r="AB20" s="8">
        <v>10</v>
      </c>
      <c r="AC20" s="8">
        <v>10</v>
      </c>
      <c r="AD20" s="8">
        <v>6</v>
      </c>
      <c r="AE20" s="8">
        <v>17</v>
      </c>
      <c r="AF20" s="8">
        <v>13</v>
      </c>
      <c r="AG20" s="8">
        <v>90</v>
      </c>
    </row>
    <row r="21" spans="1:33" ht="15" thickBot="1" x14ac:dyDescent="0.35">
      <c r="A21" s="7" t="s">
        <v>64</v>
      </c>
      <c r="B21" s="8">
        <v>11</v>
      </c>
      <c r="C21" s="8">
        <v>3</v>
      </c>
      <c r="D21" s="8">
        <v>8</v>
      </c>
      <c r="E21" s="8">
        <v>19</v>
      </c>
      <c r="F21" s="8">
        <v>2</v>
      </c>
      <c r="G21" s="8">
        <v>292</v>
      </c>
      <c r="I21">
        <f t="shared" si="5"/>
        <v>11</v>
      </c>
      <c r="J21">
        <f t="shared" si="0"/>
        <v>3</v>
      </c>
      <c r="K21">
        <f t="shared" si="0"/>
        <v>8</v>
      </c>
      <c r="L21">
        <f t="shared" si="0"/>
        <v>19</v>
      </c>
      <c r="M21">
        <f t="shared" si="0"/>
        <v>2</v>
      </c>
      <c r="N21">
        <f t="shared" si="6"/>
        <v>10</v>
      </c>
      <c r="O21">
        <f t="shared" si="1"/>
        <v>18</v>
      </c>
      <c r="P21">
        <f t="shared" si="2"/>
        <v>13</v>
      </c>
      <c r="Q21">
        <f t="shared" si="3"/>
        <v>2</v>
      </c>
      <c r="R21">
        <f t="shared" si="4"/>
        <v>19</v>
      </c>
      <c r="S21">
        <f t="shared" si="7"/>
        <v>292</v>
      </c>
      <c r="V21" s="7" t="s">
        <v>64</v>
      </c>
      <c r="W21" s="8">
        <v>11</v>
      </c>
      <c r="X21" s="8">
        <v>3</v>
      </c>
      <c r="Y21" s="8">
        <v>8</v>
      </c>
      <c r="Z21" s="8">
        <v>19</v>
      </c>
      <c r="AA21" s="8">
        <v>2</v>
      </c>
      <c r="AB21" s="8">
        <v>10</v>
      </c>
      <c r="AC21" s="8">
        <v>18</v>
      </c>
      <c r="AD21" s="8">
        <v>13</v>
      </c>
      <c r="AE21" s="8">
        <v>2</v>
      </c>
      <c r="AF21" s="8">
        <v>19</v>
      </c>
      <c r="AG21" s="8">
        <v>292</v>
      </c>
    </row>
    <row r="22" spans="1:33" ht="15" thickBot="1" x14ac:dyDescent="0.35">
      <c r="A22" s="7" t="s">
        <v>65</v>
      </c>
      <c r="B22" s="8">
        <v>8</v>
      </c>
      <c r="C22" s="8">
        <v>11</v>
      </c>
      <c r="D22" s="8">
        <v>13</v>
      </c>
      <c r="E22" s="8">
        <v>14</v>
      </c>
      <c r="F22" s="8">
        <v>5</v>
      </c>
      <c r="G22" s="8">
        <v>170</v>
      </c>
      <c r="I22">
        <f t="shared" si="5"/>
        <v>8</v>
      </c>
      <c r="J22">
        <f t="shared" si="0"/>
        <v>11</v>
      </c>
      <c r="K22">
        <f t="shared" si="0"/>
        <v>13</v>
      </c>
      <c r="L22">
        <f t="shared" si="0"/>
        <v>14</v>
      </c>
      <c r="M22">
        <f t="shared" si="0"/>
        <v>5</v>
      </c>
      <c r="N22">
        <f t="shared" si="6"/>
        <v>13</v>
      </c>
      <c r="O22">
        <f t="shared" si="1"/>
        <v>10</v>
      </c>
      <c r="P22">
        <f t="shared" si="2"/>
        <v>8</v>
      </c>
      <c r="Q22">
        <f t="shared" si="3"/>
        <v>7</v>
      </c>
      <c r="R22">
        <f t="shared" si="4"/>
        <v>16</v>
      </c>
      <c r="S22">
        <f t="shared" si="7"/>
        <v>170</v>
      </c>
      <c r="V22" s="7" t="s">
        <v>65</v>
      </c>
      <c r="W22" s="8">
        <v>8</v>
      </c>
      <c r="X22" s="8">
        <v>11</v>
      </c>
      <c r="Y22" s="8">
        <v>13</v>
      </c>
      <c r="Z22" s="8">
        <v>14</v>
      </c>
      <c r="AA22" s="8">
        <v>5</v>
      </c>
      <c r="AB22" s="8">
        <v>13</v>
      </c>
      <c r="AC22" s="8">
        <v>10</v>
      </c>
      <c r="AD22" s="8">
        <v>8</v>
      </c>
      <c r="AE22" s="8">
        <v>7</v>
      </c>
      <c r="AF22" s="8">
        <v>16</v>
      </c>
      <c r="AG22" s="8">
        <v>170</v>
      </c>
    </row>
    <row r="23" spans="1:33" ht="15" thickBot="1" x14ac:dyDescent="0.35">
      <c r="A23" s="7" t="s">
        <v>66</v>
      </c>
      <c r="B23" s="8">
        <v>17</v>
      </c>
      <c r="C23" s="8">
        <v>17</v>
      </c>
      <c r="D23" s="8">
        <v>17</v>
      </c>
      <c r="E23" s="8">
        <v>15</v>
      </c>
      <c r="F23" s="8">
        <v>1</v>
      </c>
      <c r="G23" s="8">
        <v>1</v>
      </c>
      <c r="I23">
        <f t="shared" si="5"/>
        <v>17</v>
      </c>
      <c r="J23">
        <f t="shared" si="0"/>
        <v>17</v>
      </c>
      <c r="K23">
        <f t="shared" si="0"/>
        <v>17</v>
      </c>
      <c r="L23">
        <f t="shared" si="0"/>
        <v>15</v>
      </c>
      <c r="M23">
        <f t="shared" si="0"/>
        <v>1</v>
      </c>
      <c r="N23">
        <f t="shared" si="6"/>
        <v>4</v>
      </c>
      <c r="O23">
        <f t="shared" si="1"/>
        <v>4</v>
      </c>
      <c r="P23">
        <f t="shared" si="2"/>
        <v>4</v>
      </c>
      <c r="Q23">
        <f t="shared" si="3"/>
        <v>6</v>
      </c>
      <c r="R23">
        <f t="shared" si="4"/>
        <v>20</v>
      </c>
      <c r="S23">
        <f t="shared" si="7"/>
        <v>1</v>
      </c>
      <c r="V23" s="7" t="s">
        <v>66</v>
      </c>
      <c r="W23" s="8">
        <v>17</v>
      </c>
      <c r="X23" s="8">
        <v>17</v>
      </c>
      <c r="Y23" s="8">
        <v>17</v>
      </c>
      <c r="Z23" s="8">
        <v>15</v>
      </c>
      <c r="AA23" s="8">
        <v>1</v>
      </c>
      <c r="AB23" s="8">
        <v>4</v>
      </c>
      <c r="AC23" s="8">
        <v>4</v>
      </c>
      <c r="AD23" s="8">
        <v>4</v>
      </c>
      <c r="AE23" s="8">
        <v>6</v>
      </c>
      <c r="AF23" s="8">
        <v>20</v>
      </c>
      <c r="AG23" s="8">
        <v>1</v>
      </c>
    </row>
    <row r="24" spans="1:33" ht="15" thickBot="1" x14ac:dyDescent="0.35">
      <c r="A24" s="7" t="s">
        <v>67</v>
      </c>
      <c r="B24" s="8">
        <v>17</v>
      </c>
      <c r="C24" s="8">
        <v>17</v>
      </c>
      <c r="D24" s="8">
        <v>17</v>
      </c>
      <c r="E24" s="8">
        <v>1</v>
      </c>
      <c r="F24" s="8">
        <v>17</v>
      </c>
      <c r="G24" s="8">
        <v>1</v>
      </c>
      <c r="I24">
        <f t="shared" si="5"/>
        <v>17</v>
      </c>
      <c r="J24">
        <f t="shared" ref="J24:J27" si="8">C24</f>
        <v>17</v>
      </c>
      <c r="K24">
        <f t="shared" ref="K24:K27" si="9">D24</f>
        <v>17</v>
      </c>
      <c r="L24">
        <f t="shared" ref="L24:L27" si="10">E24</f>
        <v>1</v>
      </c>
      <c r="M24">
        <f t="shared" ref="M24:M27" si="11">F24</f>
        <v>17</v>
      </c>
      <c r="N24">
        <f t="shared" si="6"/>
        <v>4</v>
      </c>
      <c r="O24">
        <f t="shared" si="1"/>
        <v>4</v>
      </c>
      <c r="P24">
        <f t="shared" si="2"/>
        <v>4</v>
      </c>
      <c r="Q24">
        <f t="shared" si="3"/>
        <v>20</v>
      </c>
      <c r="R24">
        <f t="shared" si="4"/>
        <v>4</v>
      </c>
      <c r="S24">
        <f t="shared" si="7"/>
        <v>1</v>
      </c>
      <c r="V24" s="7" t="s">
        <v>67</v>
      </c>
      <c r="W24" s="8">
        <v>17</v>
      </c>
      <c r="X24" s="8">
        <v>17</v>
      </c>
      <c r="Y24" s="8">
        <v>17</v>
      </c>
      <c r="Z24" s="8">
        <v>1</v>
      </c>
      <c r="AA24" s="8">
        <v>17</v>
      </c>
      <c r="AB24" s="8">
        <v>4</v>
      </c>
      <c r="AC24" s="8">
        <v>4</v>
      </c>
      <c r="AD24" s="8">
        <v>4</v>
      </c>
      <c r="AE24" s="8">
        <v>20</v>
      </c>
      <c r="AF24" s="8">
        <v>4</v>
      </c>
      <c r="AG24" s="8">
        <v>1</v>
      </c>
    </row>
    <row r="25" spans="1:33" ht="15" thickBot="1" x14ac:dyDescent="0.35">
      <c r="A25" s="7" t="s">
        <v>68</v>
      </c>
      <c r="B25" s="8">
        <v>17</v>
      </c>
      <c r="C25" s="8">
        <v>17</v>
      </c>
      <c r="D25" s="8">
        <v>1</v>
      </c>
      <c r="E25" s="8">
        <v>15</v>
      </c>
      <c r="F25" s="8">
        <v>17</v>
      </c>
      <c r="G25" s="8">
        <v>96</v>
      </c>
      <c r="I25">
        <f t="shared" si="5"/>
        <v>17</v>
      </c>
      <c r="J25">
        <f t="shared" si="8"/>
        <v>17</v>
      </c>
      <c r="K25">
        <f t="shared" si="9"/>
        <v>1</v>
      </c>
      <c r="L25">
        <f t="shared" si="10"/>
        <v>15</v>
      </c>
      <c r="M25">
        <f t="shared" si="11"/>
        <v>17</v>
      </c>
      <c r="N25">
        <f t="shared" si="6"/>
        <v>4</v>
      </c>
      <c r="O25">
        <f t="shared" si="1"/>
        <v>4</v>
      </c>
      <c r="P25">
        <f t="shared" si="2"/>
        <v>20</v>
      </c>
      <c r="Q25">
        <f t="shared" si="3"/>
        <v>6</v>
      </c>
      <c r="R25">
        <f t="shared" si="4"/>
        <v>4</v>
      </c>
      <c r="S25">
        <f t="shared" si="7"/>
        <v>96</v>
      </c>
      <c r="V25" s="7" t="s">
        <v>68</v>
      </c>
      <c r="W25" s="8">
        <v>17</v>
      </c>
      <c r="X25" s="8">
        <v>17</v>
      </c>
      <c r="Y25" s="8">
        <v>1</v>
      </c>
      <c r="Z25" s="8">
        <v>15</v>
      </c>
      <c r="AA25" s="8">
        <v>17</v>
      </c>
      <c r="AB25" s="8">
        <v>4</v>
      </c>
      <c r="AC25" s="8">
        <v>4</v>
      </c>
      <c r="AD25" s="8">
        <v>20</v>
      </c>
      <c r="AE25" s="8">
        <v>6</v>
      </c>
      <c r="AF25" s="8">
        <v>4</v>
      </c>
      <c r="AG25" s="8">
        <v>96</v>
      </c>
    </row>
    <row r="26" spans="1:33" ht="15" thickBot="1" x14ac:dyDescent="0.35">
      <c r="A26" s="7" t="s">
        <v>69</v>
      </c>
      <c r="B26" s="8">
        <v>17</v>
      </c>
      <c r="C26" s="8">
        <v>1</v>
      </c>
      <c r="D26" s="8">
        <v>17</v>
      </c>
      <c r="E26" s="8">
        <v>15</v>
      </c>
      <c r="F26" s="8">
        <v>17</v>
      </c>
      <c r="G26" s="8">
        <v>96</v>
      </c>
      <c r="I26">
        <f t="shared" si="5"/>
        <v>17</v>
      </c>
      <c r="J26">
        <f t="shared" si="8"/>
        <v>1</v>
      </c>
      <c r="K26">
        <f t="shared" si="9"/>
        <v>17</v>
      </c>
      <c r="L26">
        <f t="shared" si="10"/>
        <v>15</v>
      </c>
      <c r="M26">
        <f t="shared" si="11"/>
        <v>17</v>
      </c>
      <c r="N26">
        <f t="shared" si="6"/>
        <v>4</v>
      </c>
      <c r="O26">
        <f t="shared" si="1"/>
        <v>20</v>
      </c>
      <c r="P26">
        <f t="shared" si="2"/>
        <v>4</v>
      </c>
      <c r="Q26">
        <f t="shared" si="3"/>
        <v>6</v>
      </c>
      <c r="R26">
        <f t="shared" si="4"/>
        <v>4</v>
      </c>
      <c r="S26">
        <f t="shared" si="7"/>
        <v>96</v>
      </c>
      <c r="V26" s="7" t="s">
        <v>69</v>
      </c>
      <c r="W26" s="8">
        <v>17</v>
      </c>
      <c r="X26" s="8">
        <v>1</v>
      </c>
      <c r="Y26" s="8">
        <v>17</v>
      </c>
      <c r="Z26" s="8">
        <v>15</v>
      </c>
      <c r="AA26" s="8">
        <v>17</v>
      </c>
      <c r="AB26" s="8">
        <v>4</v>
      </c>
      <c r="AC26" s="8">
        <v>20</v>
      </c>
      <c r="AD26" s="8">
        <v>4</v>
      </c>
      <c r="AE26" s="8">
        <v>6</v>
      </c>
      <c r="AF26" s="8">
        <v>4</v>
      </c>
      <c r="AG26" s="8">
        <v>96</v>
      </c>
    </row>
    <row r="27" spans="1:33" ht="15" thickBot="1" x14ac:dyDescent="0.35">
      <c r="A27" s="7" t="s">
        <v>70</v>
      </c>
      <c r="B27" s="8">
        <v>1</v>
      </c>
      <c r="C27" s="8">
        <v>17</v>
      </c>
      <c r="D27" s="8">
        <v>17</v>
      </c>
      <c r="E27" s="8">
        <v>15</v>
      </c>
      <c r="F27" s="8">
        <v>17</v>
      </c>
      <c r="G27" s="8">
        <v>96</v>
      </c>
      <c r="I27">
        <f t="shared" si="5"/>
        <v>1</v>
      </c>
      <c r="J27">
        <f t="shared" si="8"/>
        <v>17</v>
      </c>
      <c r="K27">
        <f t="shared" si="9"/>
        <v>17</v>
      </c>
      <c r="L27">
        <f t="shared" si="10"/>
        <v>15</v>
      </c>
      <c r="M27">
        <f t="shared" si="11"/>
        <v>17</v>
      </c>
      <c r="N27">
        <f t="shared" si="6"/>
        <v>20</v>
      </c>
      <c r="O27">
        <f t="shared" si="1"/>
        <v>4</v>
      </c>
      <c r="P27">
        <f t="shared" si="2"/>
        <v>4</v>
      </c>
      <c r="Q27">
        <f t="shared" si="3"/>
        <v>6</v>
      </c>
      <c r="R27">
        <f t="shared" si="4"/>
        <v>4</v>
      </c>
      <c r="S27">
        <f t="shared" si="7"/>
        <v>96</v>
      </c>
      <c r="V27" s="7" t="s">
        <v>70</v>
      </c>
      <c r="W27" s="8">
        <v>1</v>
      </c>
      <c r="X27" s="8">
        <v>17</v>
      </c>
      <c r="Y27" s="8">
        <v>17</v>
      </c>
      <c r="Z27" s="8">
        <v>15</v>
      </c>
      <c r="AA27" s="8">
        <v>17</v>
      </c>
      <c r="AB27" s="8">
        <v>20</v>
      </c>
      <c r="AC27" s="8">
        <v>4</v>
      </c>
      <c r="AD27" s="8">
        <v>4</v>
      </c>
      <c r="AE27" s="8">
        <v>6</v>
      </c>
      <c r="AF27" s="8">
        <v>4</v>
      </c>
      <c r="AG27" s="8">
        <v>96</v>
      </c>
    </row>
    <row r="28" spans="1:33" ht="18.600000000000001" thickBot="1" x14ac:dyDescent="0.35">
      <c r="A28" s="3"/>
      <c r="V28" s="3"/>
    </row>
    <row r="29" spans="1:33" ht="15" thickBot="1" x14ac:dyDescent="0.35">
      <c r="A29" s="7" t="s">
        <v>71</v>
      </c>
      <c r="B29" s="7" t="s">
        <v>45</v>
      </c>
      <c r="C29" s="7" t="s">
        <v>46</v>
      </c>
      <c r="D29" s="7" t="s">
        <v>47</v>
      </c>
      <c r="E29" s="7" t="s">
        <v>48</v>
      </c>
      <c r="F29" s="7" t="s">
        <v>49</v>
      </c>
      <c r="V29" s="7" t="s">
        <v>71</v>
      </c>
      <c r="W29" s="7" t="s">
        <v>45</v>
      </c>
      <c r="X29" s="7" t="s">
        <v>46</v>
      </c>
      <c r="Y29" s="7" t="s">
        <v>47</v>
      </c>
      <c r="Z29" s="7" t="s">
        <v>48</v>
      </c>
      <c r="AA29" s="7" t="s">
        <v>49</v>
      </c>
      <c r="AB29" s="7" t="s">
        <v>165</v>
      </c>
      <c r="AC29" s="7" t="s">
        <v>166</v>
      </c>
      <c r="AD29" s="7" t="s">
        <v>167</v>
      </c>
      <c r="AE29" s="7" t="s">
        <v>168</v>
      </c>
      <c r="AF29" s="7" t="s">
        <v>169</v>
      </c>
    </row>
    <row r="30" spans="1:33" ht="15" thickBot="1" x14ac:dyDescent="0.35">
      <c r="A30" s="7" t="s">
        <v>72</v>
      </c>
      <c r="B30" s="8" t="s">
        <v>73</v>
      </c>
      <c r="C30" s="8" t="s">
        <v>74</v>
      </c>
      <c r="D30" s="8" t="s">
        <v>75</v>
      </c>
      <c r="E30" s="8" t="s">
        <v>76</v>
      </c>
      <c r="F30" s="8" t="s">
        <v>77</v>
      </c>
      <c r="V30" s="7" t="s">
        <v>72</v>
      </c>
      <c r="W30" s="8" t="s">
        <v>171</v>
      </c>
      <c r="X30" s="8" t="s">
        <v>172</v>
      </c>
      <c r="Y30" s="8" t="s">
        <v>173</v>
      </c>
      <c r="Z30" s="8" t="s">
        <v>76</v>
      </c>
      <c r="AA30" s="8" t="s">
        <v>77</v>
      </c>
      <c r="AB30" s="8" t="s">
        <v>106</v>
      </c>
      <c r="AC30" s="8" t="s">
        <v>106</v>
      </c>
      <c r="AD30" s="8" t="s">
        <v>106</v>
      </c>
      <c r="AE30" s="8" t="s">
        <v>174</v>
      </c>
      <c r="AF30" s="8" t="s">
        <v>106</v>
      </c>
    </row>
    <row r="31" spans="1:33" ht="15" thickBot="1" x14ac:dyDescent="0.35">
      <c r="A31" s="7" t="s">
        <v>78</v>
      </c>
      <c r="B31" s="8" t="s">
        <v>73</v>
      </c>
      <c r="C31" s="8" t="s">
        <v>74</v>
      </c>
      <c r="D31" s="8" t="s">
        <v>75</v>
      </c>
      <c r="E31" s="8" t="s">
        <v>76</v>
      </c>
      <c r="F31" s="8" t="s">
        <v>77</v>
      </c>
      <c r="V31" s="7" t="s">
        <v>78</v>
      </c>
      <c r="W31" s="8" t="s">
        <v>171</v>
      </c>
      <c r="X31" s="8" t="s">
        <v>172</v>
      </c>
      <c r="Y31" s="8" t="s">
        <v>173</v>
      </c>
      <c r="Z31" s="8" t="s">
        <v>76</v>
      </c>
      <c r="AA31" s="8" t="s">
        <v>77</v>
      </c>
      <c r="AB31" s="8" t="s">
        <v>106</v>
      </c>
      <c r="AC31" s="8" t="s">
        <v>106</v>
      </c>
      <c r="AD31" s="8" t="s">
        <v>106</v>
      </c>
      <c r="AE31" s="8" t="s">
        <v>174</v>
      </c>
      <c r="AF31" s="8" t="s">
        <v>106</v>
      </c>
    </row>
    <row r="32" spans="1:33" ht="15" thickBot="1" x14ac:dyDescent="0.35">
      <c r="A32" s="7" t="s">
        <v>79</v>
      </c>
      <c r="B32" s="8" t="s">
        <v>80</v>
      </c>
      <c r="C32" s="8" t="s">
        <v>74</v>
      </c>
      <c r="D32" s="8" t="s">
        <v>75</v>
      </c>
      <c r="E32" s="8" t="s">
        <v>76</v>
      </c>
      <c r="F32" s="8" t="s">
        <v>77</v>
      </c>
      <c r="V32" s="7" t="s">
        <v>79</v>
      </c>
      <c r="W32" s="8" t="s">
        <v>175</v>
      </c>
      <c r="X32" s="8" t="s">
        <v>172</v>
      </c>
      <c r="Y32" s="8" t="s">
        <v>176</v>
      </c>
      <c r="Z32" s="8" t="s">
        <v>76</v>
      </c>
      <c r="AA32" s="8" t="s">
        <v>77</v>
      </c>
      <c r="AB32" s="8" t="s">
        <v>106</v>
      </c>
      <c r="AC32" s="8" t="s">
        <v>106</v>
      </c>
      <c r="AD32" s="8" t="s">
        <v>106</v>
      </c>
      <c r="AE32" s="8" t="s">
        <v>106</v>
      </c>
      <c r="AF32" s="8" t="s">
        <v>106</v>
      </c>
    </row>
    <row r="33" spans="1:32" ht="15" thickBot="1" x14ac:dyDescent="0.35">
      <c r="A33" s="7" t="s">
        <v>81</v>
      </c>
      <c r="B33" s="8" t="s">
        <v>80</v>
      </c>
      <c r="C33" s="8" t="s">
        <v>74</v>
      </c>
      <c r="D33" s="8" t="s">
        <v>82</v>
      </c>
      <c r="E33" s="8" t="s">
        <v>76</v>
      </c>
      <c r="F33" s="8" t="s">
        <v>77</v>
      </c>
      <c r="V33" s="7" t="s">
        <v>81</v>
      </c>
      <c r="W33" s="8" t="s">
        <v>175</v>
      </c>
      <c r="X33" s="8" t="s">
        <v>172</v>
      </c>
      <c r="Y33" s="8" t="s">
        <v>176</v>
      </c>
      <c r="Z33" s="8" t="s">
        <v>76</v>
      </c>
      <c r="AA33" s="8" t="s">
        <v>77</v>
      </c>
      <c r="AB33" s="8" t="s">
        <v>106</v>
      </c>
      <c r="AC33" s="8" t="s">
        <v>106</v>
      </c>
      <c r="AD33" s="8" t="s">
        <v>106</v>
      </c>
      <c r="AE33" s="8" t="s">
        <v>106</v>
      </c>
      <c r="AF33" s="8" t="s">
        <v>106</v>
      </c>
    </row>
    <row r="34" spans="1:32" ht="15" thickBot="1" x14ac:dyDescent="0.35">
      <c r="A34" s="7" t="s">
        <v>83</v>
      </c>
      <c r="B34" s="8" t="s">
        <v>80</v>
      </c>
      <c r="C34" s="8" t="s">
        <v>84</v>
      </c>
      <c r="D34" s="8" t="s">
        <v>82</v>
      </c>
      <c r="E34" s="8" t="s">
        <v>76</v>
      </c>
      <c r="F34" s="8" t="s">
        <v>77</v>
      </c>
      <c r="V34" s="7" t="s">
        <v>83</v>
      </c>
      <c r="W34" s="8" t="s">
        <v>175</v>
      </c>
      <c r="X34" s="8" t="s">
        <v>177</v>
      </c>
      <c r="Y34" s="8" t="s">
        <v>176</v>
      </c>
      <c r="Z34" s="8" t="s">
        <v>76</v>
      </c>
      <c r="AA34" s="8" t="s">
        <v>77</v>
      </c>
      <c r="AB34" s="8" t="s">
        <v>106</v>
      </c>
      <c r="AC34" s="8" t="s">
        <v>106</v>
      </c>
      <c r="AD34" s="8" t="s">
        <v>106</v>
      </c>
      <c r="AE34" s="8" t="s">
        <v>106</v>
      </c>
      <c r="AF34" s="8" t="s">
        <v>106</v>
      </c>
    </row>
    <row r="35" spans="1:32" ht="15" thickBot="1" x14ac:dyDescent="0.35">
      <c r="A35" s="7" t="s">
        <v>85</v>
      </c>
      <c r="B35" s="8" t="s">
        <v>80</v>
      </c>
      <c r="C35" s="8" t="s">
        <v>86</v>
      </c>
      <c r="D35" s="8" t="s">
        <v>87</v>
      </c>
      <c r="E35" s="8" t="s">
        <v>76</v>
      </c>
      <c r="F35" s="8" t="s">
        <v>88</v>
      </c>
      <c r="V35" s="7" t="s">
        <v>85</v>
      </c>
      <c r="W35" s="8" t="s">
        <v>175</v>
      </c>
      <c r="X35" s="8" t="s">
        <v>177</v>
      </c>
      <c r="Y35" s="8" t="s">
        <v>178</v>
      </c>
      <c r="Z35" s="8" t="s">
        <v>76</v>
      </c>
      <c r="AA35" s="8" t="s">
        <v>77</v>
      </c>
      <c r="AB35" s="8" t="s">
        <v>106</v>
      </c>
      <c r="AC35" s="8" t="s">
        <v>106</v>
      </c>
      <c r="AD35" s="8" t="s">
        <v>106</v>
      </c>
      <c r="AE35" s="8" t="s">
        <v>106</v>
      </c>
      <c r="AF35" s="8" t="s">
        <v>106</v>
      </c>
    </row>
    <row r="36" spans="1:32" ht="15" thickBot="1" x14ac:dyDescent="0.35">
      <c r="A36" s="7" t="s">
        <v>89</v>
      </c>
      <c r="B36" s="8" t="s">
        <v>80</v>
      </c>
      <c r="C36" s="8" t="s">
        <v>90</v>
      </c>
      <c r="D36" s="8" t="s">
        <v>91</v>
      </c>
      <c r="E36" s="8" t="s">
        <v>76</v>
      </c>
      <c r="F36" s="8" t="s">
        <v>88</v>
      </c>
      <c r="V36" s="7" t="s">
        <v>89</v>
      </c>
      <c r="W36" s="8" t="s">
        <v>175</v>
      </c>
      <c r="X36" s="8" t="s">
        <v>179</v>
      </c>
      <c r="Y36" s="8" t="s">
        <v>180</v>
      </c>
      <c r="Z36" s="8" t="s">
        <v>76</v>
      </c>
      <c r="AA36" s="8" t="s">
        <v>77</v>
      </c>
      <c r="AB36" s="8" t="s">
        <v>106</v>
      </c>
      <c r="AC36" s="8" t="s">
        <v>106</v>
      </c>
      <c r="AD36" s="8" t="s">
        <v>106</v>
      </c>
      <c r="AE36" s="8" t="s">
        <v>106</v>
      </c>
      <c r="AF36" s="8" t="s">
        <v>106</v>
      </c>
    </row>
    <row r="37" spans="1:32" ht="15" thickBot="1" x14ac:dyDescent="0.35">
      <c r="A37" s="7" t="s">
        <v>92</v>
      </c>
      <c r="B37" s="8" t="s">
        <v>93</v>
      </c>
      <c r="C37" s="8" t="s">
        <v>90</v>
      </c>
      <c r="D37" s="8" t="s">
        <v>94</v>
      </c>
      <c r="E37" s="8" t="s">
        <v>76</v>
      </c>
      <c r="F37" s="8" t="s">
        <v>88</v>
      </c>
      <c r="V37" s="7" t="s">
        <v>92</v>
      </c>
      <c r="W37" s="8" t="s">
        <v>181</v>
      </c>
      <c r="X37" s="8" t="s">
        <v>179</v>
      </c>
      <c r="Y37" s="8" t="s">
        <v>182</v>
      </c>
      <c r="Z37" s="8" t="s">
        <v>76</v>
      </c>
      <c r="AA37" s="8" t="s">
        <v>77</v>
      </c>
      <c r="AB37" s="8" t="s">
        <v>106</v>
      </c>
      <c r="AC37" s="8" t="s">
        <v>106</v>
      </c>
      <c r="AD37" s="8" t="s">
        <v>106</v>
      </c>
      <c r="AE37" s="8" t="s">
        <v>106</v>
      </c>
      <c r="AF37" s="8" t="s">
        <v>106</v>
      </c>
    </row>
    <row r="38" spans="1:32" ht="15" thickBot="1" x14ac:dyDescent="0.35">
      <c r="A38" s="7" t="s">
        <v>95</v>
      </c>
      <c r="B38" s="8" t="s">
        <v>93</v>
      </c>
      <c r="C38" s="8" t="s">
        <v>90</v>
      </c>
      <c r="D38" s="8" t="s">
        <v>96</v>
      </c>
      <c r="E38" s="8" t="s">
        <v>76</v>
      </c>
      <c r="F38" s="8" t="s">
        <v>88</v>
      </c>
      <c r="V38" s="7" t="s">
        <v>95</v>
      </c>
      <c r="W38" s="8" t="s">
        <v>181</v>
      </c>
      <c r="X38" s="8" t="s">
        <v>179</v>
      </c>
      <c r="Y38" s="8" t="s">
        <v>183</v>
      </c>
      <c r="Z38" s="8" t="s">
        <v>76</v>
      </c>
      <c r="AA38" s="8" t="s">
        <v>77</v>
      </c>
      <c r="AB38" s="8" t="s">
        <v>106</v>
      </c>
      <c r="AC38" s="8" t="s">
        <v>106</v>
      </c>
      <c r="AD38" s="8" t="s">
        <v>106</v>
      </c>
      <c r="AE38" s="8" t="s">
        <v>106</v>
      </c>
      <c r="AF38" s="8" t="s">
        <v>106</v>
      </c>
    </row>
    <row r="39" spans="1:32" ht="15" thickBot="1" x14ac:dyDescent="0.35">
      <c r="A39" s="7" t="s">
        <v>97</v>
      </c>
      <c r="B39" s="8" t="s">
        <v>98</v>
      </c>
      <c r="C39" s="8" t="s">
        <v>90</v>
      </c>
      <c r="D39" s="8" t="s">
        <v>96</v>
      </c>
      <c r="E39" s="8" t="s">
        <v>77</v>
      </c>
      <c r="F39" s="8" t="s">
        <v>88</v>
      </c>
      <c r="V39" s="7" t="s">
        <v>97</v>
      </c>
      <c r="W39" s="8" t="s">
        <v>184</v>
      </c>
      <c r="X39" s="8" t="s">
        <v>179</v>
      </c>
      <c r="Y39" s="8" t="s">
        <v>183</v>
      </c>
      <c r="Z39" s="8" t="s">
        <v>101</v>
      </c>
      <c r="AA39" s="8" t="s">
        <v>77</v>
      </c>
      <c r="AB39" s="8" t="s">
        <v>106</v>
      </c>
      <c r="AC39" s="8" t="s">
        <v>106</v>
      </c>
      <c r="AD39" s="8" t="s">
        <v>106</v>
      </c>
      <c r="AE39" s="8" t="s">
        <v>106</v>
      </c>
      <c r="AF39" s="8" t="s">
        <v>106</v>
      </c>
    </row>
    <row r="40" spans="1:32" ht="15" thickBot="1" x14ac:dyDescent="0.35">
      <c r="A40" s="7" t="s">
        <v>99</v>
      </c>
      <c r="B40" s="8" t="s">
        <v>100</v>
      </c>
      <c r="C40" s="8" t="s">
        <v>90</v>
      </c>
      <c r="D40" s="8" t="s">
        <v>96</v>
      </c>
      <c r="E40" s="8" t="s">
        <v>101</v>
      </c>
      <c r="F40" s="8" t="s">
        <v>88</v>
      </c>
      <c r="V40" s="7" t="s">
        <v>99</v>
      </c>
      <c r="W40" s="8" t="s">
        <v>185</v>
      </c>
      <c r="X40" s="8" t="s">
        <v>179</v>
      </c>
      <c r="Y40" s="8" t="s">
        <v>183</v>
      </c>
      <c r="Z40" s="8" t="s">
        <v>101</v>
      </c>
      <c r="AA40" s="8" t="s">
        <v>77</v>
      </c>
      <c r="AB40" s="8" t="s">
        <v>106</v>
      </c>
      <c r="AC40" s="8" t="s">
        <v>106</v>
      </c>
      <c r="AD40" s="8" t="s">
        <v>106</v>
      </c>
      <c r="AE40" s="8" t="s">
        <v>106</v>
      </c>
      <c r="AF40" s="8" t="s">
        <v>106</v>
      </c>
    </row>
    <row r="41" spans="1:32" ht="15" thickBot="1" x14ac:dyDescent="0.35">
      <c r="A41" s="7" t="s">
        <v>102</v>
      </c>
      <c r="B41" s="8" t="s">
        <v>103</v>
      </c>
      <c r="C41" s="8" t="s">
        <v>104</v>
      </c>
      <c r="D41" s="8" t="s">
        <v>96</v>
      </c>
      <c r="E41" s="8" t="s">
        <v>101</v>
      </c>
      <c r="F41" s="8" t="s">
        <v>88</v>
      </c>
      <c r="V41" s="7" t="s">
        <v>102</v>
      </c>
      <c r="W41" s="8" t="s">
        <v>103</v>
      </c>
      <c r="X41" s="8" t="s">
        <v>179</v>
      </c>
      <c r="Y41" s="8" t="s">
        <v>183</v>
      </c>
      <c r="Z41" s="8" t="s">
        <v>101</v>
      </c>
      <c r="AA41" s="8" t="s">
        <v>77</v>
      </c>
      <c r="AB41" s="8" t="s">
        <v>106</v>
      </c>
      <c r="AC41" s="8" t="s">
        <v>106</v>
      </c>
      <c r="AD41" s="8" t="s">
        <v>106</v>
      </c>
      <c r="AE41" s="8" t="s">
        <v>106</v>
      </c>
      <c r="AF41" s="8" t="s">
        <v>106</v>
      </c>
    </row>
    <row r="42" spans="1:32" ht="15" thickBot="1" x14ac:dyDescent="0.35">
      <c r="A42" s="7" t="s">
        <v>105</v>
      </c>
      <c r="B42" s="8" t="s">
        <v>103</v>
      </c>
      <c r="C42" s="8" t="s">
        <v>104</v>
      </c>
      <c r="D42" s="8" t="s">
        <v>96</v>
      </c>
      <c r="E42" s="8" t="s">
        <v>106</v>
      </c>
      <c r="F42" s="8" t="s">
        <v>88</v>
      </c>
      <c r="V42" s="7" t="s">
        <v>105</v>
      </c>
      <c r="W42" s="8" t="s">
        <v>103</v>
      </c>
      <c r="X42" s="8" t="s">
        <v>186</v>
      </c>
      <c r="Y42" s="8" t="s">
        <v>183</v>
      </c>
      <c r="Z42" s="8" t="s">
        <v>101</v>
      </c>
      <c r="AA42" s="8" t="s">
        <v>77</v>
      </c>
      <c r="AB42" s="8" t="s">
        <v>106</v>
      </c>
      <c r="AC42" s="8" t="s">
        <v>106</v>
      </c>
      <c r="AD42" s="8" t="s">
        <v>106</v>
      </c>
      <c r="AE42" s="8" t="s">
        <v>106</v>
      </c>
      <c r="AF42" s="8" t="s">
        <v>106</v>
      </c>
    </row>
    <row r="43" spans="1:32" ht="15" thickBot="1" x14ac:dyDescent="0.35">
      <c r="A43" s="7" t="s">
        <v>107</v>
      </c>
      <c r="B43" s="8" t="s">
        <v>103</v>
      </c>
      <c r="C43" s="8" t="s">
        <v>104</v>
      </c>
      <c r="D43" s="8" t="s">
        <v>96</v>
      </c>
      <c r="E43" s="8" t="s">
        <v>106</v>
      </c>
      <c r="F43" s="8" t="s">
        <v>88</v>
      </c>
      <c r="V43" s="7" t="s">
        <v>107</v>
      </c>
      <c r="W43" s="8" t="s">
        <v>103</v>
      </c>
      <c r="X43" s="8" t="s">
        <v>186</v>
      </c>
      <c r="Y43" s="8" t="s">
        <v>183</v>
      </c>
      <c r="Z43" s="8" t="s">
        <v>101</v>
      </c>
      <c r="AA43" s="8" t="s">
        <v>77</v>
      </c>
      <c r="AB43" s="8" t="s">
        <v>106</v>
      </c>
      <c r="AC43" s="8" t="s">
        <v>106</v>
      </c>
      <c r="AD43" s="8" t="s">
        <v>106</v>
      </c>
      <c r="AE43" s="8" t="s">
        <v>106</v>
      </c>
      <c r="AF43" s="8" t="s">
        <v>106</v>
      </c>
    </row>
    <row r="44" spans="1:32" ht="15" thickBot="1" x14ac:dyDescent="0.35">
      <c r="A44" s="7" t="s">
        <v>108</v>
      </c>
      <c r="B44" s="8" t="s">
        <v>103</v>
      </c>
      <c r="C44" s="8" t="s">
        <v>109</v>
      </c>
      <c r="D44" s="8" t="s">
        <v>106</v>
      </c>
      <c r="E44" s="8" t="s">
        <v>106</v>
      </c>
      <c r="F44" s="8" t="s">
        <v>88</v>
      </c>
      <c r="V44" s="7" t="s">
        <v>108</v>
      </c>
      <c r="W44" s="8" t="s">
        <v>103</v>
      </c>
      <c r="X44" s="8" t="s">
        <v>109</v>
      </c>
      <c r="Y44" s="8" t="s">
        <v>106</v>
      </c>
      <c r="Z44" s="8" t="s">
        <v>106</v>
      </c>
      <c r="AA44" s="8" t="s">
        <v>77</v>
      </c>
      <c r="AB44" s="8" t="s">
        <v>106</v>
      </c>
      <c r="AC44" s="8" t="s">
        <v>106</v>
      </c>
      <c r="AD44" s="8" t="s">
        <v>106</v>
      </c>
      <c r="AE44" s="8" t="s">
        <v>106</v>
      </c>
      <c r="AF44" s="8" t="s">
        <v>106</v>
      </c>
    </row>
    <row r="45" spans="1:32" ht="15" thickBot="1" x14ac:dyDescent="0.35">
      <c r="A45" s="7" t="s">
        <v>110</v>
      </c>
      <c r="B45" s="8" t="s">
        <v>106</v>
      </c>
      <c r="C45" s="8" t="s">
        <v>106</v>
      </c>
      <c r="D45" s="8" t="s">
        <v>106</v>
      </c>
      <c r="E45" s="8" t="s">
        <v>106</v>
      </c>
      <c r="F45" s="8" t="s">
        <v>88</v>
      </c>
      <c r="V45" s="7" t="s">
        <v>110</v>
      </c>
      <c r="W45" s="8" t="s">
        <v>106</v>
      </c>
      <c r="X45" s="8" t="s">
        <v>106</v>
      </c>
      <c r="Y45" s="8" t="s">
        <v>106</v>
      </c>
      <c r="Z45" s="8" t="s">
        <v>106</v>
      </c>
      <c r="AA45" s="8" t="s">
        <v>77</v>
      </c>
      <c r="AB45" s="8" t="s">
        <v>106</v>
      </c>
      <c r="AC45" s="8" t="s">
        <v>106</v>
      </c>
      <c r="AD45" s="8" t="s">
        <v>106</v>
      </c>
      <c r="AE45" s="8" t="s">
        <v>106</v>
      </c>
      <c r="AF45" s="8" t="s">
        <v>106</v>
      </c>
    </row>
    <row r="46" spans="1:32" ht="15" thickBot="1" x14ac:dyDescent="0.35">
      <c r="A46" s="7" t="s">
        <v>111</v>
      </c>
      <c r="B46" s="8" t="s">
        <v>106</v>
      </c>
      <c r="C46" s="8" t="s">
        <v>106</v>
      </c>
      <c r="D46" s="8" t="s">
        <v>106</v>
      </c>
      <c r="E46" s="8" t="s">
        <v>106</v>
      </c>
      <c r="F46" s="8" t="s">
        <v>106</v>
      </c>
      <c r="V46" s="7" t="s">
        <v>111</v>
      </c>
      <c r="W46" s="8" t="s">
        <v>106</v>
      </c>
      <c r="X46" s="8" t="s">
        <v>106</v>
      </c>
      <c r="Y46" s="8" t="s">
        <v>106</v>
      </c>
      <c r="Z46" s="8" t="s">
        <v>106</v>
      </c>
      <c r="AA46" s="8" t="s">
        <v>106</v>
      </c>
      <c r="AB46" s="8" t="s">
        <v>106</v>
      </c>
      <c r="AC46" s="8" t="s">
        <v>106</v>
      </c>
      <c r="AD46" s="8" t="s">
        <v>106</v>
      </c>
      <c r="AE46" s="8" t="s">
        <v>106</v>
      </c>
      <c r="AF46" s="8" t="s">
        <v>106</v>
      </c>
    </row>
    <row r="47" spans="1:32" ht="15" thickBot="1" x14ac:dyDescent="0.35">
      <c r="A47" s="7" t="s">
        <v>112</v>
      </c>
      <c r="B47" s="8" t="s">
        <v>106</v>
      </c>
      <c r="C47" s="8" t="s">
        <v>106</v>
      </c>
      <c r="D47" s="8" t="s">
        <v>106</v>
      </c>
      <c r="E47" s="8" t="s">
        <v>106</v>
      </c>
      <c r="F47" s="8" t="s">
        <v>106</v>
      </c>
      <c r="V47" s="7" t="s">
        <v>112</v>
      </c>
      <c r="W47" s="8" t="s">
        <v>106</v>
      </c>
      <c r="X47" s="8" t="s">
        <v>106</v>
      </c>
      <c r="Y47" s="8" t="s">
        <v>106</v>
      </c>
      <c r="Z47" s="8" t="s">
        <v>106</v>
      </c>
      <c r="AA47" s="8" t="s">
        <v>106</v>
      </c>
      <c r="AB47" s="8" t="s">
        <v>106</v>
      </c>
      <c r="AC47" s="8" t="s">
        <v>106</v>
      </c>
      <c r="AD47" s="8" t="s">
        <v>106</v>
      </c>
      <c r="AE47" s="8" t="s">
        <v>106</v>
      </c>
      <c r="AF47" s="8" t="s">
        <v>106</v>
      </c>
    </row>
    <row r="48" spans="1:32" ht="15" thickBot="1" x14ac:dyDescent="0.35">
      <c r="A48" s="7" t="s">
        <v>113</v>
      </c>
      <c r="B48" s="8" t="s">
        <v>106</v>
      </c>
      <c r="C48" s="8" t="s">
        <v>106</v>
      </c>
      <c r="D48" s="8" t="s">
        <v>106</v>
      </c>
      <c r="E48" s="8" t="s">
        <v>106</v>
      </c>
      <c r="F48" s="8" t="s">
        <v>106</v>
      </c>
      <c r="V48" s="7" t="s">
        <v>113</v>
      </c>
      <c r="W48" s="8" t="s">
        <v>106</v>
      </c>
      <c r="X48" s="8" t="s">
        <v>106</v>
      </c>
      <c r="Y48" s="8" t="s">
        <v>106</v>
      </c>
      <c r="Z48" s="8" t="s">
        <v>106</v>
      </c>
      <c r="AA48" s="8" t="s">
        <v>106</v>
      </c>
      <c r="AB48" s="8" t="s">
        <v>106</v>
      </c>
      <c r="AC48" s="8" t="s">
        <v>106</v>
      </c>
      <c r="AD48" s="8" t="s">
        <v>106</v>
      </c>
      <c r="AE48" s="8" t="s">
        <v>106</v>
      </c>
      <c r="AF48" s="8" t="s">
        <v>106</v>
      </c>
    </row>
    <row r="49" spans="1:32" ht="15" thickBot="1" x14ac:dyDescent="0.35">
      <c r="A49" s="7" t="s">
        <v>114</v>
      </c>
      <c r="B49" s="8" t="s">
        <v>106</v>
      </c>
      <c r="C49" s="8" t="s">
        <v>106</v>
      </c>
      <c r="D49" s="8" t="s">
        <v>106</v>
      </c>
      <c r="E49" s="8" t="s">
        <v>106</v>
      </c>
      <c r="F49" s="8" t="s">
        <v>106</v>
      </c>
      <c r="V49" s="7" t="s">
        <v>114</v>
      </c>
      <c r="W49" s="8" t="s">
        <v>106</v>
      </c>
      <c r="X49" s="8" t="s">
        <v>106</v>
      </c>
      <c r="Y49" s="8" t="s">
        <v>106</v>
      </c>
      <c r="Z49" s="8" t="s">
        <v>106</v>
      </c>
      <c r="AA49" s="8" t="s">
        <v>106</v>
      </c>
      <c r="AB49" s="8" t="s">
        <v>106</v>
      </c>
      <c r="AC49" s="8" t="s">
        <v>106</v>
      </c>
      <c r="AD49" s="8" t="s">
        <v>106</v>
      </c>
      <c r="AE49" s="8" t="s">
        <v>106</v>
      </c>
      <c r="AF49" s="8" t="s">
        <v>106</v>
      </c>
    </row>
    <row r="50" spans="1:32" ht="18.600000000000001" thickBot="1" x14ac:dyDescent="0.35">
      <c r="A50" s="3"/>
      <c r="V50" s="3"/>
    </row>
    <row r="51" spans="1:32" ht="15" thickBot="1" x14ac:dyDescent="0.35">
      <c r="A51" s="7" t="s">
        <v>115</v>
      </c>
      <c r="B51" s="7" t="s">
        <v>45</v>
      </c>
      <c r="C51" s="7" t="s">
        <v>46</v>
      </c>
      <c r="D51" s="7" t="s">
        <v>47</v>
      </c>
      <c r="E51" s="7" t="s">
        <v>48</v>
      </c>
      <c r="F51" s="7" t="s">
        <v>49</v>
      </c>
      <c r="H51" t="str">
        <f>B51</f>
        <v>X(A1)</v>
      </c>
      <c r="I51" t="str">
        <f t="shared" ref="I51:L51" si="12">C51</f>
        <v>X(A2)</v>
      </c>
      <c r="J51" t="str">
        <f t="shared" si="12"/>
        <v>X(A3)</v>
      </c>
      <c r="K51" t="str">
        <f t="shared" si="12"/>
        <v>X(A4)</v>
      </c>
      <c r="L51" t="str">
        <f t="shared" si="12"/>
        <v>X(A5)</v>
      </c>
      <c r="V51" s="7" t="s">
        <v>115</v>
      </c>
      <c r="W51" s="7" t="s">
        <v>45</v>
      </c>
      <c r="X51" s="7" t="s">
        <v>46</v>
      </c>
      <c r="Y51" s="7" t="s">
        <v>47</v>
      </c>
      <c r="Z51" s="7" t="s">
        <v>48</v>
      </c>
      <c r="AA51" s="7" t="s">
        <v>49</v>
      </c>
      <c r="AB51" s="7" t="s">
        <v>165</v>
      </c>
      <c r="AC51" s="7" t="s">
        <v>166</v>
      </c>
      <c r="AD51" s="7" t="s">
        <v>167</v>
      </c>
      <c r="AE51" s="7" t="s">
        <v>168</v>
      </c>
      <c r="AF51" s="7" t="s">
        <v>169</v>
      </c>
    </row>
    <row r="52" spans="1:32" ht="15" thickBot="1" x14ac:dyDescent="0.35">
      <c r="A52" s="7" t="s">
        <v>72</v>
      </c>
      <c r="B52" s="8">
        <v>100.2</v>
      </c>
      <c r="C52" s="8">
        <v>123.7</v>
      </c>
      <c r="D52" s="8">
        <v>155</v>
      </c>
      <c r="E52" s="8">
        <v>3.7</v>
      </c>
      <c r="F52" s="8">
        <v>1</v>
      </c>
      <c r="H52">
        <f>MAX('manual guesses'!B2:B21)</f>
        <v>96</v>
      </c>
      <c r="I52">
        <f>MAX('manual guesses'!C2:C21)</f>
        <v>96</v>
      </c>
      <c r="J52">
        <f>MAX('manual guesses'!D2:D21)</f>
        <v>96</v>
      </c>
      <c r="K52">
        <f>MAX('manual guesses'!E2:E21)</f>
        <v>96</v>
      </c>
      <c r="L52">
        <f>MAX('manual guesses'!F2:F21)</f>
        <v>96</v>
      </c>
      <c r="V52" s="7" t="s">
        <v>72</v>
      </c>
      <c r="W52" s="26">
        <v>100</v>
      </c>
      <c r="X52" s="26">
        <v>122.9</v>
      </c>
      <c r="Y52" s="26">
        <v>154.69999999999999</v>
      </c>
      <c r="Z52" s="8">
        <v>3.6</v>
      </c>
      <c r="AA52" s="8">
        <v>1</v>
      </c>
      <c r="AB52" s="8">
        <v>0</v>
      </c>
      <c r="AC52" s="8">
        <v>0</v>
      </c>
      <c r="AD52" s="8">
        <v>0</v>
      </c>
      <c r="AE52" s="25">
        <v>8.3000000000000007</v>
      </c>
      <c r="AF52" s="8">
        <v>0</v>
      </c>
    </row>
    <row r="53" spans="1:32" ht="15" thickBot="1" x14ac:dyDescent="0.35">
      <c r="A53" s="7" t="s">
        <v>78</v>
      </c>
      <c r="B53" s="8">
        <v>100.2</v>
      </c>
      <c r="C53" s="8">
        <v>123.7</v>
      </c>
      <c r="D53" s="8">
        <v>155</v>
      </c>
      <c r="E53" s="8">
        <v>3.7</v>
      </c>
      <c r="F53" s="8">
        <v>1</v>
      </c>
      <c r="H53" s="41">
        <f>B94/$G$94</f>
        <v>0.29094212302102263</v>
      </c>
      <c r="I53" s="41">
        <f t="shared" ref="I53:L53" si="13">C94/$G$94</f>
        <v>0.293200103815209</v>
      </c>
      <c r="J53" s="41">
        <f t="shared" si="13"/>
        <v>0.40399688554373231</v>
      </c>
      <c r="K53" s="41">
        <f t="shared" si="13"/>
        <v>9.1616921879055287E-3</v>
      </c>
      <c r="L53" s="41">
        <f t="shared" si="13"/>
        <v>2.7251492343628348E-3</v>
      </c>
      <c r="V53" s="7" t="s">
        <v>78</v>
      </c>
      <c r="W53" s="26">
        <v>100</v>
      </c>
      <c r="X53" s="26">
        <v>122.9</v>
      </c>
      <c r="Y53" s="26">
        <v>154.69999999999999</v>
      </c>
      <c r="Z53" s="8">
        <v>3.6</v>
      </c>
      <c r="AA53" s="8">
        <v>1</v>
      </c>
      <c r="AB53" s="8">
        <v>0</v>
      </c>
      <c r="AC53" s="8">
        <v>0</v>
      </c>
      <c r="AD53" s="8">
        <v>0</v>
      </c>
      <c r="AE53" s="25">
        <v>8.3000000000000007</v>
      </c>
      <c r="AF53" s="8">
        <v>0</v>
      </c>
    </row>
    <row r="54" spans="1:32" ht="15" thickBot="1" x14ac:dyDescent="0.35">
      <c r="A54" s="7" t="s">
        <v>79</v>
      </c>
      <c r="B54" s="8">
        <v>89.7</v>
      </c>
      <c r="C54" s="8">
        <v>123.7</v>
      </c>
      <c r="D54" s="8">
        <v>155</v>
      </c>
      <c r="E54" s="8">
        <v>3.7</v>
      </c>
      <c r="F54" s="8">
        <v>1</v>
      </c>
      <c r="H54" s="32">
        <f>INT(H53*100)</f>
        <v>29</v>
      </c>
      <c r="I54" s="32">
        <f t="shared" ref="I54:L54" si="14">INT(I53*100)</f>
        <v>29</v>
      </c>
      <c r="J54" s="32">
        <f t="shared" si="14"/>
        <v>40</v>
      </c>
      <c r="K54" s="32">
        <f t="shared" si="14"/>
        <v>0</v>
      </c>
      <c r="L54" s="32">
        <f t="shared" si="14"/>
        <v>0</v>
      </c>
      <c r="V54" s="7" t="s">
        <v>79</v>
      </c>
      <c r="W54" s="26">
        <v>89.6</v>
      </c>
      <c r="X54" s="26">
        <v>122.9</v>
      </c>
      <c r="Y54" s="26">
        <v>141.69999999999999</v>
      </c>
      <c r="Z54" s="8">
        <v>3.6</v>
      </c>
      <c r="AA54" s="8">
        <v>1</v>
      </c>
      <c r="AB54" s="8">
        <v>0</v>
      </c>
      <c r="AC54" s="8">
        <v>0</v>
      </c>
      <c r="AD54" s="8">
        <v>0</v>
      </c>
      <c r="AE54" s="8">
        <v>0</v>
      </c>
      <c r="AF54" s="8">
        <v>0</v>
      </c>
    </row>
    <row r="55" spans="1:32" ht="15" thickBot="1" x14ac:dyDescent="0.35">
      <c r="A55" s="7" t="s">
        <v>81</v>
      </c>
      <c r="B55" s="8">
        <v>89.7</v>
      </c>
      <c r="C55" s="8">
        <v>123.7</v>
      </c>
      <c r="D55" s="8">
        <v>141.9</v>
      </c>
      <c r="E55" s="8">
        <v>3.7</v>
      </c>
      <c r="F55" s="8">
        <v>1</v>
      </c>
      <c r="H55" s="42">
        <v>29</v>
      </c>
      <c r="I55" s="42">
        <v>29</v>
      </c>
      <c r="J55" s="42">
        <v>40</v>
      </c>
      <c r="K55" s="42">
        <v>1</v>
      </c>
      <c r="L55" s="42">
        <v>1</v>
      </c>
      <c r="V55" s="7" t="s">
        <v>81</v>
      </c>
      <c r="W55" s="26">
        <v>89.6</v>
      </c>
      <c r="X55" s="26">
        <v>122.9</v>
      </c>
      <c r="Y55" s="26">
        <v>141.69999999999999</v>
      </c>
      <c r="Z55" s="8">
        <v>3.6</v>
      </c>
      <c r="AA55" s="8">
        <v>1</v>
      </c>
      <c r="AB55" s="8">
        <v>0</v>
      </c>
      <c r="AC55" s="8">
        <v>0</v>
      </c>
      <c r="AD55" s="8">
        <v>0</v>
      </c>
      <c r="AE55" s="8">
        <v>0</v>
      </c>
      <c r="AF55" s="8">
        <v>0</v>
      </c>
    </row>
    <row r="56" spans="1:32" ht="15" thickBot="1" x14ac:dyDescent="0.35">
      <c r="A56" s="7" t="s">
        <v>83</v>
      </c>
      <c r="B56" s="8">
        <v>89.7</v>
      </c>
      <c r="C56" s="8">
        <v>88.7</v>
      </c>
      <c r="D56" s="8">
        <v>141.9</v>
      </c>
      <c r="E56" s="8">
        <v>3.7</v>
      </c>
      <c r="F56" s="8">
        <v>1</v>
      </c>
      <c r="V56" s="7" t="s">
        <v>83</v>
      </c>
      <c r="W56" s="26">
        <v>89.6</v>
      </c>
      <c r="X56" s="26">
        <v>86.5</v>
      </c>
      <c r="Y56" s="26">
        <v>141.69999999999999</v>
      </c>
      <c r="Z56" s="8">
        <v>3.6</v>
      </c>
      <c r="AA56" s="8">
        <v>1</v>
      </c>
      <c r="AB56" s="8">
        <v>0</v>
      </c>
      <c r="AC56" s="8">
        <v>0</v>
      </c>
      <c r="AD56" s="8">
        <v>0</v>
      </c>
      <c r="AE56" s="8">
        <v>0</v>
      </c>
      <c r="AF56" s="8">
        <v>0</v>
      </c>
    </row>
    <row r="57" spans="1:32" ht="15" thickBot="1" x14ac:dyDescent="0.35">
      <c r="A57" s="7" t="s">
        <v>85</v>
      </c>
      <c r="B57" s="8">
        <v>89.7</v>
      </c>
      <c r="C57" s="8">
        <v>87.1</v>
      </c>
      <c r="D57" s="8">
        <v>139.80000000000001</v>
      </c>
      <c r="E57" s="8">
        <v>3.7</v>
      </c>
      <c r="F57" s="8">
        <v>0.5</v>
      </c>
      <c r="V57" s="7" t="s">
        <v>85</v>
      </c>
      <c r="W57" s="26">
        <v>89.6</v>
      </c>
      <c r="X57" s="26">
        <v>86.5</v>
      </c>
      <c r="Y57" s="26">
        <v>139.6</v>
      </c>
      <c r="Z57" s="8">
        <v>3.6</v>
      </c>
      <c r="AA57" s="8">
        <v>1</v>
      </c>
      <c r="AB57" s="8">
        <v>0</v>
      </c>
      <c r="AC57" s="8">
        <v>0</v>
      </c>
      <c r="AD57" s="8">
        <v>0</v>
      </c>
      <c r="AE57" s="8">
        <v>0</v>
      </c>
      <c r="AF57" s="8">
        <v>0</v>
      </c>
    </row>
    <row r="58" spans="1:32" ht="15" thickBot="1" x14ac:dyDescent="0.35">
      <c r="A58" s="7" t="s">
        <v>89</v>
      </c>
      <c r="B58" s="8">
        <v>89.7</v>
      </c>
      <c r="C58" s="8">
        <v>32.9</v>
      </c>
      <c r="D58" s="8">
        <v>117.9</v>
      </c>
      <c r="E58" s="8">
        <v>3.7</v>
      </c>
      <c r="F58" s="8">
        <v>0.5</v>
      </c>
      <c r="V58" s="7" t="s">
        <v>89</v>
      </c>
      <c r="W58" s="26">
        <v>89.6</v>
      </c>
      <c r="X58" s="26">
        <v>31.3</v>
      </c>
      <c r="Y58" s="26">
        <v>111.5</v>
      </c>
      <c r="Z58" s="8">
        <v>3.6</v>
      </c>
      <c r="AA58" s="8">
        <v>1</v>
      </c>
      <c r="AB58" s="8">
        <v>0</v>
      </c>
      <c r="AC58" s="8">
        <v>0</v>
      </c>
      <c r="AD58" s="8">
        <v>0</v>
      </c>
      <c r="AE58" s="8">
        <v>0</v>
      </c>
      <c r="AF58" s="8">
        <v>0</v>
      </c>
    </row>
    <row r="59" spans="1:32" ht="15" thickBot="1" x14ac:dyDescent="0.35">
      <c r="A59" s="7" t="s">
        <v>92</v>
      </c>
      <c r="B59" s="8">
        <v>80.3</v>
      </c>
      <c r="C59" s="8">
        <v>32.9</v>
      </c>
      <c r="D59" s="8">
        <v>92.9</v>
      </c>
      <c r="E59" s="8">
        <v>3.7</v>
      </c>
      <c r="F59" s="8">
        <v>0.5</v>
      </c>
      <c r="V59" s="7" t="s">
        <v>92</v>
      </c>
      <c r="W59" s="26">
        <v>78.7</v>
      </c>
      <c r="X59" s="26">
        <v>31.3</v>
      </c>
      <c r="Y59" s="26">
        <v>91.7</v>
      </c>
      <c r="Z59" s="8">
        <v>3.6</v>
      </c>
      <c r="AA59" s="8">
        <v>1</v>
      </c>
      <c r="AB59" s="8">
        <v>0</v>
      </c>
      <c r="AC59" s="8">
        <v>0</v>
      </c>
      <c r="AD59" s="8">
        <v>0</v>
      </c>
      <c r="AE59" s="8">
        <v>0</v>
      </c>
      <c r="AF59" s="8">
        <v>0</v>
      </c>
    </row>
    <row r="60" spans="1:32" ht="15" thickBot="1" x14ac:dyDescent="0.35">
      <c r="A60" s="7" t="s">
        <v>95</v>
      </c>
      <c r="B60" s="8">
        <v>80.3</v>
      </c>
      <c r="C60" s="8">
        <v>32.9</v>
      </c>
      <c r="D60" s="8">
        <v>59.5</v>
      </c>
      <c r="E60" s="8">
        <v>3.7</v>
      </c>
      <c r="F60" s="8">
        <v>0.5</v>
      </c>
      <c r="V60" s="7" t="s">
        <v>95</v>
      </c>
      <c r="W60" s="26">
        <v>78.7</v>
      </c>
      <c r="X60" s="26">
        <v>31.3</v>
      </c>
      <c r="Y60" s="26">
        <v>61</v>
      </c>
      <c r="Z60" s="8">
        <v>3.6</v>
      </c>
      <c r="AA60" s="8">
        <v>1</v>
      </c>
      <c r="AB60" s="8">
        <v>0</v>
      </c>
      <c r="AC60" s="8">
        <v>0</v>
      </c>
      <c r="AD60" s="8">
        <v>0</v>
      </c>
      <c r="AE60" s="8">
        <v>0</v>
      </c>
      <c r="AF60" s="8">
        <v>0</v>
      </c>
    </row>
    <row r="61" spans="1:32" ht="15" thickBot="1" x14ac:dyDescent="0.35">
      <c r="A61" s="7" t="s">
        <v>97</v>
      </c>
      <c r="B61" s="8">
        <v>67.3</v>
      </c>
      <c r="C61" s="8">
        <v>32.9</v>
      </c>
      <c r="D61" s="8">
        <v>59.5</v>
      </c>
      <c r="E61" s="8">
        <v>1</v>
      </c>
      <c r="F61" s="8">
        <v>0.5</v>
      </c>
      <c r="V61" s="7" t="s">
        <v>97</v>
      </c>
      <c r="W61" s="26">
        <v>67.7</v>
      </c>
      <c r="X61" s="26">
        <v>31.3</v>
      </c>
      <c r="Y61" s="26">
        <v>61</v>
      </c>
      <c r="Z61" s="8">
        <v>0.5</v>
      </c>
      <c r="AA61" s="8">
        <v>1</v>
      </c>
      <c r="AB61" s="8">
        <v>0</v>
      </c>
      <c r="AC61" s="8">
        <v>0</v>
      </c>
      <c r="AD61" s="8">
        <v>0</v>
      </c>
      <c r="AE61" s="8">
        <v>0</v>
      </c>
      <c r="AF61" s="8">
        <v>0</v>
      </c>
    </row>
    <row r="62" spans="1:32" ht="15" thickBot="1" x14ac:dyDescent="0.35">
      <c r="A62" s="7" t="s">
        <v>99</v>
      </c>
      <c r="B62" s="8">
        <v>57.4</v>
      </c>
      <c r="C62" s="8">
        <v>32.9</v>
      </c>
      <c r="D62" s="8">
        <v>59.5</v>
      </c>
      <c r="E62" s="8">
        <v>0.5</v>
      </c>
      <c r="F62" s="8">
        <v>0.5</v>
      </c>
      <c r="V62" s="7" t="s">
        <v>99</v>
      </c>
      <c r="W62" s="26">
        <v>58.3</v>
      </c>
      <c r="X62" s="26">
        <v>31.3</v>
      </c>
      <c r="Y62" s="26">
        <v>61</v>
      </c>
      <c r="Z62" s="8">
        <v>0.5</v>
      </c>
      <c r="AA62" s="8">
        <v>1</v>
      </c>
      <c r="AB62" s="8">
        <v>0</v>
      </c>
      <c r="AC62" s="8">
        <v>0</v>
      </c>
      <c r="AD62" s="8">
        <v>0</v>
      </c>
      <c r="AE62" s="8">
        <v>0</v>
      </c>
      <c r="AF62" s="8">
        <v>0</v>
      </c>
    </row>
    <row r="63" spans="1:32" ht="15" thickBot="1" x14ac:dyDescent="0.35">
      <c r="A63" s="7" t="s">
        <v>102</v>
      </c>
      <c r="B63" s="8">
        <v>7.3</v>
      </c>
      <c r="C63" s="8">
        <v>20.9</v>
      </c>
      <c r="D63" s="8">
        <v>59.5</v>
      </c>
      <c r="E63" s="8">
        <v>0.5</v>
      </c>
      <c r="F63" s="8">
        <v>0.5</v>
      </c>
      <c r="V63" s="7" t="s">
        <v>102</v>
      </c>
      <c r="W63" s="26">
        <v>7.3</v>
      </c>
      <c r="X63" s="26">
        <v>31.3</v>
      </c>
      <c r="Y63" s="26">
        <v>61</v>
      </c>
      <c r="Z63" s="8">
        <v>0.5</v>
      </c>
      <c r="AA63" s="8">
        <v>1</v>
      </c>
      <c r="AB63" s="8">
        <v>0</v>
      </c>
      <c r="AC63" s="8">
        <v>0</v>
      </c>
      <c r="AD63" s="8">
        <v>0</v>
      </c>
      <c r="AE63" s="8">
        <v>0</v>
      </c>
      <c r="AF63" s="8">
        <v>0</v>
      </c>
    </row>
    <row r="64" spans="1:32" ht="15" thickBot="1" x14ac:dyDescent="0.35">
      <c r="A64" s="7" t="s">
        <v>105</v>
      </c>
      <c r="B64" s="8">
        <v>7.3</v>
      </c>
      <c r="C64" s="8">
        <v>20.9</v>
      </c>
      <c r="D64" s="8">
        <v>59.5</v>
      </c>
      <c r="E64" s="8">
        <v>0</v>
      </c>
      <c r="F64" s="8">
        <v>0.5</v>
      </c>
      <c r="V64" s="7" t="s">
        <v>105</v>
      </c>
      <c r="W64" s="26">
        <v>7.3</v>
      </c>
      <c r="X64" s="26">
        <v>19.3</v>
      </c>
      <c r="Y64" s="26">
        <v>61</v>
      </c>
      <c r="Z64" s="8">
        <v>0.5</v>
      </c>
      <c r="AA64" s="8">
        <v>1</v>
      </c>
      <c r="AB64" s="8">
        <v>0</v>
      </c>
      <c r="AC64" s="8">
        <v>0</v>
      </c>
      <c r="AD64" s="8">
        <v>0</v>
      </c>
      <c r="AE64" s="8">
        <v>0</v>
      </c>
      <c r="AF64" s="8">
        <v>0</v>
      </c>
    </row>
    <row r="65" spans="1:36" ht="15" thickBot="1" x14ac:dyDescent="0.35">
      <c r="A65" s="7" t="s">
        <v>107</v>
      </c>
      <c r="B65" s="8">
        <v>7.3</v>
      </c>
      <c r="C65" s="8">
        <v>20.9</v>
      </c>
      <c r="D65" s="8">
        <v>59.5</v>
      </c>
      <c r="E65" s="8">
        <v>0</v>
      </c>
      <c r="F65" s="8">
        <v>0.5</v>
      </c>
      <c r="V65" s="7" t="s">
        <v>107</v>
      </c>
      <c r="W65" s="26">
        <v>7.3</v>
      </c>
      <c r="X65" s="26">
        <v>19.3</v>
      </c>
      <c r="Y65" s="26">
        <v>61</v>
      </c>
      <c r="Z65" s="8">
        <v>0.5</v>
      </c>
      <c r="AA65" s="8">
        <v>1</v>
      </c>
      <c r="AB65" s="8">
        <v>0</v>
      </c>
      <c r="AC65" s="8">
        <v>0</v>
      </c>
      <c r="AD65" s="8">
        <v>0</v>
      </c>
      <c r="AE65" s="8">
        <v>0</v>
      </c>
      <c r="AF65" s="8">
        <v>0</v>
      </c>
    </row>
    <row r="66" spans="1:36" ht="15" thickBot="1" x14ac:dyDescent="0.35">
      <c r="A66" s="7" t="s">
        <v>108</v>
      </c>
      <c r="B66" s="8">
        <v>7.3</v>
      </c>
      <c r="C66" s="8">
        <v>3.1</v>
      </c>
      <c r="D66" s="8">
        <v>0</v>
      </c>
      <c r="E66" s="8">
        <v>0</v>
      </c>
      <c r="F66" s="8">
        <v>0.5</v>
      </c>
      <c r="V66" s="7" t="s">
        <v>108</v>
      </c>
      <c r="W66" s="26">
        <v>7.3</v>
      </c>
      <c r="X66" s="26">
        <v>3.1</v>
      </c>
      <c r="Y66" s="26">
        <v>0</v>
      </c>
      <c r="Z66" s="8">
        <v>0</v>
      </c>
      <c r="AA66" s="8">
        <v>1</v>
      </c>
      <c r="AB66" s="8">
        <v>0</v>
      </c>
      <c r="AC66" s="8">
        <v>0</v>
      </c>
      <c r="AD66" s="8">
        <v>0</v>
      </c>
      <c r="AE66" s="8">
        <v>0</v>
      </c>
      <c r="AF66" s="8">
        <v>0</v>
      </c>
    </row>
    <row r="67" spans="1:36" ht="15" thickBot="1" x14ac:dyDescent="0.35">
      <c r="A67" s="7" t="s">
        <v>110</v>
      </c>
      <c r="B67" s="8">
        <v>0</v>
      </c>
      <c r="C67" s="8">
        <v>0</v>
      </c>
      <c r="D67" s="8">
        <v>0</v>
      </c>
      <c r="E67" s="8">
        <v>0</v>
      </c>
      <c r="F67" s="8">
        <v>0.5</v>
      </c>
      <c r="V67" s="7" t="s">
        <v>110</v>
      </c>
      <c r="W67" s="26">
        <v>0</v>
      </c>
      <c r="X67" s="26">
        <v>0</v>
      </c>
      <c r="Y67" s="26">
        <v>0</v>
      </c>
      <c r="Z67" s="8">
        <v>0</v>
      </c>
      <c r="AA67" s="8">
        <v>1</v>
      </c>
      <c r="AB67" s="8">
        <v>0</v>
      </c>
      <c r="AC67" s="8">
        <v>0</v>
      </c>
      <c r="AD67" s="8">
        <v>0</v>
      </c>
      <c r="AE67" s="8">
        <v>0</v>
      </c>
      <c r="AF67" s="8">
        <v>0</v>
      </c>
    </row>
    <row r="68" spans="1:36" ht="15" thickBot="1" x14ac:dyDescent="0.35">
      <c r="A68" s="7" t="s">
        <v>111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  <c r="V68" s="7" t="s">
        <v>111</v>
      </c>
      <c r="W68" s="26">
        <v>0</v>
      </c>
      <c r="X68" s="26">
        <v>0</v>
      </c>
      <c r="Y68" s="26">
        <v>0</v>
      </c>
      <c r="Z68" s="8">
        <v>0</v>
      </c>
      <c r="AA68" s="8">
        <v>0</v>
      </c>
      <c r="AB68" s="8">
        <v>0</v>
      </c>
      <c r="AC68" s="8">
        <v>0</v>
      </c>
      <c r="AD68" s="8">
        <v>0</v>
      </c>
      <c r="AE68" s="8">
        <v>0</v>
      </c>
      <c r="AF68" s="8">
        <v>0</v>
      </c>
    </row>
    <row r="69" spans="1:36" ht="15" thickBot="1" x14ac:dyDescent="0.35">
      <c r="A69" s="7" t="s">
        <v>112</v>
      </c>
      <c r="B69" s="8">
        <v>0</v>
      </c>
      <c r="C69" s="8">
        <v>0</v>
      </c>
      <c r="D69" s="8">
        <v>0</v>
      </c>
      <c r="E69" s="8">
        <v>0</v>
      </c>
      <c r="F69" s="8">
        <v>0</v>
      </c>
      <c r="V69" s="7" t="s">
        <v>112</v>
      </c>
      <c r="W69" s="26">
        <v>0</v>
      </c>
      <c r="X69" s="26">
        <v>0</v>
      </c>
      <c r="Y69" s="26">
        <v>0</v>
      </c>
      <c r="Z69" s="8">
        <v>0</v>
      </c>
      <c r="AA69" s="8">
        <v>0</v>
      </c>
      <c r="AB69" s="8">
        <v>0</v>
      </c>
      <c r="AC69" s="8">
        <v>0</v>
      </c>
      <c r="AD69" s="8">
        <v>0</v>
      </c>
      <c r="AE69" s="8">
        <v>0</v>
      </c>
      <c r="AF69" s="8">
        <v>0</v>
      </c>
    </row>
    <row r="70" spans="1:36" ht="15" thickBot="1" x14ac:dyDescent="0.35">
      <c r="A70" s="7" t="s">
        <v>113</v>
      </c>
      <c r="B70" s="8">
        <v>0</v>
      </c>
      <c r="C70" s="8">
        <v>0</v>
      </c>
      <c r="D70" s="8">
        <v>0</v>
      </c>
      <c r="E70" s="8">
        <v>0</v>
      </c>
      <c r="F70" s="8">
        <v>0</v>
      </c>
      <c r="V70" s="7" t="s">
        <v>113</v>
      </c>
      <c r="W70" s="26">
        <v>0</v>
      </c>
      <c r="X70" s="26">
        <v>0</v>
      </c>
      <c r="Y70" s="26">
        <v>0</v>
      </c>
      <c r="Z70" s="8">
        <v>0</v>
      </c>
      <c r="AA70" s="8">
        <v>0</v>
      </c>
      <c r="AB70" s="8">
        <v>0</v>
      </c>
      <c r="AC70" s="8">
        <v>0</v>
      </c>
      <c r="AD70" s="8">
        <v>0</v>
      </c>
      <c r="AE70" s="8">
        <v>0</v>
      </c>
      <c r="AF70" s="8">
        <v>0</v>
      </c>
    </row>
    <row r="71" spans="1:36" ht="15" thickBot="1" x14ac:dyDescent="0.35">
      <c r="A71" s="7" t="s">
        <v>114</v>
      </c>
      <c r="B71" s="8">
        <v>0</v>
      </c>
      <c r="C71" s="8">
        <v>0</v>
      </c>
      <c r="D71" s="8">
        <v>0</v>
      </c>
      <c r="E71" s="8">
        <v>0</v>
      </c>
      <c r="F71" s="8">
        <v>0</v>
      </c>
      <c r="V71" s="7" t="s">
        <v>114</v>
      </c>
      <c r="W71" s="26">
        <v>0</v>
      </c>
      <c r="X71" s="26">
        <v>0</v>
      </c>
      <c r="Y71" s="26">
        <v>0</v>
      </c>
      <c r="Z71" s="8">
        <v>0</v>
      </c>
      <c r="AA71" s="8">
        <v>0</v>
      </c>
      <c r="AB71" s="8">
        <v>0</v>
      </c>
      <c r="AC71" s="8">
        <v>0</v>
      </c>
      <c r="AD71" s="8">
        <v>0</v>
      </c>
      <c r="AE71" s="8">
        <v>0</v>
      </c>
      <c r="AF71" s="8">
        <v>0</v>
      </c>
    </row>
    <row r="72" spans="1:36" ht="18.600000000000001" thickBot="1" x14ac:dyDescent="0.35">
      <c r="A72" s="3"/>
      <c r="V72" s="3"/>
    </row>
    <row r="73" spans="1:36" ht="15" thickBot="1" x14ac:dyDescent="0.35">
      <c r="A73" s="7" t="s">
        <v>116</v>
      </c>
      <c r="B73" s="7" t="s">
        <v>45</v>
      </c>
      <c r="C73" s="7" t="s">
        <v>46</v>
      </c>
      <c r="D73" s="7" t="s">
        <v>47</v>
      </c>
      <c r="E73" s="7" t="s">
        <v>48</v>
      </c>
      <c r="F73" s="7" t="s">
        <v>49</v>
      </c>
      <c r="G73" s="7" t="s">
        <v>117</v>
      </c>
      <c r="H73" s="7" t="s">
        <v>118</v>
      </c>
      <c r="I73" s="7" t="s">
        <v>119</v>
      </c>
      <c r="J73" s="7" t="s">
        <v>120</v>
      </c>
      <c r="V73" s="7" t="s">
        <v>116</v>
      </c>
      <c r="W73" s="7" t="s">
        <v>45</v>
      </c>
      <c r="X73" s="7" t="s">
        <v>46</v>
      </c>
      <c r="Y73" s="7" t="s">
        <v>47</v>
      </c>
      <c r="Z73" s="7" t="s">
        <v>48</v>
      </c>
      <c r="AA73" s="7" t="s">
        <v>49</v>
      </c>
      <c r="AB73" s="7" t="s">
        <v>165</v>
      </c>
      <c r="AC73" s="7" t="s">
        <v>166</v>
      </c>
      <c r="AD73" s="7" t="s">
        <v>167</v>
      </c>
      <c r="AE73" s="7" t="s">
        <v>168</v>
      </c>
      <c r="AF73" s="7" t="s">
        <v>169</v>
      </c>
      <c r="AG73" s="7" t="s">
        <v>117</v>
      </c>
      <c r="AH73" s="7" t="s">
        <v>118</v>
      </c>
      <c r="AI73" s="7" t="s">
        <v>119</v>
      </c>
      <c r="AJ73" s="7" t="s">
        <v>120</v>
      </c>
    </row>
    <row r="74" spans="1:36" ht="15" thickBot="1" x14ac:dyDescent="0.35">
      <c r="A74" s="7" t="s">
        <v>51</v>
      </c>
      <c r="B74" s="8">
        <v>100.2</v>
      </c>
      <c r="C74" s="8">
        <v>123.7</v>
      </c>
      <c r="D74" s="8">
        <v>141.9</v>
      </c>
      <c r="E74" s="8">
        <v>3.7</v>
      </c>
      <c r="F74" s="8">
        <v>0.5</v>
      </c>
      <c r="G74" s="8">
        <v>369.9</v>
      </c>
      <c r="H74" s="8">
        <v>419</v>
      </c>
      <c r="I74" s="8">
        <v>49.1</v>
      </c>
      <c r="J74" s="8">
        <v>11.72</v>
      </c>
      <c r="V74" s="7" t="s">
        <v>51</v>
      </c>
      <c r="W74" s="8">
        <v>100</v>
      </c>
      <c r="X74" s="8">
        <v>122.9</v>
      </c>
      <c r="Y74" s="8">
        <v>141.69999999999999</v>
      </c>
      <c r="Z74" s="8">
        <v>3.6</v>
      </c>
      <c r="AA74" s="8">
        <v>1</v>
      </c>
      <c r="AB74" s="8">
        <v>0</v>
      </c>
      <c r="AC74" s="8">
        <v>0</v>
      </c>
      <c r="AD74" s="8">
        <v>0</v>
      </c>
      <c r="AE74" s="8">
        <v>0</v>
      </c>
      <c r="AF74" s="8">
        <v>0</v>
      </c>
      <c r="AG74" s="8">
        <v>369.4</v>
      </c>
      <c r="AH74" s="8">
        <v>419</v>
      </c>
      <c r="AI74" s="8">
        <v>49.6</v>
      </c>
      <c r="AJ74" s="8">
        <v>11.84</v>
      </c>
    </row>
    <row r="75" spans="1:36" ht="15" thickBot="1" x14ac:dyDescent="0.35">
      <c r="A75" s="7" t="s">
        <v>52</v>
      </c>
      <c r="B75" s="8">
        <v>7.3</v>
      </c>
      <c r="C75" s="8">
        <v>20.9</v>
      </c>
      <c r="D75" s="8">
        <v>59.5</v>
      </c>
      <c r="E75" s="8">
        <v>1</v>
      </c>
      <c r="F75" s="8">
        <v>1</v>
      </c>
      <c r="G75" s="8">
        <v>89.7</v>
      </c>
      <c r="H75" s="8">
        <v>85</v>
      </c>
      <c r="I75" s="8">
        <v>-4.7</v>
      </c>
      <c r="J75" s="8">
        <v>-5.53</v>
      </c>
      <c r="V75" s="7" t="s">
        <v>52</v>
      </c>
      <c r="W75" s="8">
        <v>7.3</v>
      </c>
      <c r="X75" s="8">
        <v>19.3</v>
      </c>
      <c r="Y75" s="8">
        <v>61</v>
      </c>
      <c r="Z75" s="8">
        <v>0.5</v>
      </c>
      <c r="AA75" s="8">
        <v>1</v>
      </c>
      <c r="AB75" s="8">
        <v>0</v>
      </c>
      <c r="AC75" s="8">
        <v>0</v>
      </c>
      <c r="AD75" s="8">
        <v>0</v>
      </c>
      <c r="AE75" s="8">
        <v>0</v>
      </c>
      <c r="AF75" s="8">
        <v>0</v>
      </c>
      <c r="AG75" s="8">
        <v>89.1</v>
      </c>
      <c r="AH75" s="8">
        <v>85</v>
      </c>
      <c r="AI75" s="8">
        <v>-4.0999999999999996</v>
      </c>
      <c r="AJ75" s="8">
        <v>-4.82</v>
      </c>
    </row>
    <row r="76" spans="1:36" ht="15" thickBot="1" x14ac:dyDescent="0.35">
      <c r="A76" s="7" t="s">
        <v>53</v>
      </c>
      <c r="B76" s="8">
        <v>89.7</v>
      </c>
      <c r="C76" s="8">
        <v>3.1</v>
      </c>
      <c r="D76" s="8">
        <v>92.9</v>
      </c>
      <c r="E76" s="8">
        <v>0</v>
      </c>
      <c r="F76" s="8">
        <v>0.5</v>
      </c>
      <c r="G76" s="8">
        <v>186.3</v>
      </c>
      <c r="H76" s="8">
        <v>178</v>
      </c>
      <c r="I76" s="8">
        <v>-8.3000000000000007</v>
      </c>
      <c r="J76" s="8">
        <v>-4.66</v>
      </c>
      <c r="V76" s="7" t="s">
        <v>53</v>
      </c>
      <c r="W76" s="8">
        <v>89.6</v>
      </c>
      <c r="X76" s="8">
        <v>3.1</v>
      </c>
      <c r="Y76" s="8">
        <v>91.7</v>
      </c>
      <c r="Z76" s="8">
        <v>0.5</v>
      </c>
      <c r="AA76" s="8">
        <v>1</v>
      </c>
      <c r="AB76" s="8">
        <v>0</v>
      </c>
      <c r="AC76" s="8">
        <v>0</v>
      </c>
      <c r="AD76" s="8">
        <v>0</v>
      </c>
      <c r="AE76" s="8">
        <v>0</v>
      </c>
      <c r="AF76" s="8">
        <v>0</v>
      </c>
      <c r="AG76" s="8">
        <v>186</v>
      </c>
      <c r="AH76" s="8">
        <v>178</v>
      </c>
      <c r="AI76" s="8">
        <v>-8</v>
      </c>
      <c r="AJ76" s="8">
        <v>-4.49</v>
      </c>
    </row>
    <row r="77" spans="1:36" ht="15" thickBot="1" x14ac:dyDescent="0.35">
      <c r="A77" s="7" t="s">
        <v>54</v>
      </c>
      <c r="B77" s="8">
        <v>89.7</v>
      </c>
      <c r="C77" s="8">
        <v>20.9</v>
      </c>
      <c r="D77" s="8">
        <v>139.80000000000001</v>
      </c>
      <c r="E77" s="8">
        <v>3.7</v>
      </c>
      <c r="F77" s="8">
        <v>0.5</v>
      </c>
      <c r="G77" s="8">
        <v>254.6</v>
      </c>
      <c r="H77" s="8">
        <v>260</v>
      </c>
      <c r="I77" s="8">
        <v>5.4</v>
      </c>
      <c r="J77" s="8">
        <v>2.08</v>
      </c>
      <c r="V77" s="7" t="s">
        <v>54</v>
      </c>
      <c r="W77" s="8">
        <v>89.6</v>
      </c>
      <c r="X77" s="8">
        <v>19.3</v>
      </c>
      <c r="Y77" s="8">
        <v>139.6</v>
      </c>
      <c r="Z77" s="8">
        <v>3.6</v>
      </c>
      <c r="AA77" s="8">
        <v>1</v>
      </c>
      <c r="AB77" s="8">
        <v>0</v>
      </c>
      <c r="AC77" s="8">
        <v>0</v>
      </c>
      <c r="AD77" s="8">
        <v>0</v>
      </c>
      <c r="AE77" s="8">
        <v>0</v>
      </c>
      <c r="AF77" s="8">
        <v>0</v>
      </c>
      <c r="AG77" s="8">
        <v>253.2</v>
      </c>
      <c r="AH77" s="8">
        <v>260</v>
      </c>
      <c r="AI77" s="8">
        <v>6.8</v>
      </c>
      <c r="AJ77" s="8">
        <v>2.62</v>
      </c>
    </row>
    <row r="78" spans="1:36" ht="15" thickBot="1" x14ac:dyDescent="0.35">
      <c r="A78" s="7" t="s">
        <v>55</v>
      </c>
      <c r="B78" s="8">
        <v>57.4</v>
      </c>
      <c r="C78" s="8">
        <v>123.7</v>
      </c>
      <c r="D78" s="8">
        <v>155</v>
      </c>
      <c r="E78" s="8">
        <v>0.5</v>
      </c>
      <c r="F78" s="8">
        <v>0.5</v>
      </c>
      <c r="G78" s="8">
        <v>337</v>
      </c>
      <c r="H78" s="8">
        <v>397</v>
      </c>
      <c r="I78" s="8">
        <v>60</v>
      </c>
      <c r="J78" s="8">
        <v>15.11</v>
      </c>
      <c r="V78" s="7" t="s">
        <v>55</v>
      </c>
      <c r="W78" s="8">
        <v>58.3</v>
      </c>
      <c r="X78" s="8">
        <v>122.9</v>
      </c>
      <c r="Y78" s="8">
        <v>154.69999999999999</v>
      </c>
      <c r="Z78" s="8">
        <v>0.5</v>
      </c>
      <c r="AA78" s="8">
        <v>1</v>
      </c>
      <c r="AB78" s="8">
        <v>0</v>
      </c>
      <c r="AC78" s="8">
        <v>0</v>
      </c>
      <c r="AD78" s="8">
        <v>0</v>
      </c>
      <c r="AE78" s="8">
        <v>0</v>
      </c>
      <c r="AF78" s="8">
        <v>0</v>
      </c>
      <c r="AG78" s="8">
        <v>337.6</v>
      </c>
      <c r="AH78" s="8">
        <v>397</v>
      </c>
      <c r="AI78" s="8">
        <v>59.4</v>
      </c>
      <c r="AJ78" s="8">
        <v>14.96</v>
      </c>
    </row>
    <row r="79" spans="1:36" ht="15" thickBot="1" x14ac:dyDescent="0.35">
      <c r="A79" s="7" t="s">
        <v>56</v>
      </c>
      <c r="B79" s="8">
        <v>80.3</v>
      </c>
      <c r="C79" s="8">
        <v>87.1</v>
      </c>
      <c r="D79" s="8">
        <v>59.5</v>
      </c>
      <c r="E79" s="8">
        <v>3.7</v>
      </c>
      <c r="F79" s="8">
        <v>0.5</v>
      </c>
      <c r="G79" s="8">
        <v>231.1</v>
      </c>
      <c r="H79" s="8">
        <v>221</v>
      </c>
      <c r="I79" s="8">
        <v>-10.1</v>
      </c>
      <c r="J79" s="8">
        <v>-4.57</v>
      </c>
      <c r="V79" s="7" t="s">
        <v>56</v>
      </c>
      <c r="W79" s="8">
        <v>78.7</v>
      </c>
      <c r="X79" s="8">
        <v>86.5</v>
      </c>
      <c r="Y79" s="8">
        <v>61</v>
      </c>
      <c r="Z79" s="8">
        <v>3.6</v>
      </c>
      <c r="AA79" s="8">
        <v>1</v>
      </c>
      <c r="AB79" s="8">
        <v>0</v>
      </c>
      <c r="AC79" s="8">
        <v>0</v>
      </c>
      <c r="AD79" s="8">
        <v>0</v>
      </c>
      <c r="AE79" s="8">
        <v>0</v>
      </c>
      <c r="AF79" s="8">
        <v>0</v>
      </c>
      <c r="AG79" s="8">
        <v>230.8</v>
      </c>
      <c r="AH79" s="8">
        <v>221</v>
      </c>
      <c r="AI79" s="8">
        <v>-9.8000000000000007</v>
      </c>
      <c r="AJ79" s="8">
        <v>-4.43</v>
      </c>
    </row>
    <row r="80" spans="1:36" ht="15" thickBot="1" x14ac:dyDescent="0.35">
      <c r="A80" s="7" t="s">
        <v>57</v>
      </c>
      <c r="B80" s="8">
        <v>67.3</v>
      </c>
      <c r="C80" s="8">
        <v>0</v>
      </c>
      <c r="D80" s="8">
        <v>92.9</v>
      </c>
      <c r="E80" s="8">
        <v>3.7</v>
      </c>
      <c r="F80" s="8">
        <v>0.5</v>
      </c>
      <c r="G80" s="8">
        <v>164.3</v>
      </c>
      <c r="H80" s="8">
        <v>157</v>
      </c>
      <c r="I80" s="8">
        <v>-7.3</v>
      </c>
      <c r="J80" s="8">
        <v>-4.6500000000000004</v>
      </c>
      <c r="V80" s="7" t="s">
        <v>57</v>
      </c>
      <c r="W80" s="8">
        <v>67.7</v>
      </c>
      <c r="X80" s="8">
        <v>0</v>
      </c>
      <c r="Y80" s="8">
        <v>91.7</v>
      </c>
      <c r="Z80" s="8">
        <v>3.6</v>
      </c>
      <c r="AA80" s="8">
        <v>1</v>
      </c>
      <c r="AB80" s="8">
        <v>0</v>
      </c>
      <c r="AC80" s="8">
        <v>0</v>
      </c>
      <c r="AD80" s="8">
        <v>0</v>
      </c>
      <c r="AE80" s="8">
        <v>0</v>
      </c>
      <c r="AF80" s="8">
        <v>0</v>
      </c>
      <c r="AG80" s="8">
        <v>164.1</v>
      </c>
      <c r="AH80" s="8">
        <v>157</v>
      </c>
      <c r="AI80" s="8">
        <v>-7.1</v>
      </c>
      <c r="AJ80" s="8">
        <v>-4.5199999999999996</v>
      </c>
    </row>
    <row r="81" spans="1:37" ht="15" thickBot="1" x14ac:dyDescent="0.35">
      <c r="A81" s="7" t="s">
        <v>58</v>
      </c>
      <c r="B81" s="8">
        <v>89.7</v>
      </c>
      <c r="C81" s="8">
        <v>87.1</v>
      </c>
      <c r="D81" s="8">
        <v>141.9</v>
      </c>
      <c r="E81" s="8">
        <v>0.5</v>
      </c>
      <c r="F81" s="8">
        <v>0.5</v>
      </c>
      <c r="G81" s="8">
        <v>319.8</v>
      </c>
      <c r="H81" s="8">
        <v>327</v>
      </c>
      <c r="I81" s="8">
        <v>7.2</v>
      </c>
      <c r="J81" s="8">
        <v>2.2000000000000002</v>
      </c>
      <c r="V81" s="7" t="s">
        <v>58</v>
      </c>
      <c r="W81" s="8">
        <v>89.6</v>
      </c>
      <c r="X81" s="8">
        <v>86.5</v>
      </c>
      <c r="Y81" s="8">
        <v>141.69999999999999</v>
      </c>
      <c r="Z81" s="8">
        <v>0.5</v>
      </c>
      <c r="AA81" s="8">
        <v>1</v>
      </c>
      <c r="AB81" s="8">
        <v>0</v>
      </c>
      <c r="AC81" s="8">
        <v>0</v>
      </c>
      <c r="AD81" s="8">
        <v>0</v>
      </c>
      <c r="AE81" s="8">
        <v>0</v>
      </c>
      <c r="AF81" s="8">
        <v>0</v>
      </c>
      <c r="AG81" s="8">
        <v>319.3</v>
      </c>
      <c r="AH81" s="8">
        <v>327</v>
      </c>
      <c r="AI81" s="8">
        <v>7.7</v>
      </c>
      <c r="AJ81" s="8">
        <v>2.35</v>
      </c>
    </row>
    <row r="82" spans="1:37" ht="15" thickBot="1" x14ac:dyDescent="0.35">
      <c r="A82" s="7" t="s">
        <v>59</v>
      </c>
      <c r="B82" s="8">
        <v>7.3</v>
      </c>
      <c r="C82" s="8">
        <v>87.1</v>
      </c>
      <c r="D82" s="8">
        <v>0</v>
      </c>
      <c r="E82" s="8">
        <v>3.7</v>
      </c>
      <c r="F82" s="8">
        <v>0.5</v>
      </c>
      <c r="G82" s="8">
        <v>98.6</v>
      </c>
      <c r="H82" s="8">
        <v>94</v>
      </c>
      <c r="I82" s="8">
        <v>-4.5999999999999996</v>
      </c>
      <c r="J82" s="8">
        <v>-4.8899999999999997</v>
      </c>
      <c r="V82" s="7" t="s">
        <v>59</v>
      </c>
      <c r="W82" s="8">
        <v>7.3</v>
      </c>
      <c r="X82" s="8">
        <v>86.5</v>
      </c>
      <c r="Y82" s="8">
        <v>0</v>
      </c>
      <c r="Z82" s="8">
        <v>3.6</v>
      </c>
      <c r="AA82" s="8">
        <v>1</v>
      </c>
      <c r="AB82" s="8">
        <v>0</v>
      </c>
      <c r="AC82" s="8">
        <v>0</v>
      </c>
      <c r="AD82" s="8">
        <v>0</v>
      </c>
      <c r="AE82" s="8">
        <v>0</v>
      </c>
      <c r="AF82" s="8">
        <v>0</v>
      </c>
      <c r="AG82" s="8">
        <v>98.5</v>
      </c>
      <c r="AH82" s="8">
        <v>94</v>
      </c>
      <c r="AI82" s="8">
        <v>-4.5</v>
      </c>
      <c r="AJ82" s="8">
        <v>-4.79</v>
      </c>
    </row>
    <row r="83" spans="1:37" ht="15" thickBot="1" x14ac:dyDescent="0.35">
      <c r="A83" s="7" t="s">
        <v>60</v>
      </c>
      <c r="B83" s="8">
        <v>89.7</v>
      </c>
      <c r="C83" s="8">
        <v>88.7</v>
      </c>
      <c r="D83" s="8">
        <v>117.9</v>
      </c>
      <c r="E83" s="8">
        <v>0</v>
      </c>
      <c r="F83" s="8">
        <v>1</v>
      </c>
      <c r="G83" s="8">
        <v>297.39999999999998</v>
      </c>
      <c r="H83" s="8">
        <v>285</v>
      </c>
      <c r="I83" s="8">
        <v>-12.4</v>
      </c>
      <c r="J83" s="8">
        <v>-4.3499999999999996</v>
      </c>
      <c r="V83" s="7" t="s">
        <v>60</v>
      </c>
      <c r="W83" s="8">
        <v>89.6</v>
      </c>
      <c r="X83" s="8">
        <v>86.5</v>
      </c>
      <c r="Y83" s="8">
        <v>111.5</v>
      </c>
      <c r="Z83" s="8">
        <v>0</v>
      </c>
      <c r="AA83" s="8">
        <v>1</v>
      </c>
      <c r="AB83" s="8">
        <v>0</v>
      </c>
      <c r="AC83" s="8">
        <v>0</v>
      </c>
      <c r="AD83" s="8">
        <v>0</v>
      </c>
      <c r="AE83" s="8">
        <v>8.3000000000000007</v>
      </c>
      <c r="AF83" s="8">
        <v>0</v>
      </c>
      <c r="AG83" s="8">
        <v>296.89999999999998</v>
      </c>
      <c r="AH83" s="8">
        <v>285</v>
      </c>
      <c r="AI83" s="8">
        <v>-11.9</v>
      </c>
      <c r="AJ83" s="8">
        <v>-4.18</v>
      </c>
    </row>
    <row r="84" spans="1:37" ht="15" thickBot="1" x14ac:dyDescent="0.35">
      <c r="A84" s="7" t="s">
        <v>61</v>
      </c>
      <c r="B84" s="8">
        <v>57.4</v>
      </c>
      <c r="C84" s="8">
        <v>87.1</v>
      </c>
      <c r="D84" s="8">
        <v>92.9</v>
      </c>
      <c r="E84" s="8">
        <v>3.7</v>
      </c>
      <c r="F84" s="8">
        <v>0.5</v>
      </c>
      <c r="G84" s="8">
        <v>241.6</v>
      </c>
      <c r="H84" s="8">
        <v>231</v>
      </c>
      <c r="I84" s="8">
        <v>-10.6</v>
      </c>
      <c r="J84" s="8">
        <v>-4.59</v>
      </c>
      <c r="V84" s="7" t="s">
        <v>61</v>
      </c>
      <c r="W84" s="8">
        <v>58.3</v>
      </c>
      <c r="X84" s="8">
        <v>86.5</v>
      </c>
      <c r="Y84" s="8">
        <v>91.7</v>
      </c>
      <c r="Z84" s="8">
        <v>3.6</v>
      </c>
      <c r="AA84" s="8">
        <v>1</v>
      </c>
      <c r="AB84" s="8">
        <v>0</v>
      </c>
      <c r="AC84" s="8">
        <v>0</v>
      </c>
      <c r="AD84" s="8">
        <v>0</v>
      </c>
      <c r="AE84" s="8">
        <v>0</v>
      </c>
      <c r="AF84" s="8">
        <v>0</v>
      </c>
      <c r="AG84" s="8">
        <v>241.2</v>
      </c>
      <c r="AH84" s="8">
        <v>231</v>
      </c>
      <c r="AI84" s="8">
        <v>-10.199999999999999</v>
      </c>
      <c r="AJ84" s="8">
        <v>-4.42</v>
      </c>
    </row>
    <row r="85" spans="1:37" ht="15" thickBot="1" x14ac:dyDescent="0.35">
      <c r="A85" s="7" t="s">
        <v>62</v>
      </c>
      <c r="B85" s="8">
        <v>89.7</v>
      </c>
      <c r="C85" s="8">
        <v>87.1</v>
      </c>
      <c r="D85" s="8">
        <v>155</v>
      </c>
      <c r="E85" s="8">
        <v>3.7</v>
      </c>
      <c r="F85" s="8">
        <v>0.5</v>
      </c>
      <c r="G85" s="8">
        <v>336</v>
      </c>
      <c r="H85" s="8">
        <v>357</v>
      </c>
      <c r="I85" s="8">
        <v>21</v>
      </c>
      <c r="J85" s="8">
        <v>5.88</v>
      </c>
      <c r="V85" s="7" t="s">
        <v>62</v>
      </c>
      <c r="W85" s="8">
        <v>89.6</v>
      </c>
      <c r="X85" s="8">
        <v>86.5</v>
      </c>
      <c r="Y85" s="8">
        <v>154.69999999999999</v>
      </c>
      <c r="Z85" s="8">
        <v>3.6</v>
      </c>
      <c r="AA85" s="8">
        <v>1</v>
      </c>
      <c r="AB85" s="8">
        <v>0</v>
      </c>
      <c r="AC85" s="8">
        <v>0</v>
      </c>
      <c r="AD85" s="8">
        <v>0</v>
      </c>
      <c r="AE85" s="8">
        <v>0</v>
      </c>
      <c r="AF85" s="8">
        <v>0</v>
      </c>
      <c r="AG85" s="8">
        <v>335.5</v>
      </c>
      <c r="AH85" s="8">
        <v>357</v>
      </c>
      <c r="AI85" s="8">
        <v>21.5</v>
      </c>
      <c r="AJ85" s="8">
        <v>6.02</v>
      </c>
    </row>
    <row r="86" spans="1:37" ht="15" thickBot="1" x14ac:dyDescent="0.35">
      <c r="A86" s="7" t="s">
        <v>63</v>
      </c>
      <c r="B86" s="8">
        <v>57.4</v>
      </c>
      <c r="C86" s="8">
        <v>32.9</v>
      </c>
      <c r="D86" s="8">
        <v>0</v>
      </c>
      <c r="E86" s="8">
        <v>3.7</v>
      </c>
      <c r="F86" s="8">
        <v>0.5</v>
      </c>
      <c r="G86" s="8">
        <v>94.4</v>
      </c>
      <c r="H86" s="8">
        <v>90</v>
      </c>
      <c r="I86" s="8">
        <v>-4.4000000000000004</v>
      </c>
      <c r="J86" s="8">
        <v>-4.8899999999999997</v>
      </c>
      <c r="V86" s="7" t="s">
        <v>63</v>
      </c>
      <c r="W86" s="8">
        <v>58.3</v>
      </c>
      <c r="X86" s="8">
        <v>31.3</v>
      </c>
      <c r="Y86" s="8">
        <v>0</v>
      </c>
      <c r="Z86" s="8">
        <v>3.6</v>
      </c>
      <c r="AA86" s="8">
        <v>1</v>
      </c>
      <c r="AB86" s="8">
        <v>0</v>
      </c>
      <c r="AC86" s="8">
        <v>0</v>
      </c>
      <c r="AD86" s="8">
        <v>0</v>
      </c>
      <c r="AE86" s="8">
        <v>0</v>
      </c>
      <c r="AF86" s="8">
        <v>0</v>
      </c>
      <c r="AG86" s="8">
        <v>94.3</v>
      </c>
      <c r="AH86" s="8">
        <v>90</v>
      </c>
      <c r="AI86" s="8">
        <v>-4.3</v>
      </c>
      <c r="AJ86" s="8">
        <v>-4.78</v>
      </c>
    </row>
    <row r="87" spans="1:37" ht="15" thickBot="1" x14ac:dyDescent="0.35">
      <c r="A87" s="7" t="s">
        <v>64</v>
      </c>
      <c r="B87" s="8">
        <v>57.4</v>
      </c>
      <c r="C87" s="8">
        <v>123.7</v>
      </c>
      <c r="D87" s="8">
        <v>92.9</v>
      </c>
      <c r="E87" s="8">
        <v>0</v>
      </c>
      <c r="F87" s="8">
        <v>1</v>
      </c>
      <c r="G87" s="8">
        <v>275</v>
      </c>
      <c r="H87" s="8">
        <v>292</v>
      </c>
      <c r="I87" s="8">
        <v>17</v>
      </c>
      <c r="J87" s="8">
        <v>5.82</v>
      </c>
      <c r="V87" s="7" t="s">
        <v>64</v>
      </c>
      <c r="W87" s="8">
        <v>58.3</v>
      </c>
      <c r="X87" s="8">
        <v>122.9</v>
      </c>
      <c r="Y87" s="8">
        <v>91.7</v>
      </c>
      <c r="Z87" s="8">
        <v>0</v>
      </c>
      <c r="AA87" s="8">
        <v>1</v>
      </c>
      <c r="AB87" s="8">
        <v>0</v>
      </c>
      <c r="AC87" s="8">
        <v>0</v>
      </c>
      <c r="AD87" s="8">
        <v>0</v>
      </c>
      <c r="AE87" s="8">
        <v>8.3000000000000007</v>
      </c>
      <c r="AF87" s="8">
        <v>0</v>
      </c>
      <c r="AG87" s="8">
        <v>282.39999999999998</v>
      </c>
      <c r="AH87" s="8">
        <v>292</v>
      </c>
      <c r="AI87" s="8">
        <v>9.6</v>
      </c>
      <c r="AJ87" s="8">
        <v>3.29</v>
      </c>
    </row>
    <row r="88" spans="1:37" ht="15" thickBot="1" x14ac:dyDescent="0.35">
      <c r="A88" s="7" t="s">
        <v>65</v>
      </c>
      <c r="B88" s="8">
        <v>80.3</v>
      </c>
      <c r="C88" s="8">
        <v>32.9</v>
      </c>
      <c r="D88" s="8">
        <v>59.5</v>
      </c>
      <c r="E88" s="8">
        <v>0</v>
      </c>
      <c r="F88" s="8">
        <v>1</v>
      </c>
      <c r="G88" s="8">
        <v>173.7</v>
      </c>
      <c r="H88" s="8">
        <v>170</v>
      </c>
      <c r="I88" s="8">
        <v>-3.7</v>
      </c>
      <c r="J88" s="8">
        <v>-2.1800000000000002</v>
      </c>
      <c r="V88" s="7" t="s">
        <v>65</v>
      </c>
      <c r="W88" s="8">
        <v>78.7</v>
      </c>
      <c r="X88" s="8">
        <v>31.3</v>
      </c>
      <c r="Y88" s="8">
        <v>61</v>
      </c>
      <c r="Z88" s="8">
        <v>0.5</v>
      </c>
      <c r="AA88" s="8">
        <v>1</v>
      </c>
      <c r="AB88" s="8">
        <v>0</v>
      </c>
      <c r="AC88" s="8">
        <v>0</v>
      </c>
      <c r="AD88" s="8">
        <v>0</v>
      </c>
      <c r="AE88" s="8">
        <v>0</v>
      </c>
      <c r="AF88" s="8">
        <v>0</v>
      </c>
      <c r="AG88" s="8">
        <v>172.4</v>
      </c>
      <c r="AH88" s="8">
        <v>170</v>
      </c>
      <c r="AI88" s="8">
        <v>-2.4</v>
      </c>
      <c r="AJ88" s="8">
        <v>-1.41</v>
      </c>
    </row>
    <row r="89" spans="1:37" ht="15" thickBot="1" x14ac:dyDescent="0.35">
      <c r="A89" s="7" t="s">
        <v>66</v>
      </c>
      <c r="B89" s="8">
        <v>0</v>
      </c>
      <c r="C89" s="8">
        <v>0</v>
      </c>
      <c r="D89" s="8">
        <v>0</v>
      </c>
      <c r="E89" s="8">
        <v>0</v>
      </c>
      <c r="F89" s="8">
        <v>1</v>
      </c>
      <c r="G89" s="8">
        <v>1</v>
      </c>
      <c r="H89" s="8">
        <v>1</v>
      </c>
      <c r="I89" s="8">
        <v>0</v>
      </c>
      <c r="J89" s="8">
        <v>0</v>
      </c>
      <c r="V89" s="7" t="s">
        <v>66</v>
      </c>
      <c r="W89" s="8">
        <v>0</v>
      </c>
      <c r="X89" s="8">
        <v>0</v>
      </c>
      <c r="Y89" s="8">
        <v>0</v>
      </c>
      <c r="Z89" s="8">
        <v>0</v>
      </c>
      <c r="AA89" s="8">
        <v>1</v>
      </c>
      <c r="AB89" s="8">
        <v>0</v>
      </c>
      <c r="AC89" s="8">
        <v>0</v>
      </c>
      <c r="AD89" s="8">
        <v>0</v>
      </c>
      <c r="AE89" s="8">
        <v>0</v>
      </c>
      <c r="AF89" s="8">
        <v>0</v>
      </c>
      <c r="AG89" s="8">
        <v>1</v>
      </c>
      <c r="AH89" s="8">
        <v>1</v>
      </c>
      <c r="AI89" s="8">
        <v>0</v>
      </c>
      <c r="AJ89" s="8">
        <v>0</v>
      </c>
    </row>
    <row r="90" spans="1:37" ht="15" thickBot="1" x14ac:dyDescent="0.35">
      <c r="A90" s="7" t="s">
        <v>67</v>
      </c>
      <c r="B90" s="8">
        <v>0</v>
      </c>
      <c r="C90" s="8">
        <v>0</v>
      </c>
      <c r="D90" s="8">
        <v>0</v>
      </c>
      <c r="E90" s="8">
        <v>3.7</v>
      </c>
      <c r="F90" s="8">
        <v>0</v>
      </c>
      <c r="G90" s="8">
        <v>3.7</v>
      </c>
      <c r="H90" s="8">
        <v>1</v>
      </c>
      <c r="I90" s="8">
        <v>-2.7</v>
      </c>
      <c r="J90" s="8">
        <v>-270</v>
      </c>
      <c r="V90" s="7" t="s">
        <v>67</v>
      </c>
      <c r="W90" s="8">
        <v>0</v>
      </c>
      <c r="X90" s="8">
        <v>0</v>
      </c>
      <c r="Y90" s="8">
        <v>0</v>
      </c>
      <c r="Z90" s="8">
        <v>3.6</v>
      </c>
      <c r="AA90" s="8">
        <v>0</v>
      </c>
      <c r="AB90" s="8">
        <v>0</v>
      </c>
      <c r="AC90" s="8">
        <v>0</v>
      </c>
      <c r="AD90" s="8">
        <v>0</v>
      </c>
      <c r="AE90" s="8">
        <v>0</v>
      </c>
      <c r="AF90" s="8">
        <v>0</v>
      </c>
      <c r="AG90" s="8">
        <v>3.6</v>
      </c>
      <c r="AH90" s="8">
        <v>1</v>
      </c>
      <c r="AI90" s="8">
        <v>-2.6</v>
      </c>
      <c r="AJ90" s="8">
        <v>-260</v>
      </c>
    </row>
    <row r="91" spans="1:37" ht="15" thickBot="1" x14ac:dyDescent="0.35">
      <c r="A91" s="7" t="s">
        <v>68</v>
      </c>
      <c r="B91" s="8">
        <v>0</v>
      </c>
      <c r="C91" s="8">
        <v>0</v>
      </c>
      <c r="D91" s="8">
        <v>155</v>
      </c>
      <c r="E91" s="8">
        <v>0</v>
      </c>
      <c r="F91" s="8">
        <v>0</v>
      </c>
      <c r="G91" s="8">
        <v>155</v>
      </c>
      <c r="H91" s="8">
        <v>96</v>
      </c>
      <c r="I91" s="8">
        <v>-59</v>
      </c>
      <c r="J91" s="8">
        <v>-61.46</v>
      </c>
      <c r="V91" s="7" t="s">
        <v>68</v>
      </c>
      <c r="W91" s="8">
        <v>0</v>
      </c>
      <c r="X91" s="8">
        <v>0</v>
      </c>
      <c r="Y91" s="8">
        <v>154.69999999999999</v>
      </c>
      <c r="Z91" s="8">
        <v>0</v>
      </c>
      <c r="AA91" s="8">
        <v>0</v>
      </c>
      <c r="AB91" s="8">
        <v>0</v>
      </c>
      <c r="AC91" s="8">
        <v>0</v>
      </c>
      <c r="AD91" s="8">
        <v>0</v>
      </c>
      <c r="AE91" s="8">
        <v>0</v>
      </c>
      <c r="AF91" s="8">
        <v>0</v>
      </c>
      <c r="AG91" s="8">
        <v>154.69999999999999</v>
      </c>
      <c r="AH91" s="8">
        <v>96</v>
      </c>
      <c r="AI91" s="8">
        <v>-58.7</v>
      </c>
      <c r="AJ91" s="8">
        <v>-61.15</v>
      </c>
    </row>
    <row r="92" spans="1:37" ht="15" thickBot="1" x14ac:dyDescent="0.35">
      <c r="A92" s="7" t="s">
        <v>69</v>
      </c>
      <c r="B92" s="8">
        <v>0</v>
      </c>
      <c r="C92" s="8">
        <v>123.7</v>
      </c>
      <c r="D92" s="8">
        <v>0</v>
      </c>
      <c r="E92" s="8">
        <v>0</v>
      </c>
      <c r="F92" s="8">
        <v>0</v>
      </c>
      <c r="G92" s="8">
        <v>123.7</v>
      </c>
      <c r="H92" s="8">
        <v>96</v>
      </c>
      <c r="I92" s="8">
        <v>-27.7</v>
      </c>
      <c r="J92" s="8">
        <v>-28.85</v>
      </c>
      <c r="V92" s="7" t="s">
        <v>69</v>
      </c>
      <c r="W92" s="8">
        <v>0</v>
      </c>
      <c r="X92" s="8">
        <v>122.9</v>
      </c>
      <c r="Y92" s="8">
        <v>0</v>
      </c>
      <c r="Z92" s="8">
        <v>0</v>
      </c>
      <c r="AA92" s="8">
        <v>0</v>
      </c>
      <c r="AB92" s="8">
        <v>0</v>
      </c>
      <c r="AC92" s="8">
        <v>0</v>
      </c>
      <c r="AD92" s="8">
        <v>0</v>
      </c>
      <c r="AE92" s="8">
        <v>0</v>
      </c>
      <c r="AF92" s="8">
        <v>0</v>
      </c>
      <c r="AG92" s="8">
        <v>122.9</v>
      </c>
      <c r="AH92" s="8">
        <v>96</v>
      </c>
      <c r="AI92" s="8">
        <v>-26.9</v>
      </c>
      <c r="AJ92" s="8">
        <v>-28.02</v>
      </c>
    </row>
    <row r="93" spans="1:37" ht="15" thickBot="1" x14ac:dyDescent="0.35">
      <c r="A93" s="7" t="s">
        <v>70</v>
      </c>
      <c r="B93" s="8">
        <v>100.2</v>
      </c>
      <c r="C93" s="8">
        <v>0</v>
      </c>
      <c r="D93" s="8">
        <v>0</v>
      </c>
      <c r="E93" s="8">
        <v>0</v>
      </c>
      <c r="F93" s="8">
        <v>0</v>
      </c>
      <c r="G93" s="8">
        <v>100.2</v>
      </c>
      <c r="H93" s="8">
        <v>96</v>
      </c>
      <c r="I93" s="8">
        <v>-4.2</v>
      </c>
      <c r="J93" s="8">
        <v>-4.38</v>
      </c>
      <c r="V93" s="7" t="s">
        <v>70</v>
      </c>
      <c r="W93" s="8">
        <v>100</v>
      </c>
      <c r="X93" s="8">
        <v>0</v>
      </c>
      <c r="Y93" s="8">
        <v>0</v>
      </c>
      <c r="Z93" s="8">
        <v>0</v>
      </c>
      <c r="AA93" s="8">
        <v>0</v>
      </c>
      <c r="AB93" s="8">
        <v>0</v>
      </c>
      <c r="AC93" s="8">
        <v>0</v>
      </c>
      <c r="AD93" s="8">
        <v>0</v>
      </c>
      <c r="AE93" s="8">
        <v>0</v>
      </c>
      <c r="AF93" s="8">
        <v>0</v>
      </c>
      <c r="AG93" s="8">
        <v>100</v>
      </c>
      <c r="AH93" s="8">
        <v>96</v>
      </c>
      <c r="AI93" s="8">
        <v>-4</v>
      </c>
      <c r="AJ93" s="8">
        <v>-4.17</v>
      </c>
    </row>
    <row r="94" spans="1:37" ht="15" thickBot="1" x14ac:dyDescent="0.35">
      <c r="A94" s="15" t="s">
        <v>132</v>
      </c>
      <c r="B94" s="16">
        <f>SUM(B74:B93)</f>
        <v>1121</v>
      </c>
      <c r="C94" s="16">
        <f t="shared" ref="C94:G94" si="15">SUM(C74:C93)</f>
        <v>1129.7</v>
      </c>
      <c r="D94" s="16">
        <f t="shared" si="15"/>
        <v>1556.6000000000001</v>
      </c>
      <c r="E94" s="16">
        <f t="shared" si="15"/>
        <v>35.299999999999997</v>
      </c>
      <c r="F94" s="16">
        <f t="shared" si="15"/>
        <v>10.5</v>
      </c>
      <c r="G94" s="16">
        <f t="shared" si="15"/>
        <v>3852.9999999999991</v>
      </c>
      <c r="W94">
        <f>SUM(W74:W93)</f>
        <v>1120.8999999999999</v>
      </c>
      <c r="X94">
        <f t="shared" ref="X94:AF94" si="16">SUM(X74:X93)</f>
        <v>1114.8999999999999</v>
      </c>
      <c r="Y94" s="27">
        <f t="shared" si="16"/>
        <v>1548.4000000000003</v>
      </c>
      <c r="Z94">
        <f t="shared" si="16"/>
        <v>34.900000000000006</v>
      </c>
      <c r="AA94">
        <f t="shared" si="16"/>
        <v>16</v>
      </c>
      <c r="AB94">
        <f t="shared" si="16"/>
        <v>0</v>
      </c>
      <c r="AC94">
        <f t="shared" si="16"/>
        <v>0</v>
      </c>
      <c r="AD94">
        <f t="shared" si="16"/>
        <v>0</v>
      </c>
      <c r="AE94">
        <f t="shared" si="16"/>
        <v>16.600000000000001</v>
      </c>
      <c r="AF94">
        <f t="shared" si="16"/>
        <v>0</v>
      </c>
      <c r="AK94" t="s">
        <v>211</v>
      </c>
    </row>
    <row r="95" spans="1:37" ht="15" thickBot="1" x14ac:dyDescent="0.35">
      <c r="A95" s="15" t="s">
        <v>157</v>
      </c>
      <c r="B95" s="20">
        <f>CORREL('manual guesses'!B2:B21,'manual guesses'!$G$2:$G$21)</f>
        <v>1.9065021922362636E-2</v>
      </c>
      <c r="C95" s="20">
        <f>CORREL('manual guesses'!C2:C21,'manual guesses'!$G$2:$G$21)</f>
        <v>5.9982559251210328E-2</v>
      </c>
      <c r="D95" s="20">
        <f>CORREL('manual guesses'!D2:D21,'manual guesses'!$G$2:$G$21)</f>
        <v>0.17044038190539346</v>
      </c>
      <c r="E95" s="20">
        <f>CORREL('manual guesses'!E2:E21,'manual guesses'!$G$2:$G$21)</f>
        <v>-0.23400982686963553</v>
      </c>
      <c r="F95" s="19">
        <f>CORREL('manual guesses'!F2:F21,'manual guesses'!$G$2:$G$21)</f>
        <v>-2.3288924332299748E-3</v>
      </c>
      <c r="G95" s="16">
        <f>CORREL('manual guesses'!G2:G21,'manual guesses'!$G$2:$G$21)</f>
        <v>1</v>
      </c>
      <c r="K95" s="32">
        <f>SUM(B95:D95)</f>
        <v>0.24948796307896642</v>
      </c>
      <c r="L95">
        <v>98</v>
      </c>
      <c r="M95" s="32">
        <f>B95</f>
        <v>1.9065021922362636E-2</v>
      </c>
      <c r="N95" s="32">
        <f t="shared" ref="N95:O95" si="17">C95</f>
        <v>5.9982559251210328E-2</v>
      </c>
      <c r="O95" s="32">
        <f t="shared" si="17"/>
        <v>0.17044038190539346</v>
      </c>
      <c r="Q95" t="s">
        <v>207</v>
      </c>
      <c r="V95" s="9" t="s">
        <v>121</v>
      </c>
      <c r="W95" s="10">
        <v>390.5</v>
      </c>
    </row>
    <row r="96" spans="1:37" ht="15" thickBot="1" x14ac:dyDescent="0.35">
      <c r="A96" s="15" t="s">
        <v>158</v>
      </c>
      <c r="B96" s="21">
        <v>3</v>
      </c>
      <c r="C96" s="21">
        <v>2</v>
      </c>
      <c r="D96" s="21">
        <v>1</v>
      </c>
      <c r="E96" s="21" t="s">
        <v>159</v>
      </c>
      <c r="F96" s="21" t="s">
        <v>159</v>
      </c>
      <c r="G96" s="16" t="s">
        <v>26</v>
      </c>
      <c r="H96">
        <f>CORREL(H74:H93,G74:G93)</f>
        <v>0.98584418590397149</v>
      </c>
      <c r="I96" s="31">
        <f>SUMSQ(I74:I93)</f>
        <v>11661.64</v>
      </c>
      <c r="M96" s="33">
        <f>M95*$L$95/$K$95</f>
        <v>7.4888268168680039</v>
      </c>
      <c r="N96" s="33">
        <f t="shared" ref="N96:O96" si="18">N95*$L$95/$K$95</f>
        <v>23.561420495296808</v>
      </c>
      <c r="O96" s="33">
        <f t="shared" si="18"/>
        <v>66.949752687835186</v>
      </c>
      <c r="P96" s="31">
        <f>SUM(M96:O96)</f>
        <v>98</v>
      </c>
      <c r="Q96" s="28">
        <v>1</v>
      </c>
      <c r="R96" s="28">
        <v>1</v>
      </c>
      <c r="S96" s="31">
        <f>SUM(P96:R96)</f>
        <v>100</v>
      </c>
      <c r="V96" s="9" t="s">
        <v>122</v>
      </c>
      <c r="W96" s="10">
        <v>0</v>
      </c>
    </row>
    <row r="97" spans="1:23" ht="15" thickBot="1" x14ac:dyDescent="0.35">
      <c r="A97" s="9" t="s">
        <v>121</v>
      </c>
      <c r="B97" s="13">
        <v>383.6</v>
      </c>
      <c r="C97" t="s">
        <v>156</v>
      </c>
      <c r="M97" s="31"/>
      <c r="N97" s="31"/>
      <c r="O97" s="31"/>
      <c r="P97" s="31"/>
      <c r="V97" s="9" t="s">
        <v>123</v>
      </c>
      <c r="W97" s="10">
        <v>3852.9</v>
      </c>
    </row>
    <row r="98" spans="1:23" ht="15" thickBot="1" x14ac:dyDescent="0.35">
      <c r="A98" s="9" t="s">
        <v>122</v>
      </c>
      <c r="B98" s="10">
        <v>0</v>
      </c>
      <c r="V98" s="9" t="s">
        <v>124</v>
      </c>
      <c r="W98" s="10">
        <v>3853</v>
      </c>
    </row>
    <row r="99" spans="1:23" ht="15" thickBot="1" x14ac:dyDescent="0.35">
      <c r="A99" s="9" t="s">
        <v>123</v>
      </c>
      <c r="B99" s="10">
        <v>3853</v>
      </c>
      <c r="V99" s="9" t="s">
        <v>125</v>
      </c>
      <c r="W99" s="10">
        <v>-0.1</v>
      </c>
    </row>
    <row r="100" spans="1:23" ht="15" thickBot="1" x14ac:dyDescent="0.35">
      <c r="A100" s="9" t="s">
        <v>124</v>
      </c>
      <c r="B100" s="10">
        <v>3853</v>
      </c>
      <c r="V100" s="9" t="s">
        <v>126</v>
      </c>
      <c r="W100" s="10"/>
    </row>
    <row r="101" spans="1:23" ht="15" thickBot="1" x14ac:dyDescent="0.35">
      <c r="A101" s="9" t="s">
        <v>125</v>
      </c>
      <c r="B101" s="10">
        <v>0</v>
      </c>
      <c r="V101" s="9" t="s">
        <v>127</v>
      </c>
      <c r="W101" s="10"/>
    </row>
    <row r="102" spans="1:23" ht="15" thickBot="1" x14ac:dyDescent="0.35">
      <c r="A102" s="9" t="s">
        <v>126</v>
      </c>
      <c r="B102" s="10"/>
      <c r="V102" s="9" t="s">
        <v>128</v>
      </c>
      <c r="W102" s="10">
        <v>0</v>
      </c>
    </row>
    <row r="103" spans="1:23" ht="15" thickBot="1" x14ac:dyDescent="0.35">
      <c r="A103" s="9" t="s">
        <v>127</v>
      </c>
      <c r="B103" s="10"/>
    </row>
    <row r="104" spans="1:23" ht="15" thickBot="1" x14ac:dyDescent="0.35">
      <c r="A104" s="9" t="s">
        <v>128</v>
      </c>
      <c r="B104" s="10">
        <v>0</v>
      </c>
      <c r="V104" s="11" t="s">
        <v>129</v>
      </c>
    </row>
    <row r="106" spans="1:23" x14ac:dyDescent="0.3">
      <c r="A106" s="11" t="s">
        <v>129</v>
      </c>
      <c r="V106" s="12" t="s">
        <v>187</v>
      </c>
    </row>
    <row r="107" spans="1:23" x14ac:dyDescent="0.3">
      <c r="V107" s="12" t="s">
        <v>188</v>
      </c>
    </row>
    <row r="108" spans="1:23" x14ac:dyDescent="0.3">
      <c r="A108" s="12" t="s">
        <v>130</v>
      </c>
    </row>
    <row r="109" spans="1:23" x14ac:dyDescent="0.3">
      <c r="A109" s="12" t="s">
        <v>131</v>
      </c>
    </row>
  </sheetData>
  <hyperlinks>
    <hyperlink ref="A106" r:id="rId1" display="https://miau.my-x.hu/myx-free/coco/test/383599020241102133237.html" xr:uid="{7E05AC2C-573B-4D3A-9107-6A1BF89DB0FF}"/>
    <hyperlink ref="V104" r:id="rId2" display="https://miau.my-x.hu/myx-free/coco/test/526820220241102134658.html" xr:uid="{689B79F4-17EB-401A-A651-C3DB17AC6CB2}"/>
  </hyperlinks>
  <pageMargins left="0.7" right="0.7" top="0.75" bottom="0.75" header="0.3" footer="0.3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C7D674-3FC8-4A72-97C6-B33C750C2CB1}">
  <dimension ref="A1:U106"/>
  <sheetViews>
    <sheetView zoomScale="30" zoomScaleNormal="30" workbookViewId="0"/>
  </sheetViews>
  <sheetFormatPr defaultRowHeight="14.4" x14ac:dyDescent="0.3"/>
  <sheetData>
    <row r="1" spans="1:20" ht="18" x14ac:dyDescent="0.3">
      <c r="A1" s="3"/>
    </row>
    <row r="2" spans="1:20" x14ac:dyDescent="0.3">
      <c r="A2" s="4"/>
    </row>
    <row r="5" spans="1:20" ht="18" x14ac:dyDescent="0.3">
      <c r="A5" s="5" t="s">
        <v>37</v>
      </c>
      <c r="B5" s="6" t="s">
        <v>133</v>
      </c>
      <c r="C5" s="5" t="s">
        <v>38</v>
      </c>
      <c r="D5" s="6">
        <v>20</v>
      </c>
      <c r="E5" s="5" t="s">
        <v>39</v>
      </c>
      <c r="F5" s="6">
        <v>5</v>
      </c>
      <c r="G5" s="5" t="s">
        <v>40</v>
      </c>
      <c r="H5" s="6">
        <v>20</v>
      </c>
      <c r="I5" s="5" t="s">
        <v>41</v>
      </c>
      <c r="J5" s="6">
        <v>0</v>
      </c>
      <c r="K5" s="5" t="s">
        <v>42</v>
      </c>
      <c r="L5" s="6" t="s">
        <v>134</v>
      </c>
    </row>
    <row r="6" spans="1:20" ht="18.600000000000001" thickBot="1" x14ac:dyDescent="0.35">
      <c r="A6" s="3"/>
    </row>
    <row r="7" spans="1:20" ht="15" thickBot="1" x14ac:dyDescent="0.35">
      <c r="A7" s="7" t="s">
        <v>44</v>
      </c>
      <c r="B7" s="7" t="s">
        <v>45</v>
      </c>
      <c r="C7" s="7" t="s">
        <v>46</v>
      </c>
      <c r="D7" s="7" t="s">
        <v>47</v>
      </c>
      <c r="E7" s="7" t="s">
        <v>48</v>
      </c>
      <c r="F7" s="7" t="s">
        <v>49</v>
      </c>
      <c r="G7" s="7" t="s">
        <v>50</v>
      </c>
      <c r="O7" t="s">
        <v>0</v>
      </c>
      <c r="P7" t="s">
        <v>1</v>
      </c>
      <c r="Q7" t="s">
        <v>2</v>
      </c>
      <c r="R7" t="s">
        <v>3</v>
      </c>
      <c r="S7" t="s">
        <v>4</v>
      </c>
      <c r="T7" t="s">
        <v>25</v>
      </c>
    </row>
    <row r="8" spans="1:20" ht="15" thickBot="1" x14ac:dyDescent="0.35">
      <c r="A8" s="7" t="s">
        <v>51</v>
      </c>
      <c r="B8" s="17">
        <v>2</v>
      </c>
      <c r="C8" s="8">
        <v>2</v>
      </c>
      <c r="D8" s="8">
        <v>5</v>
      </c>
      <c r="E8" s="8">
        <v>8</v>
      </c>
      <c r="F8" s="8">
        <v>16</v>
      </c>
      <c r="G8" s="8">
        <v>419</v>
      </c>
      <c r="N8" t="s">
        <v>5</v>
      </c>
      <c r="O8" s="16">
        <v>20</v>
      </c>
      <c r="P8">
        <v>20</v>
      </c>
      <c r="Q8">
        <v>20</v>
      </c>
      <c r="R8">
        <v>20</v>
      </c>
      <c r="S8">
        <v>20</v>
      </c>
      <c r="T8">
        <v>419</v>
      </c>
    </row>
    <row r="9" spans="1:20" ht="15" thickBot="1" x14ac:dyDescent="0.35">
      <c r="A9" s="7" t="s">
        <v>52</v>
      </c>
      <c r="B9" s="8">
        <v>15</v>
      </c>
      <c r="C9" s="8">
        <v>14</v>
      </c>
      <c r="D9" s="8">
        <v>14</v>
      </c>
      <c r="E9" s="8">
        <v>10</v>
      </c>
      <c r="F9" s="8">
        <v>2</v>
      </c>
      <c r="G9" s="8">
        <v>85</v>
      </c>
      <c r="N9" t="s">
        <v>7</v>
      </c>
      <c r="O9">
        <v>5</v>
      </c>
      <c r="P9">
        <v>12</v>
      </c>
      <c r="Q9">
        <v>8</v>
      </c>
      <c r="R9">
        <v>16</v>
      </c>
      <c r="S9">
        <v>59</v>
      </c>
      <c r="T9">
        <v>85</v>
      </c>
    </row>
    <row r="10" spans="1:20" ht="15" thickBot="1" x14ac:dyDescent="0.35">
      <c r="A10" s="7" t="s">
        <v>53</v>
      </c>
      <c r="B10" s="8">
        <v>3</v>
      </c>
      <c r="C10" s="8">
        <v>15</v>
      </c>
      <c r="D10" s="8">
        <v>8</v>
      </c>
      <c r="E10" s="8">
        <v>13</v>
      </c>
      <c r="F10" s="8">
        <v>6</v>
      </c>
      <c r="G10" s="8">
        <v>178</v>
      </c>
      <c r="N10" t="s">
        <v>6</v>
      </c>
      <c r="O10">
        <v>14</v>
      </c>
      <c r="P10">
        <v>11</v>
      </c>
      <c r="Q10">
        <v>15</v>
      </c>
      <c r="R10">
        <v>11</v>
      </c>
      <c r="S10">
        <v>49</v>
      </c>
      <c r="T10">
        <v>178</v>
      </c>
    </row>
    <row r="11" spans="1:20" ht="15" thickBot="1" x14ac:dyDescent="0.35">
      <c r="A11" s="7" t="s">
        <v>54</v>
      </c>
      <c r="B11" s="8">
        <v>3</v>
      </c>
      <c r="C11" s="8">
        <v>13</v>
      </c>
      <c r="D11" s="8">
        <v>6</v>
      </c>
      <c r="E11" s="8">
        <v>5</v>
      </c>
      <c r="F11" s="8">
        <v>14</v>
      </c>
      <c r="G11" s="8">
        <v>260</v>
      </c>
      <c r="N11" t="s">
        <v>8</v>
      </c>
      <c r="O11">
        <v>14</v>
      </c>
      <c r="P11">
        <v>13</v>
      </c>
      <c r="Q11">
        <v>19</v>
      </c>
      <c r="R11">
        <v>26</v>
      </c>
      <c r="S11">
        <v>28</v>
      </c>
      <c r="T11">
        <v>260</v>
      </c>
    </row>
    <row r="12" spans="1:20" ht="15" thickBot="1" x14ac:dyDescent="0.35">
      <c r="A12" s="7" t="s">
        <v>55</v>
      </c>
      <c r="B12" s="8">
        <v>11</v>
      </c>
      <c r="C12" s="17">
        <v>4</v>
      </c>
      <c r="D12" s="8">
        <v>2</v>
      </c>
      <c r="E12" s="8">
        <v>12</v>
      </c>
      <c r="F12" s="8">
        <v>10</v>
      </c>
      <c r="G12" s="8">
        <v>397</v>
      </c>
      <c r="N12" t="s">
        <v>9</v>
      </c>
      <c r="O12">
        <v>7</v>
      </c>
      <c r="P12" s="16">
        <v>17</v>
      </c>
      <c r="Q12">
        <v>23</v>
      </c>
      <c r="R12">
        <v>12</v>
      </c>
      <c r="S12">
        <v>41</v>
      </c>
      <c r="T12">
        <v>397</v>
      </c>
    </row>
    <row r="13" spans="1:20" ht="15" thickBot="1" x14ac:dyDescent="0.35">
      <c r="A13" s="7" t="s">
        <v>56</v>
      </c>
      <c r="B13" s="8">
        <v>8</v>
      </c>
      <c r="C13" s="8">
        <v>6</v>
      </c>
      <c r="D13" s="8">
        <v>12</v>
      </c>
      <c r="E13" s="8">
        <v>3</v>
      </c>
      <c r="F13" s="8">
        <v>13</v>
      </c>
      <c r="G13" s="8">
        <v>221</v>
      </c>
      <c r="N13" t="s">
        <v>10</v>
      </c>
      <c r="O13">
        <v>12</v>
      </c>
      <c r="P13">
        <v>15</v>
      </c>
      <c r="Q13">
        <v>14</v>
      </c>
      <c r="R13">
        <v>29</v>
      </c>
      <c r="S13">
        <v>30</v>
      </c>
      <c r="T13">
        <v>221</v>
      </c>
    </row>
    <row r="14" spans="1:20" ht="15" thickBot="1" x14ac:dyDescent="0.35">
      <c r="A14" s="7" t="s">
        <v>57</v>
      </c>
      <c r="B14" s="8">
        <v>10</v>
      </c>
      <c r="C14" s="8">
        <v>16</v>
      </c>
      <c r="D14" s="8">
        <v>8</v>
      </c>
      <c r="E14" s="8">
        <v>8</v>
      </c>
      <c r="F14" s="8">
        <v>7</v>
      </c>
      <c r="G14" s="8">
        <v>157</v>
      </c>
      <c r="N14" t="s">
        <v>11</v>
      </c>
      <c r="O14">
        <v>8</v>
      </c>
      <c r="P14">
        <v>10</v>
      </c>
      <c r="Q14">
        <v>15</v>
      </c>
      <c r="R14">
        <v>20</v>
      </c>
      <c r="S14">
        <v>47</v>
      </c>
      <c r="T14">
        <v>157</v>
      </c>
    </row>
    <row r="15" spans="1:20" ht="15" thickBot="1" x14ac:dyDescent="0.35">
      <c r="A15" s="7" t="s">
        <v>58</v>
      </c>
      <c r="B15" s="8">
        <v>5</v>
      </c>
      <c r="C15" s="8">
        <v>6</v>
      </c>
      <c r="D15" s="17">
        <v>4</v>
      </c>
      <c r="E15" s="8">
        <v>11</v>
      </c>
      <c r="F15" s="8">
        <v>12</v>
      </c>
      <c r="G15" s="8">
        <v>327</v>
      </c>
      <c r="N15" t="s">
        <v>12</v>
      </c>
      <c r="O15">
        <v>13</v>
      </c>
      <c r="P15">
        <v>15</v>
      </c>
      <c r="Q15" s="16">
        <v>21</v>
      </c>
      <c r="R15">
        <v>13</v>
      </c>
      <c r="S15">
        <v>38</v>
      </c>
      <c r="T15">
        <v>327</v>
      </c>
    </row>
    <row r="16" spans="1:20" ht="15" thickBot="1" x14ac:dyDescent="0.35">
      <c r="A16" s="7" t="s">
        <v>59</v>
      </c>
      <c r="B16" s="8">
        <v>15</v>
      </c>
      <c r="C16" s="8">
        <v>6</v>
      </c>
      <c r="D16" s="8">
        <v>15</v>
      </c>
      <c r="E16" s="8">
        <v>2</v>
      </c>
      <c r="F16" s="8">
        <v>9</v>
      </c>
      <c r="G16" s="8">
        <v>94</v>
      </c>
      <c r="N16" t="s">
        <v>13</v>
      </c>
      <c r="O16">
        <v>5</v>
      </c>
      <c r="P16">
        <v>15</v>
      </c>
      <c r="Q16">
        <v>6</v>
      </c>
      <c r="R16">
        <v>30</v>
      </c>
      <c r="S16">
        <v>44</v>
      </c>
      <c r="T16">
        <v>94</v>
      </c>
    </row>
    <row r="17" spans="1:21" ht="15" thickBot="1" x14ac:dyDescent="0.35">
      <c r="A17" s="7" t="s">
        <v>60</v>
      </c>
      <c r="B17" s="8">
        <v>5</v>
      </c>
      <c r="C17" s="8">
        <v>5</v>
      </c>
      <c r="D17" s="8">
        <v>7</v>
      </c>
      <c r="E17" s="8">
        <v>19</v>
      </c>
      <c r="F17" s="17">
        <v>4</v>
      </c>
      <c r="G17" s="8">
        <v>285</v>
      </c>
      <c r="N17" t="s">
        <v>14</v>
      </c>
      <c r="O17">
        <v>13</v>
      </c>
      <c r="P17">
        <v>16</v>
      </c>
      <c r="Q17">
        <v>17</v>
      </c>
      <c r="R17">
        <v>0</v>
      </c>
      <c r="S17" s="16">
        <v>54</v>
      </c>
      <c r="T17">
        <v>285</v>
      </c>
    </row>
    <row r="18" spans="1:21" ht="15" thickBot="1" x14ac:dyDescent="0.35">
      <c r="A18" s="7" t="s">
        <v>61</v>
      </c>
      <c r="B18" s="8">
        <v>11</v>
      </c>
      <c r="C18" s="8">
        <v>6</v>
      </c>
      <c r="D18" s="8">
        <v>8</v>
      </c>
      <c r="E18" s="8">
        <v>6</v>
      </c>
      <c r="F18" s="8">
        <v>11</v>
      </c>
      <c r="G18" s="8">
        <v>231</v>
      </c>
      <c r="N18" t="s">
        <v>15</v>
      </c>
      <c r="O18">
        <v>7</v>
      </c>
      <c r="P18">
        <v>15</v>
      </c>
      <c r="Q18">
        <v>15</v>
      </c>
      <c r="R18">
        <v>23</v>
      </c>
      <c r="S18">
        <v>40</v>
      </c>
      <c r="T18">
        <v>231</v>
      </c>
    </row>
    <row r="19" spans="1:21" ht="15" thickBot="1" x14ac:dyDescent="0.35">
      <c r="A19" s="7" t="s">
        <v>62</v>
      </c>
      <c r="B19" s="8">
        <v>5</v>
      </c>
      <c r="C19" s="8">
        <v>6</v>
      </c>
      <c r="D19" s="8">
        <v>2</v>
      </c>
      <c r="E19" s="17">
        <v>7</v>
      </c>
      <c r="F19" s="8">
        <v>14</v>
      </c>
      <c r="G19" s="8">
        <v>357</v>
      </c>
      <c r="N19" t="s">
        <v>16</v>
      </c>
      <c r="O19">
        <v>13</v>
      </c>
      <c r="P19">
        <v>15</v>
      </c>
      <c r="Q19">
        <v>23</v>
      </c>
      <c r="R19" s="16">
        <v>21</v>
      </c>
      <c r="S19">
        <v>28</v>
      </c>
      <c r="T19">
        <v>357</v>
      </c>
    </row>
    <row r="20" spans="1:21" ht="15" thickBot="1" x14ac:dyDescent="0.35">
      <c r="A20" s="7" t="s">
        <v>63</v>
      </c>
      <c r="B20" s="8">
        <v>11</v>
      </c>
      <c r="C20" s="8">
        <v>11</v>
      </c>
      <c r="D20" s="8">
        <v>15</v>
      </c>
      <c r="E20" s="8">
        <v>4</v>
      </c>
      <c r="F20" s="8">
        <v>8</v>
      </c>
      <c r="G20" s="8">
        <v>90</v>
      </c>
      <c r="N20" t="s">
        <v>17</v>
      </c>
      <c r="O20">
        <v>7</v>
      </c>
      <c r="P20">
        <v>14</v>
      </c>
      <c r="Q20">
        <v>6</v>
      </c>
      <c r="R20">
        <v>27</v>
      </c>
      <c r="S20">
        <v>46</v>
      </c>
      <c r="T20">
        <v>90</v>
      </c>
    </row>
    <row r="21" spans="1:21" ht="15" thickBot="1" x14ac:dyDescent="0.35">
      <c r="A21" s="7" t="s">
        <v>64</v>
      </c>
      <c r="B21" s="8">
        <v>11</v>
      </c>
      <c r="C21" s="8">
        <v>3</v>
      </c>
      <c r="D21" s="8">
        <v>8</v>
      </c>
      <c r="E21" s="8">
        <v>19</v>
      </c>
      <c r="F21" s="8">
        <v>2</v>
      </c>
      <c r="G21" s="8">
        <v>292</v>
      </c>
      <c r="N21" t="s">
        <v>18</v>
      </c>
      <c r="O21">
        <v>7</v>
      </c>
      <c r="P21">
        <v>19</v>
      </c>
      <c r="Q21">
        <v>15</v>
      </c>
      <c r="R21">
        <v>0</v>
      </c>
      <c r="S21">
        <v>59</v>
      </c>
      <c r="T21">
        <v>292</v>
      </c>
    </row>
    <row r="22" spans="1:21" ht="15" thickBot="1" x14ac:dyDescent="0.35">
      <c r="A22" s="7" t="s">
        <v>65</v>
      </c>
      <c r="B22" s="8">
        <v>8</v>
      </c>
      <c r="C22" s="8">
        <v>11</v>
      </c>
      <c r="D22" s="8">
        <v>13</v>
      </c>
      <c r="E22" s="8">
        <v>14</v>
      </c>
      <c r="F22" s="8">
        <v>5</v>
      </c>
      <c r="G22" s="8">
        <v>170</v>
      </c>
      <c r="N22" t="s">
        <v>19</v>
      </c>
      <c r="O22">
        <v>12</v>
      </c>
      <c r="P22">
        <v>14</v>
      </c>
      <c r="Q22">
        <v>12</v>
      </c>
      <c r="R22">
        <v>10</v>
      </c>
      <c r="S22">
        <v>52</v>
      </c>
      <c r="T22">
        <v>170</v>
      </c>
    </row>
    <row r="23" spans="1:21" ht="15" thickBot="1" x14ac:dyDescent="0.35">
      <c r="A23" s="7" t="s">
        <v>66</v>
      </c>
      <c r="B23" s="8">
        <v>17</v>
      </c>
      <c r="C23" s="8">
        <v>17</v>
      </c>
      <c r="D23" s="8">
        <v>17</v>
      </c>
      <c r="E23" s="8">
        <v>15</v>
      </c>
      <c r="F23" s="8">
        <v>1</v>
      </c>
      <c r="G23" s="8">
        <v>1</v>
      </c>
      <c r="N23" t="s">
        <v>20</v>
      </c>
      <c r="O23">
        <v>1</v>
      </c>
      <c r="P23">
        <v>1</v>
      </c>
      <c r="Q23">
        <v>1</v>
      </c>
      <c r="R23">
        <v>1</v>
      </c>
      <c r="S23">
        <v>96</v>
      </c>
      <c r="T23">
        <v>1</v>
      </c>
    </row>
    <row r="24" spans="1:21" ht="15" thickBot="1" x14ac:dyDescent="0.35">
      <c r="A24" s="7" t="s">
        <v>67</v>
      </c>
      <c r="B24" s="8">
        <v>17</v>
      </c>
      <c r="C24" s="8">
        <v>17</v>
      </c>
      <c r="D24" s="8">
        <v>17</v>
      </c>
      <c r="E24" s="8">
        <v>1</v>
      </c>
      <c r="F24" s="8">
        <v>17</v>
      </c>
      <c r="G24" s="8">
        <v>1</v>
      </c>
      <c r="N24" t="s">
        <v>21</v>
      </c>
      <c r="O24">
        <v>1</v>
      </c>
      <c r="P24">
        <v>1</v>
      </c>
      <c r="Q24">
        <v>1</v>
      </c>
      <c r="R24">
        <v>96</v>
      </c>
      <c r="S24">
        <v>1</v>
      </c>
      <c r="T24">
        <v>1</v>
      </c>
    </row>
    <row r="25" spans="1:21" ht="15" thickBot="1" x14ac:dyDescent="0.35">
      <c r="A25" s="7" t="s">
        <v>68</v>
      </c>
      <c r="B25" s="8">
        <v>17</v>
      </c>
      <c r="C25" s="8">
        <v>17</v>
      </c>
      <c r="D25" s="8">
        <v>1</v>
      </c>
      <c r="E25" s="8">
        <v>15</v>
      </c>
      <c r="F25" s="8">
        <v>17</v>
      </c>
      <c r="G25" s="8">
        <v>96</v>
      </c>
      <c r="N25" t="s">
        <v>22</v>
      </c>
      <c r="O25">
        <v>1</v>
      </c>
      <c r="P25">
        <v>1</v>
      </c>
      <c r="Q25">
        <v>96</v>
      </c>
      <c r="R25">
        <v>1</v>
      </c>
      <c r="S25">
        <v>1</v>
      </c>
      <c r="T25">
        <v>96</v>
      </c>
    </row>
    <row r="26" spans="1:21" ht="15" thickBot="1" x14ac:dyDescent="0.35">
      <c r="A26" s="7" t="s">
        <v>69</v>
      </c>
      <c r="B26" s="8">
        <v>17</v>
      </c>
      <c r="C26" s="8">
        <v>1</v>
      </c>
      <c r="D26" s="8">
        <v>17</v>
      </c>
      <c r="E26" s="8">
        <v>15</v>
      </c>
      <c r="F26" s="8">
        <v>17</v>
      </c>
      <c r="G26" s="8">
        <v>96</v>
      </c>
      <c r="N26" t="s">
        <v>23</v>
      </c>
      <c r="O26">
        <v>1</v>
      </c>
      <c r="P26">
        <v>96</v>
      </c>
      <c r="Q26">
        <v>1</v>
      </c>
      <c r="R26">
        <v>1</v>
      </c>
      <c r="S26">
        <v>1</v>
      </c>
      <c r="T26">
        <v>96</v>
      </c>
    </row>
    <row r="27" spans="1:21" ht="15" thickBot="1" x14ac:dyDescent="0.35">
      <c r="A27" s="7" t="s">
        <v>70</v>
      </c>
      <c r="B27" s="8">
        <v>1</v>
      </c>
      <c r="C27" s="8">
        <v>17</v>
      </c>
      <c r="D27" s="8">
        <v>17</v>
      </c>
      <c r="E27" s="8">
        <v>15</v>
      </c>
      <c r="F27" s="8">
        <v>17</v>
      </c>
      <c r="G27" s="8">
        <v>96</v>
      </c>
      <c r="N27" t="s">
        <v>24</v>
      </c>
      <c r="O27">
        <v>96</v>
      </c>
      <c r="P27">
        <v>1</v>
      </c>
      <c r="Q27">
        <v>1</v>
      </c>
      <c r="R27">
        <v>1</v>
      </c>
      <c r="S27">
        <v>1</v>
      </c>
      <c r="T27">
        <v>96</v>
      </c>
    </row>
    <row r="28" spans="1:21" ht="18.600000000000001" thickBot="1" x14ac:dyDescent="0.35">
      <c r="A28" s="3"/>
    </row>
    <row r="29" spans="1:21" ht="15" thickBot="1" x14ac:dyDescent="0.35">
      <c r="A29" s="7" t="s">
        <v>71</v>
      </c>
      <c r="B29" s="7" t="s">
        <v>45</v>
      </c>
      <c r="C29" s="7" t="s">
        <v>46</v>
      </c>
      <c r="D29" s="7" t="s">
        <v>47</v>
      </c>
      <c r="E29" s="7" t="s">
        <v>48</v>
      </c>
      <c r="F29" s="7" t="s">
        <v>49</v>
      </c>
      <c r="N29" t="s">
        <v>26</v>
      </c>
      <c r="O29">
        <f>O8</f>
        <v>20</v>
      </c>
      <c r="P29">
        <f>P12</f>
        <v>17</v>
      </c>
      <c r="Q29">
        <f>Q15</f>
        <v>21</v>
      </c>
      <c r="R29">
        <f>R19</f>
        <v>21</v>
      </c>
      <c r="S29">
        <f>S17</f>
        <v>54</v>
      </c>
      <c r="U29">
        <f>SUM(O29:S29)</f>
        <v>133</v>
      </c>
    </row>
    <row r="30" spans="1:21" ht="15" thickBot="1" x14ac:dyDescent="0.35">
      <c r="A30" s="7" t="s">
        <v>72</v>
      </c>
      <c r="B30" s="8" t="s">
        <v>135</v>
      </c>
      <c r="C30" s="8" t="s">
        <v>135</v>
      </c>
      <c r="D30" s="8" t="s">
        <v>135</v>
      </c>
      <c r="E30" s="8" t="s">
        <v>136</v>
      </c>
      <c r="F30" s="8" t="s">
        <v>136</v>
      </c>
    </row>
    <row r="31" spans="1:21" ht="15" thickBot="1" x14ac:dyDescent="0.35">
      <c r="A31" s="7" t="s">
        <v>78</v>
      </c>
      <c r="B31" s="8" t="s">
        <v>137</v>
      </c>
      <c r="C31" s="8" t="s">
        <v>138</v>
      </c>
      <c r="D31" s="8" t="s">
        <v>138</v>
      </c>
      <c r="E31" s="8" t="s">
        <v>139</v>
      </c>
      <c r="F31" s="8" t="s">
        <v>138</v>
      </c>
      <c r="N31" t="str">
        <f>A94</f>
        <v>impact</v>
      </c>
      <c r="O31">
        <f>B94</f>
        <v>358</v>
      </c>
      <c r="P31">
        <f t="shared" ref="P31:S31" si="0">C94</f>
        <v>785</v>
      </c>
      <c r="Q31">
        <f t="shared" si="0"/>
        <v>423</v>
      </c>
      <c r="R31">
        <f t="shared" si="0"/>
        <v>1653</v>
      </c>
      <c r="S31">
        <f t="shared" si="0"/>
        <v>634</v>
      </c>
      <c r="U31">
        <f>SUM(O31:S31)</f>
        <v>3853</v>
      </c>
    </row>
    <row r="32" spans="1:21" ht="15" thickBot="1" x14ac:dyDescent="0.35">
      <c r="A32" s="7" t="s">
        <v>79</v>
      </c>
      <c r="B32" s="8" t="s">
        <v>138</v>
      </c>
      <c r="C32" s="8" t="s">
        <v>140</v>
      </c>
      <c r="D32" s="8" t="s">
        <v>138</v>
      </c>
      <c r="E32" s="8" t="s">
        <v>141</v>
      </c>
      <c r="F32" s="8" t="s">
        <v>138</v>
      </c>
      <c r="N32" t="s">
        <v>212</v>
      </c>
      <c r="O32">
        <f>O31/$U$31</f>
        <v>9.2914611990656634E-2</v>
      </c>
      <c r="P32">
        <f t="shared" ref="P32:S32" si="1">P31/$U$31</f>
        <v>0.2037373475214119</v>
      </c>
      <c r="Q32">
        <f t="shared" si="1"/>
        <v>0.10978458344147418</v>
      </c>
      <c r="R32">
        <f t="shared" si="1"/>
        <v>0.42901635089540618</v>
      </c>
      <c r="S32">
        <f t="shared" si="1"/>
        <v>0.16454710615105114</v>
      </c>
      <c r="U32">
        <v>100</v>
      </c>
    </row>
    <row r="33" spans="1:21" ht="15" thickBot="1" x14ac:dyDescent="0.35">
      <c r="A33" s="7" t="s">
        <v>81</v>
      </c>
      <c r="B33" s="8" t="s">
        <v>138</v>
      </c>
      <c r="C33" s="8" t="s">
        <v>142</v>
      </c>
      <c r="D33" s="8" t="s">
        <v>143</v>
      </c>
      <c r="E33" s="8" t="s">
        <v>144</v>
      </c>
      <c r="F33" s="8" t="s">
        <v>145</v>
      </c>
      <c r="N33" t="s">
        <v>213</v>
      </c>
      <c r="O33" s="31">
        <f>O32*$U$32</f>
        <v>9.2914611990656635</v>
      </c>
      <c r="P33" s="31">
        <f t="shared" ref="P33:S33" si="2">P32*$U$32</f>
        <v>20.373734752141189</v>
      </c>
      <c r="Q33" s="31">
        <f t="shared" si="2"/>
        <v>10.978458344147418</v>
      </c>
      <c r="R33" s="31">
        <f t="shared" si="2"/>
        <v>42.901635089540619</v>
      </c>
      <c r="S33" s="31">
        <f t="shared" si="2"/>
        <v>16.454710615105114</v>
      </c>
      <c r="U33">
        <f>SUM(O33:S33)</f>
        <v>100</v>
      </c>
    </row>
    <row r="34" spans="1:21" ht="15" thickBot="1" x14ac:dyDescent="0.35">
      <c r="A34" s="7" t="s">
        <v>83</v>
      </c>
      <c r="B34" s="8" t="s">
        <v>138</v>
      </c>
      <c r="C34" s="8" t="s">
        <v>138</v>
      </c>
      <c r="D34" s="8" t="s">
        <v>138</v>
      </c>
      <c r="E34" s="8" t="s">
        <v>146</v>
      </c>
      <c r="F34" s="8" t="s">
        <v>147</v>
      </c>
    </row>
    <row r="35" spans="1:21" ht="15" thickBot="1" x14ac:dyDescent="0.35">
      <c r="A35" s="7" t="s">
        <v>85</v>
      </c>
      <c r="B35" s="8" t="s">
        <v>138</v>
      </c>
      <c r="C35" s="8" t="s">
        <v>138</v>
      </c>
      <c r="D35" s="8" t="s">
        <v>138</v>
      </c>
      <c r="E35" s="8" t="s">
        <v>148</v>
      </c>
      <c r="F35" s="8" t="s">
        <v>149</v>
      </c>
    </row>
    <row r="36" spans="1:21" ht="15" thickBot="1" x14ac:dyDescent="0.35">
      <c r="A36" s="7" t="s">
        <v>89</v>
      </c>
      <c r="B36" s="8" t="s">
        <v>138</v>
      </c>
      <c r="C36" s="8" t="s">
        <v>138</v>
      </c>
      <c r="D36" s="8" t="s">
        <v>138</v>
      </c>
      <c r="E36" s="8" t="s">
        <v>150</v>
      </c>
      <c r="F36" s="8" t="s">
        <v>138</v>
      </c>
    </row>
    <row r="37" spans="1:21" ht="15" thickBot="1" x14ac:dyDescent="0.35">
      <c r="A37" s="7" t="s">
        <v>92</v>
      </c>
      <c r="B37" s="8" t="s">
        <v>138</v>
      </c>
      <c r="C37" s="8" t="s">
        <v>138</v>
      </c>
      <c r="D37" s="8" t="s">
        <v>138</v>
      </c>
      <c r="E37" s="8" t="s">
        <v>151</v>
      </c>
      <c r="F37" s="8" t="s">
        <v>138</v>
      </c>
    </row>
    <row r="38" spans="1:21" ht="15" thickBot="1" x14ac:dyDescent="0.35">
      <c r="A38" s="7" t="s">
        <v>95</v>
      </c>
      <c r="B38" s="8" t="s">
        <v>138</v>
      </c>
      <c r="C38" s="8" t="s">
        <v>138</v>
      </c>
      <c r="D38" s="8" t="s">
        <v>138</v>
      </c>
      <c r="E38" s="8" t="s">
        <v>138</v>
      </c>
      <c r="F38" s="8" t="s">
        <v>138</v>
      </c>
    </row>
    <row r="39" spans="1:21" ht="15" thickBot="1" x14ac:dyDescent="0.35">
      <c r="A39" s="7" t="s">
        <v>97</v>
      </c>
      <c r="B39" s="8" t="s">
        <v>138</v>
      </c>
      <c r="C39" s="8" t="s">
        <v>138</v>
      </c>
      <c r="D39" s="8" t="s">
        <v>138</v>
      </c>
      <c r="E39" s="8" t="s">
        <v>152</v>
      </c>
      <c r="F39" s="8" t="s">
        <v>138</v>
      </c>
    </row>
    <row r="40" spans="1:21" ht="15" thickBot="1" x14ac:dyDescent="0.35">
      <c r="A40" s="7" t="s">
        <v>99</v>
      </c>
      <c r="B40" s="8" t="s">
        <v>138</v>
      </c>
      <c r="C40" s="8" t="s">
        <v>138</v>
      </c>
      <c r="D40" s="8" t="s">
        <v>138</v>
      </c>
      <c r="E40" s="8" t="s">
        <v>138</v>
      </c>
      <c r="F40" s="8" t="s">
        <v>138</v>
      </c>
    </row>
    <row r="41" spans="1:21" ht="15" thickBot="1" x14ac:dyDescent="0.35">
      <c r="A41" s="7" t="s">
        <v>102</v>
      </c>
      <c r="B41" s="8" t="s">
        <v>138</v>
      </c>
      <c r="C41" s="8" t="s">
        <v>138</v>
      </c>
      <c r="D41" s="8" t="s">
        <v>138</v>
      </c>
      <c r="E41" s="8" t="s">
        <v>138</v>
      </c>
      <c r="F41" s="8" t="s">
        <v>138</v>
      </c>
    </row>
    <row r="42" spans="1:21" ht="15" thickBot="1" x14ac:dyDescent="0.35">
      <c r="A42" s="7" t="s">
        <v>105</v>
      </c>
      <c r="B42" s="8" t="s">
        <v>138</v>
      </c>
      <c r="C42" s="8" t="s">
        <v>138</v>
      </c>
      <c r="D42" s="8" t="s">
        <v>138</v>
      </c>
      <c r="E42" s="8" t="s">
        <v>138</v>
      </c>
      <c r="F42" s="8" t="s">
        <v>138</v>
      </c>
    </row>
    <row r="43" spans="1:21" ht="15" thickBot="1" x14ac:dyDescent="0.35">
      <c r="A43" s="7" t="s">
        <v>107</v>
      </c>
      <c r="B43" s="8" t="s">
        <v>138</v>
      </c>
      <c r="C43" s="8" t="s">
        <v>138</v>
      </c>
      <c r="D43" s="8" t="s">
        <v>138</v>
      </c>
      <c r="E43" s="8" t="s">
        <v>138</v>
      </c>
      <c r="F43" s="8" t="s">
        <v>138</v>
      </c>
    </row>
    <row r="44" spans="1:21" ht="15" thickBot="1" x14ac:dyDescent="0.35">
      <c r="A44" s="7" t="s">
        <v>108</v>
      </c>
      <c r="B44" s="8" t="s">
        <v>138</v>
      </c>
      <c r="C44" s="8" t="s">
        <v>138</v>
      </c>
      <c r="D44" s="8" t="s">
        <v>138</v>
      </c>
      <c r="E44" s="8" t="s">
        <v>138</v>
      </c>
      <c r="F44" s="8" t="s">
        <v>138</v>
      </c>
    </row>
    <row r="45" spans="1:21" ht="15" thickBot="1" x14ac:dyDescent="0.35">
      <c r="A45" s="7" t="s">
        <v>110</v>
      </c>
      <c r="B45" s="8" t="s">
        <v>138</v>
      </c>
      <c r="C45" s="8" t="s">
        <v>138</v>
      </c>
      <c r="D45" s="8" t="s">
        <v>138</v>
      </c>
      <c r="E45" s="8" t="s">
        <v>138</v>
      </c>
      <c r="F45" s="8" t="s">
        <v>138</v>
      </c>
    </row>
    <row r="46" spans="1:21" ht="15" thickBot="1" x14ac:dyDescent="0.35">
      <c r="A46" s="7" t="s">
        <v>111</v>
      </c>
      <c r="B46" s="8" t="s">
        <v>138</v>
      </c>
      <c r="C46" s="8" t="s">
        <v>138</v>
      </c>
      <c r="D46" s="8" t="s">
        <v>138</v>
      </c>
      <c r="E46" s="8" t="s">
        <v>138</v>
      </c>
      <c r="F46" s="8" t="s">
        <v>138</v>
      </c>
    </row>
    <row r="47" spans="1:21" ht="15" thickBot="1" x14ac:dyDescent="0.35">
      <c r="A47" s="7" t="s">
        <v>112</v>
      </c>
      <c r="B47" s="8" t="s">
        <v>138</v>
      </c>
      <c r="C47" s="8" t="s">
        <v>138</v>
      </c>
      <c r="D47" s="8" t="s">
        <v>138</v>
      </c>
      <c r="E47" s="8" t="s">
        <v>138</v>
      </c>
      <c r="F47" s="8" t="s">
        <v>138</v>
      </c>
    </row>
    <row r="48" spans="1:21" ht="15" thickBot="1" x14ac:dyDescent="0.35">
      <c r="A48" s="7" t="s">
        <v>113</v>
      </c>
      <c r="B48" s="8" t="s">
        <v>138</v>
      </c>
      <c r="C48" s="8" t="s">
        <v>138</v>
      </c>
      <c r="D48" s="8" t="s">
        <v>138</v>
      </c>
      <c r="E48" s="8" t="s">
        <v>138</v>
      </c>
      <c r="F48" s="8" t="s">
        <v>138</v>
      </c>
    </row>
    <row r="49" spans="1:12" ht="15" thickBot="1" x14ac:dyDescent="0.35">
      <c r="A49" s="7" t="s">
        <v>114</v>
      </c>
      <c r="B49" s="8" t="s">
        <v>138</v>
      </c>
      <c r="C49" s="8" t="s">
        <v>138</v>
      </c>
      <c r="D49" s="8" t="s">
        <v>138</v>
      </c>
      <c r="E49" s="8" t="s">
        <v>138</v>
      </c>
      <c r="F49" s="8" t="s">
        <v>138</v>
      </c>
    </row>
    <row r="50" spans="1:12" ht="18.600000000000001" thickBot="1" x14ac:dyDescent="0.35">
      <c r="A50" s="3"/>
    </row>
    <row r="51" spans="1:12" ht="15" thickBot="1" x14ac:dyDescent="0.35">
      <c r="A51" s="7" t="s">
        <v>115</v>
      </c>
      <c r="B51" s="7" t="s">
        <v>45</v>
      </c>
      <c r="C51" s="7" t="s">
        <v>46</v>
      </c>
      <c r="D51" s="7" t="s">
        <v>47</v>
      </c>
      <c r="E51" s="7" t="s">
        <v>48</v>
      </c>
      <c r="F51" s="7" t="s">
        <v>49</v>
      </c>
      <c r="H51">
        <f>MAX(B52:B71)</f>
        <v>262</v>
      </c>
      <c r="I51">
        <f t="shared" ref="I51:L51" si="3">MAX(C52:C71)</f>
        <v>397</v>
      </c>
      <c r="J51">
        <f t="shared" si="3"/>
        <v>327</v>
      </c>
      <c r="K51">
        <f t="shared" si="3"/>
        <v>357</v>
      </c>
      <c r="L51">
        <f t="shared" si="3"/>
        <v>285</v>
      </c>
    </row>
    <row r="52" spans="1:12" ht="15" thickBot="1" x14ac:dyDescent="0.35">
      <c r="A52" s="7" t="s">
        <v>72</v>
      </c>
      <c r="B52" s="8">
        <v>96</v>
      </c>
      <c r="C52" s="8">
        <v>96</v>
      </c>
      <c r="D52" s="8">
        <v>96</v>
      </c>
      <c r="E52" s="8">
        <v>1</v>
      </c>
      <c r="F52" s="8">
        <v>1</v>
      </c>
    </row>
    <row r="53" spans="1:12" ht="15" thickBot="1" x14ac:dyDescent="0.35">
      <c r="A53" s="18" t="s">
        <v>78</v>
      </c>
      <c r="B53" s="17">
        <v>262</v>
      </c>
      <c r="C53" s="8">
        <v>0</v>
      </c>
      <c r="D53" s="8">
        <v>0</v>
      </c>
      <c r="E53" s="8">
        <v>94</v>
      </c>
      <c r="F53" s="8">
        <v>0</v>
      </c>
    </row>
    <row r="54" spans="1:12" ht="15" thickBot="1" x14ac:dyDescent="0.35">
      <c r="A54" s="7" t="s">
        <v>79</v>
      </c>
      <c r="B54" s="8">
        <v>0</v>
      </c>
      <c r="C54" s="8">
        <v>292</v>
      </c>
      <c r="D54" s="8">
        <v>0</v>
      </c>
      <c r="E54" s="8">
        <v>221</v>
      </c>
      <c r="F54" s="8">
        <v>0</v>
      </c>
    </row>
    <row r="55" spans="1:12" ht="15" thickBot="1" x14ac:dyDescent="0.35">
      <c r="A55" s="18" t="s">
        <v>81</v>
      </c>
      <c r="B55" s="8">
        <v>0</v>
      </c>
      <c r="C55" s="17">
        <v>397</v>
      </c>
      <c r="D55" s="17">
        <v>327</v>
      </c>
      <c r="E55" s="8">
        <v>90</v>
      </c>
      <c r="F55" s="17">
        <v>285</v>
      </c>
    </row>
    <row r="56" spans="1:12" ht="15" thickBot="1" x14ac:dyDescent="0.35">
      <c r="A56" s="7" t="s">
        <v>83</v>
      </c>
      <c r="B56" s="8">
        <v>0</v>
      </c>
      <c r="C56" s="8">
        <v>0</v>
      </c>
      <c r="D56" s="8">
        <v>0</v>
      </c>
      <c r="E56" s="8">
        <v>260</v>
      </c>
      <c r="F56" s="8">
        <v>170</v>
      </c>
    </row>
    <row r="57" spans="1:12" ht="15" thickBot="1" x14ac:dyDescent="0.35">
      <c r="A57" s="7" t="s">
        <v>85</v>
      </c>
      <c r="B57" s="8">
        <v>0</v>
      </c>
      <c r="C57" s="8">
        <v>0</v>
      </c>
      <c r="D57" s="8">
        <v>0</v>
      </c>
      <c r="E57" s="8">
        <v>231</v>
      </c>
      <c r="F57" s="8">
        <v>178</v>
      </c>
    </row>
    <row r="58" spans="1:12" ht="15" thickBot="1" x14ac:dyDescent="0.35">
      <c r="A58" s="18" t="s">
        <v>89</v>
      </c>
      <c r="B58" s="8">
        <v>0</v>
      </c>
      <c r="C58" s="8">
        <v>0</v>
      </c>
      <c r="D58" s="8">
        <v>0</v>
      </c>
      <c r="E58" s="17">
        <v>357</v>
      </c>
      <c r="F58" s="8">
        <v>0</v>
      </c>
      <c r="H58" s="23">
        <f>B53+C55+D55+F55+E58</f>
        <v>1628</v>
      </c>
      <c r="I58" t="s">
        <v>160</v>
      </c>
      <c r="J58">
        <f>SUM(H51:L51)</f>
        <v>1628</v>
      </c>
    </row>
    <row r="59" spans="1:12" ht="15" thickBot="1" x14ac:dyDescent="0.35">
      <c r="A59" s="7" t="s">
        <v>92</v>
      </c>
      <c r="B59" s="8">
        <v>0</v>
      </c>
      <c r="C59" s="8">
        <v>0</v>
      </c>
      <c r="D59" s="8">
        <v>0</v>
      </c>
      <c r="E59" s="8">
        <v>157</v>
      </c>
      <c r="F59" s="8">
        <v>0</v>
      </c>
    </row>
    <row r="60" spans="1:12" ht="15" thickBot="1" x14ac:dyDescent="0.35">
      <c r="A60" s="7" t="s">
        <v>95</v>
      </c>
      <c r="B60" s="8">
        <v>0</v>
      </c>
      <c r="C60" s="8">
        <v>0</v>
      </c>
      <c r="D60" s="8">
        <v>0</v>
      </c>
      <c r="E60" s="8">
        <v>0</v>
      </c>
      <c r="F60" s="8">
        <v>0</v>
      </c>
    </row>
    <row r="61" spans="1:12" ht="15" thickBot="1" x14ac:dyDescent="0.35">
      <c r="A61" s="7" t="s">
        <v>97</v>
      </c>
      <c r="B61" s="8">
        <v>0</v>
      </c>
      <c r="C61" s="8">
        <v>0</v>
      </c>
      <c r="D61" s="8">
        <v>0</v>
      </c>
      <c r="E61" s="8">
        <v>85</v>
      </c>
      <c r="F61" s="8">
        <v>0</v>
      </c>
    </row>
    <row r="62" spans="1:12" ht="15" thickBot="1" x14ac:dyDescent="0.35">
      <c r="A62" s="7" t="s">
        <v>99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</row>
    <row r="63" spans="1:12" ht="15" thickBot="1" x14ac:dyDescent="0.35">
      <c r="A63" s="7" t="s">
        <v>102</v>
      </c>
      <c r="B63" s="8">
        <v>0</v>
      </c>
      <c r="C63" s="8">
        <v>0</v>
      </c>
      <c r="D63" s="8">
        <v>0</v>
      </c>
      <c r="E63" s="8">
        <v>0</v>
      </c>
      <c r="F63" s="8">
        <v>0</v>
      </c>
    </row>
    <row r="64" spans="1:12" ht="15" thickBot="1" x14ac:dyDescent="0.35">
      <c r="A64" s="7" t="s">
        <v>105</v>
      </c>
      <c r="B64" s="8">
        <v>0</v>
      </c>
      <c r="C64" s="8">
        <v>0</v>
      </c>
      <c r="D64" s="8">
        <v>0</v>
      </c>
      <c r="E64" s="8">
        <v>0</v>
      </c>
      <c r="F64" s="8">
        <v>0</v>
      </c>
    </row>
    <row r="65" spans="1:10" ht="15" thickBot="1" x14ac:dyDescent="0.35">
      <c r="A65" s="7" t="s">
        <v>107</v>
      </c>
      <c r="B65" s="8">
        <v>0</v>
      </c>
      <c r="C65" s="8">
        <v>0</v>
      </c>
      <c r="D65" s="8">
        <v>0</v>
      </c>
      <c r="E65" s="8">
        <v>0</v>
      </c>
      <c r="F65" s="8">
        <v>0</v>
      </c>
    </row>
    <row r="66" spans="1:10" ht="15" thickBot="1" x14ac:dyDescent="0.35">
      <c r="A66" s="7" t="s">
        <v>108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</row>
    <row r="67" spans="1:10" ht="15" thickBot="1" x14ac:dyDescent="0.35">
      <c r="A67" s="7" t="s">
        <v>110</v>
      </c>
      <c r="B67" s="8">
        <v>0</v>
      </c>
      <c r="C67" s="8">
        <v>0</v>
      </c>
      <c r="D67" s="8">
        <v>0</v>
      </c>
      <c r="E67" s="8">
        <v>0</v>
      </c>
      <c r="F67" s="8">
        <v>0</v>
      </c>
    </row>
    <row r="68" spans="1:10" ht="15" thickBot="1" x14ac:dyDescent="0.35">
      <c r="A68" s="7" t="s">
        <v>111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</row>
    <row r="69" spans="1:10" ht="15" thickBot="1" x14ac:dyDescent="0.35">
      <c r="A69" s="7" t="s">
        <v>112</v>
      </c>
      <c r="B69" s="8">
        <v>0</v>
      </c>
      <c r="C69" s="8">
        <v>0</v>
      </c>
      <c r="D69" s="8">
        <v>0</v>
      </c>
      <c r="E69" s="8">
        <v>0</v>
      </c>
      <c r="F69" s="8">
        <v>0</v>
      </c>
    </row>
    <row r="70" spans="1:10" ht="15" thickBot="1" x14ac:dyDescent="0.35">
      <c r="A70" s="7" t="s">
        <v>113</v>
      </c>
      <c r="B70" s="8">
        <v>0</v>
      </c>
      <c r="C70" s="8">
        <v>0</v>
      </c>
      <c r="D70" s="8">
        <v>0</v>
      </c>
      <c r="E70" s="8">
        <v>0</v>
      </c>
      <c r="F70" s="8">
        <v>0</v>
      </c>
    </row>
    <row r="71" spans="1:10" ht="15" thickBot="1" x14ac:dyDescent="0.35">
      <c r="A71" s="7" t="s">
        <v>114</v>
      </c>
      <c r="B71" s="8">
        <v>0</v>
      </c>
      <c r="C71" s="8">
        <v>0</v>
      </c>
      <c r="D71" s="8">
        <v>0</v>
      </c>
      <c r="E71" s="8">
        <v>0</v>
      </c>
      <c r="F71" s="8">
        <v>0</v>
      </c>
    </row>
    <row r="72" spans="1:10" ht="18.600000000000001" thickBot="1" x14ac:dyDescent="0.35">
      <c r="A72" s="3"/>
    </row>
    <row r="73" spans="1:10" ht="15" thickBot="1" x14ac:dyDescent="0.35">
      <c r="A73" s="7" t="s">
        <v>153</v>
      </c>
      <c r="B73" s="7" t="s">
        <v>45</v>
      </c>
      <c r="C73" s="7" t="s">
        <v>46</v>
      </c>
      <c r="D73" s="7" t="s">
        <v>47</v>
      </c>
      <c r="E73" s="7" t="s">
        <v>48</v>
      </c>
      <c r="F73" s="7" t="s">
        <v>49</v>
      </c>
      <c r="G73" s="7" t="s">
        <v>117</v>
      </c>
      <c r="H73" s="7" t="s">
        <v>118</v>
      </c>
      <c r="I73" s="7" t="s">
        <v>119</v>
      </c>
      <c r="J73" s="7" t="s">
        <v>120</v>
      </c>
    </row>
    <row r="74" spans="1:10" ht="15" thickBot="1" x14ac:dyDescent="0.35">
      <c r="A74" s="7" t="s">
        <v>51</v>
      </c>
      <c r="B74" s="8">
        <v>262</v>
      </c>
      <c r="C74" s="8">
        <v>0</v>
      </c>
      <c r="D74" s="8">
        <v>0</v>
      </c>
      <c r="E74" s="8">
        <v>157</v>
      </c>
      <c r="F74" s="8">
        <v>0</v>
      </c>
      <c r="G74" s="8">
        <v>419</v>
      </c>
      <c r="H74" s="8">
        <v>419</v>
      </c>
      <c r="I74" s="8">
        <v>0</v>
      </c>
      <c r="J74" s="8">
        <v>0</v>
      </c>
    </row>
    <row r="75" spans="1:10" ht="15" thickBot="1" x14ac:dyDescent="0.35">
      <c r="A75" s="7" t="s">
        <v>52</v>
      </c>
      <c r="B75" s="8">
        <v>0</v>
      </c>
      <c r="C75" s="8">
        <v>0</v>
      </c>
      <c r="D75" s="8">
        <v>0</v>
      </c>
      <c r="E75" s="8">
        <v>85</v>
      </c>
      <c r="F75" s="8">
        <v>0</v>
      </c>
      <c r="G75" s="8">
        <v>85</v>
      </c>
      <c r="H75" s="8">
        <v>85</v>
      </c>
      <c r="I75" s="8">
        <v>0</v>
      </c>
      <c r="J75" s="8">
        <v>0</v>
      </c>
    </row>
    <row r="76" spans="1:10" ht="15" thickBot="1" x14ac:dyDescent="0.35">
      <c r="A76" s="7" t="s">
        <v>53</v>
      </c>
      <c r="B76" s="8">
        <v>0</v>
      </c>
      <c r="C76" s="8">
        <v>0</v>
      </c>
      <c r="D76" s="8">
        <v>0</v>
      </c>
      <c r="E76" s="8">
        <v>0</v>
      </c>
      <c r="F76" s="8">
        <v>178</v>
      </c>
      <c r="G76" s="8">
        <v>178</v>
      </c>
      <c r="H76" s="8">
        <v>178</v>
      </c>
      <c r="I76" s="8">
        <v>0</v>
      </c>
      <c r="J76" s="8">
        <v>0</v>
      </c>
    </row>
    <row r="77" spans="1:10" ht="15" thickBot="1" x14ac:dyDescent="0.35">
      <c r="A77" s="7" t="s">
        <v>54</v>
      </c>
      <c r="B77" s="8">
        <v>0</v>
      </c>
      <c r="C77" s="8">
        <v>0</v>
      </c>
      <c r="D77" s="8">
        <v>0</v>
      </c>
      <c r="E77" s="8">
        <v>260</v>
      </c>
      <c r="F77" s="8">
        <v>0</v>
      </c>
      <c r="G77" s="8">
        <v>260</v>
      </c>
      <c r="H77" s="8">
        <v>260</v>
      </c>
      <c r="I77" s="8">
        <v>0</v>
      </c>
      <c r="J77" s="8">
        <v>0</v>
      </c>
    </row>
    <row r="78" spans="1:10" ht="15" thickBot="1" x14ac:dyDescent="0.35">
      <c r="A78" s="7" t="s">
        <v>55</v>
      </c>
      <c r="B78" s="8">
        <v>0</v>
      </c>
      <c r="C78" s="8">
        <v>397</v>
      </c>
      <c r="D78" s="8">
        <v>0</v>
      </c>
      <c r="E78" s="8">
        <v>0</v>
      </c>
      <c r="F78" s="8">
        <v>0</v>
      </c>
      <c r="G78" s="8">
        <v>397</v>
      </c>
      <c r="H78" s="8">
        <v>397</v>
      </c>
      <c r="I78" s="8">
        <v>0</v>
      </c>
      <c r="J78" s="8">
        <v>0</v>
      </c>
    </row>
    <row r="79" spans="1:10" ht="15" thickBot="1" x14ac:dyDescent="0.35">
      <c r="A79" s="7" t="s">
        <v>56</v>
      </c>
      <c r="B79" s="8">
        <v>0</v>
      </c>
      <c r="C79" s="8">
        <v>0</v>
      </c>
      <c r="D79" s="8">
        <v>0</v>
      </c>
      <c r="E79" s="8">
        <v>221</v>
      </c>
      <c r="F79" s="8">
        <v>0</v>
      </c>
      <c r="G79" s="8">
        <v>221</v>
      </c>
      <c r="H79" s="8">
        <v>221</v>
      </c>
      <c r="I79" s="8">
        <v>0</v>
      </c>
      <c r="J79" s="8">
        <v>0</v>
      </c>
    </row>
    <row r="80" spans="1:10" ht="15" thickBot="1" x14ac:dyDescent="0.35">
      <c r="A80" s="7" t="s">
        <v>57</v>
      </c>
      <c r="B80" s="8">
        <v>0</v>
      </c>
      <c r="C80" s="8">
        <v>0</v>
      </c>
      <c r="D80" s="8">
        <v>0</v>
      </c>
      <c r="E80" s="8">
        <v>157</v>
      </c>
      <c r="F80" s="8">
        <v>0</v>
      </c>
      <c r="G80" s="8">
        <v>157</v>
      </c>
      <c r="H80" s="8">
        <v>157</v>
      </c>
      <c r="I80" s="8">
        <v>0</v>
      </c>
      <c r="J80" s="8">
        <v>0</v>
      </c>
    </row>
    <row r="81" spans="1:10" ht="15" thickBot="1" x14ac:dyDescent="0.35">
      <c r="A81" s="7" t="s">
        <v>58</v>
      </c>
      <c r="B81" s="8">
        <v>0</v>
      </c>
      <c r="C81" s="8">
        <v>0</v>
      </c>
      <c r="D81" s="8">
        <v>327</v>
      </c>
      <c r="E81" s="8">
        <v>0</v>
      </c>
      <c r="F81" s="8">
        <v>0</v>
      </c>
      <c r="G81" s="8">
        <v>327</v>
      </c>
      <c r="H81" s="8">
        <v>327</v>
      </c>
      <c r="I81" s="8">
        <v>0</v>
      </c>
      <c r="J81" s="8">
        <v>0</v>
      </c>
    </row>
    <row r="82" spans="1:10" ht="15" thickBot="1" x14ac:dyDescent="0.35">
      <c r="A82" s="7" t="s">
        <v>59</v>
      </c>
      <c r="B82" s="8">
        <v>0</v>
      </c>
      <c r="C82" s="8">
        <v>0</v>
      </c>
      <c r="D82" s="8">
        <v>0</v>
      </c>
      <c r="E82" s="8">
        <v>94</v>
      </c>
      <c r="F82" s="8">
        <v>0</v>
      </c>
      <c r="G82" s="8">
        <v>94</v>
      </c>
      <c r="H82" s="8">
        <v>94</v>
      </c>
      <c r="I82" s="8">
        <v>0</v>
      </c>
      <c r="J82" s="8">
        <v>0</v>
      </c>
    </row>
    <row r="83" spans="1:10" ht="15" thickBot="1" x14ac:dyDescent="0.35">
      <c r="A83" s="7" t="s">
        <v>60</v>
      </c>
      <c r="B83" s="8">
        <v>0</v>
      </c>
      <c r="C83" s="8">
        <v>0</v>
      </c>
      <c r="D83" s="8">
        <v>0</v>
      </c>
      <c r="E83" s="8">
        <v>0</v>
      </c>
      <c r="F83" s="8">
        <v>285</v>
      </c>
      <c r="G83" s="8">
        <v>285</v>
      </c>
      <c r="H83" s="8">
        <v>285</v>
      </c>
      <c r="I83" s="8">
        <v>0</v>
      </c>
      <c r="J83" s="8">
        <v>0</v>
      </c>
    </row>
    <row r="84" spans="1:10" ht="15" thickBot="1" x14ac:dyDescent="0.35">
      <c r="A84" s="7" t="s">
        <v>61</v>
      </c>
      <c r="B84" s="8">
        <v>0</v>
      </c>
      <c r="C84" s="8">
        <v>0</v>
      </c>
      <c r="D84" s="8">
        <v>0</v>
      </c>
      <c r="E84" s="8">
        <v>231</v>
      </c>
      <c r="F84" s="8">
        <v>0</v>
      </c>
      <c r="G84" s="8">
        <v>231</v>
      </c>
      <c r="H84" s="8">
        <v>231</v>
      </c>
      <c r="I84" s="8">
        <v>0</v>
      </c>
      <c r="J84" s="8">
        <v>0</v>
      </c>
    </row>
    <row r="85" spans="1:10" ht="15" thickBot="1" x14ac:dyDescent="0.35">
      <c r="A85" s="7" t="s">
        <v>62</v>
      </c>
      <c r="B85" s="8">
        <v>0</v>
      </c>
      <c r="C85" s="8">
        <v>0</v>
      </c>
      <c r="D85" s="8">
        <v>0</v>
      </c>
      <c r="E85" s="8">
        <v>357</v>
      </c>
      <c r="F85" s="8">
        <v>0</v>
      </c>
      <c r="G85" s="8">
        <v>357</v>
      </c>
      <c r="H85" s="8">
        <v>357</v>
      </c>
      <c r="I85" s="8">
        <v>0</v>
      </c>
      <c r="J85" s="8">
        <v>0</v>
      </c>
    </row>
    <row r="86" spans="1:10" ht="15" thickBot="1" x14ac:dyDescent="0.35">
      <c r="A86" s="7" t="s">
        <v>63</v>
      </c>
      <c r="B86" s="8">
        <v>0</v>
      </c>
      <c r="C86" s="8">
        <v>0</v>
      </c>
      <c r="D86" s="8">
        <v>0</v>
      </c>
      <c r="E86" s="8">
        <v>90</v>
      </c>
      <c r="F86" s="8">
        <v>0</v>
      </c>
      <c r="G86" s="8">
        <v>90</v>
      </c>
      <c r="H86" s="8">
        <v>90</v>
      </c>
      <c r="I86" s="8">
        <v>0</v>
      </c>
      <c r="J86" s="8">
        <v>0</v>
      </c>
    </row>
    <row r="87" spans="1:10" ht="15" thickBot="1" x14ac:dyDescent="0.35">
      <c r="A87" s="7" t="s">
        <v>64</v>
      </c>
      <c r="B87" s="8">
        <v>0</v>
      </c>
      <c r="C87" s="8">
        <v>292</v>
      </c>
      <c r="D87" s="8">
        <v>0</v>
      </c>
      <c r="E87" s="8">
        <v>0</v>
      </c>
      <c r="F87" s="8">
        <v>0</v>
      </c>
      <c r="G87" s="8">
        <v>292</v>
      </c>
      <c r="H87" s="8">
        <v>292</v>
      </c>
      <c r="I87" s="8">
        <v>0</v>
      </c>
      <c r="J87" s="8">
        <v>0</v>
      </c>
    </row>
    <row r="88" spans="1:10" ht="15" thickBot="1" x14ac:dyDescent="0.35">
      <c r="A88" s="7" t="s">
        <v>65</v>
      </c>
      <c r="B88" s="8">
        <v>0</v>
      </c>
      <c r="C88" s="8">
        <v>0</v>
      </c>
      <c r="D88" s="8">
        <v>0</v>
      </c>
      <c r="E88" s="8">
        <v>0</v>
      </c>
      <c r="F88" s="8">
        <v>170</v>
      </c>
      <c r="G88" s="8">
        <v>170</v>
      </c>
      <c r="H88" s="8">
        <v>170</v>
      </c>
      <c r="I88" s="8">
        <v>0</v>
      </c>
      <c r="J88" s="8">
        <v>0</v>
      </c>
    </row>
    <row r="89" spans="1:10" ht="15" thickBot="1" x14ac:dyDescent="0.35">
      <c r="A89" s="7" t="s">
        <v>66</v>
      </c>
      <c r="B89" s="8">
        <v>0</v>
      </c>
      <c r="C89" s="8">
        <v>0</v>
      </c>
      <c r="D89" s="8">
        <v>0</v>
      </c>
      <c r="E89" s="8">
        <v>0</v>
      </c>
      <c r="F89" s="8">
        <v>1</v>
      </c>
      <c r="G89" s="8">
        <v>1</v>
      </c>
      <c r="H89" s="8">
        <v>1</v>
      </c>
      <c r="I89" s="8">
        <v>0</v>
      </c>
      <c r="J89" s="8">
        <v>0</v>
      </c>
    </row>
    <row r="90" spans="1:10" ht="15" thickBot="1" x14ac:dyDescent="0.35">
      <c r="A90" s="7" t="s">
        <v>67</v>
      </c>
      <c r="B90" s="8">
        <v>0</v>
      </c>
      <c r="C90" s="8">
        <v>0</v>
      </c>
      <c r="D90" s="8">
        <v>0</v>
      </c>
      <c r="E90" s="8">
        <v>1</v>
      </c>
      <c r="F90" s="8">
        <v>0</v>
      </c>
      <c r="G90" s="8">
        <v>1</v>
      </c>
      <c r="H90" s="8">
        <v>1</v>
      </c>
      <c r="I90" s="8">
        <v>0</v>
      </c>
      <c r="J90" s="8">
        <v>0</v>
      </c>
    </row>
    <row r="91" spans="1:10" ht="15" thickBot="1" x14ac:dyDescent="0.35">
      <c r="A91" s="7" t="s">
        <v>68</v>
      </c>
      <c r="B91" s="8">
        <v>0</v>
      </c>
      <c r="C91" s="8">
        <v>0</v>
      </c>
      <c r="D91" s="8">
        <v>96</v>
      </c>
      <c r="E91" s="8">
        <v>0</v>
      </c>
      <c r="F91" s="8">
        <v>0</v>
      </c>
      <c r="G91" s="8">
        <v>96</v>
      </c>
      <c r="H91" s="8">
        <v>96</v>
      </c>
      <c r="I91" s="8">
        <v>0</v>
      </c>
      <c r="J91" s="8">
        <v>0</v>
      </c>
    </row>
    <row r="92" spans="1:10" ht="15" thickBot="1" x14ac:dyDescent="0.35">
      <c r="A92" s="7" t="s">
        <v>69</v>
      </c>
      <c r="B92" s="8">
        <v>0</v>
      </c>
      <c r="C92" s="8">
        <v>96</v>
      </c>
      <c r="D92" s="8">
        <v>0</v>
      </c>
      <c r="E92" s="8">
        <v>0</v>
      </c>
      <c r="F92" s="8">
        <v>0</v>
      </c>
      <c r="G92" s="8">
        <v>96</v>
      </c>
      <c r="H92" s="8">
        <v>96</v>
      </c>
      <c r="I92" s="8">
        <v>0</v>
      </c>
      <c r="J92" s="8">
        <v>0</v>
      </c>
    </row>
    <row r="93" spans="1:10" ht="15" thickBot="1" x14ac:dyDescent="0.35">
      <c r="A93" s="7" t="s">
        <v>70</v>
      </c>
      <c r="B93" s="8">
        <v>96</v>
      </c>
      <c r="C93" s="8">
        <v>0</v>
      </c>
      <c r="D93" s="8">
        <v>0</v>
      </c>
      <c r="E93" s="8">
        <v>0</v>
      </c>
      <c r="F93" s="8">
        <v>0</v>
      </c>
      <c r="G93" s="8">
        <v>96</v>
      </c>
      <c r="H93" s="8">
        <v>96</v>
      </c>
      <c r="I93" s="8">
        <v>0</v>
      </c>
      <c r="J93" s="8">
        <v>0</v>
      </c>
    </row>
    <row r="94" spans="1:10" ht="15" thickBot="1" x14ac:dyDescent="0.35">
      <c r="A94" s="14" t="s">
        <v>132</v>
      </c>
      <c r="B94">
        <f>SUM(B74:B93)</f>
        <v>358</v>
      </c>
      <c r="C94">
        <f t="shared" ref="C94:H94" si="4">SUM(C74:C93)</f>
        <v>785</v>
      </c>
      <c r="D94">
        <f t="shared" si="4"/>
        <v>423</v>
      </c>
      <c r="E94">
        <f t="shared" si="4"/>
        <v>1653</v>
      </c>
      <c r="F94">
        <f t="shared" si="4"/>
        <v>634</v>
      </c>
      <c r="G94">
        <f t="shared" si="4"/>
        <v>3853</v>
      </c>
      <c r="H94">
        <f t="shared" si="4"/>
        <v>3853</v>
      </c>
    </row>
    <row r="95" spans="1:10" ht="15" thickBot="1" x14ac:dyDescent="0.35">
      <c r="A95" s="9" t="s">
        <v>121</v>
      </c>
      <c r="B95" s="22">
        <v>290</v>
      </c>
    </row>
    <row r="96" spans="1:10" ht="15" thickBot="1" x14ac:dyDescent="0.35">
      <c r="A96" s="9" t="s">
        <v>122</v>
      </c>
      <c r="B96" s="10">
        <v>0</v>
      </c>
    </row>
    <row r="97" spans="1:2" ht="15" thickBot="1" x14ac:dyDescent="0.35">
      <c r="A97" s="9" t="s">
        <v>123</v>
      </c>
      <c r="B97" s="10">
        <v>3853</v>
      </c>
    </row>
    <row r="98" spans="1:2" ht="15" thickBot="1" x14ac:dyDescent="0.35">
      <c r="A98" s="9" t="s">
        <v>124</v>
      </c>
      <c r="B98" s="10">
        <v>3853</v>
      </c>
    </row>
    <row r="99" spans="1:2" ht="15" thickBot="1" x14ac:dyDescent="0.35">
      <c r="A99" s="9" t="s">
        <v>125</v>
      </c>
      <c r="B99" s="10">
        <v>0</v>
      </c>
    </row>
    <row r="100" spans="1:2" ht="15" thickBot="1" x14ac:dyDescent="0.35">
      <c r="A100" s="9" t="s">
        <v>126</v>
      </c>
      <c r="B100" s="10"/>
    </row>
    <row r="101" spans="1:2" ht="15" thickBot="1" x14ac:dyDescent="0.35">
      <c r="A101" s="9" t="s">
        <v>127</v>
      </c>
      <c r="B101" s="10"/>
    </row>
    <row r="102" spans="1:2" ht="15" thickBot="1" x14ac:dyDescent="0.35">
      <c r="A102" s="9" t="s">
        <v>128</v>
      </c>
      <c r="B102" s="10">
        <v>0</v>
      </c>
    </row>
    <row r="105" spans="1:2" ht="18" x14ac:dyDescent="0.35">
      <c r="A105" s="2" t="s">
        <v>154</v>
      </c>
    </row>
    <row r="106" spans="1:2" ht="18" x14ac:dyDescent="0.35">
      <c r="A106" s="2" t="s">
        <v>155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BA73E-FA1B-4282-9619-516AA84CD64F}">
  <dimension ref="A1:AM36"/>
  <sheetViews>
    <sheetView zoomScale="60" zoomScaleNormal="60" workbookViewId="0"/>
  </sheetViews>
  <sheetFormatPr defaultRowHeight="14.4" x14ac:dyDescent="0.3"/>
  <cols>
    <col min="1" max="1" width="10.109375" bestFit="1" customWidth="1"/>
    <col min="2" max="6" width="6" bestFit="1" customWidth="1"/>
    <col min="7" max="7" width="7.21875" bestFit="1" customWidth="1"/>
    <col min="8" max="8" width="4.44140625" bestFit="1" customWidth="1"/>
    <col min="9" max="13" width="6" bestFit="1" customWidth="1"/>
    <col min="14" max="14" width="5.77734375" bestFit="1" customWidth="1"/>
    <col min="16" max="16" width="3.33203125" bestFit="1" customWidth="1"/>
    <col min="17" max="21" width="6" bestFit="1" customWidth="1"/>
    <col min="22" max="22" width="9.33203125" bestFit="1" customWidth="1"/>
    <col min="24" max="24" width="21.88671875" bestFit="1" customWidth="1"/>
    <col min="25" max="30" width="6" bestFit="1" customWidth="1"/>
    <col min="31" max="31" width="10.109375" bestFit="1" customWidth="1"/>
    <col min="32" max="32" width="6.6640625" bestFit="1" customWidth="1"/>
    <col min="33" max="33" width="12.21875" bestFit="1" customWidth="1"/>
    <col min="34" max="34" width="11.33203125" bestFit="1" customWidth="1"/>
    <col min="35" max="35" width="6" bestFit="1" customWidth="1"/>
    <col min="36" max="36" width="4.88671875" bestFit="1" customWidth="1"/>
    <col min="37" max="37" width="6" bestFit="1" customWidth="1"/>
    <col min="38" max="39" width="3.77734375" bestFit="1" customWidth="1"/>
  </cols>
  <sheetData>
    <row r="1" spans="1:39" x14ac:dyDescent="0.3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25</v>
      </c>
      <c r="I1" t="str">
        <f>B1</f>
        <v>wise1</v>
      </c>
      <c r="J1" t="str">
        <f t="shared" ref="J1:N16" si="0">C1</f>
        <v>wise2</v>
      </c>
      <c r="K1" t="str">
        <f t="shared" si="0"/>
        <v>wise3</v>
      </c>
      <c r="L1" t="str">
        <f t="shared" si="0"/>
        <v>wise4</v>
      </c>
      <c r="M1" t="str">
        <f t="shared" si="0"/>
        <v>wise5</v>
      </c>
      <c r="N1" t="str">
        <f t="shared" si="0"/>
        <v>PRIZE</v>
      </c>
      <c r="Q1" t="str">
        <f>I1</f>
        <v>wise1</v>
      </c>
      <c r="R1" t="str">
        <f t="shared" ref="R1:U1" si="1">J1</f>
        <v>wise2</v>
      </c>
      <c r="S1" t="str">
        <f t="shared" si="1"/>
        <v>wise3</v>
      </c>
      <c r="T1" t="str">
        <f t="shared" si="1"/>
        <v>wise4</v>
      </c>
      <c r="U1" t="str">
        <f t="shared" si="1"/>
        <v>wise5</v>
      </c>
      <c r="V1" t="s">
        <v>192</v>
      </c>
      <c r="Y1" t="str">
        <f>Q1</f>
        <v>wise1</v>
      </c>
      <c r="Z1" t="str">
        <f>R1</f>
        <v>wise2</v>
      </c>
      <c r="AA1" t="str">
        <f>S1</f>
        <v>wise3</v>
      </c>
      <c r="AB1" t="str">
        <f>T1</f>
        <v>wise4</v>
      </c>
      <c r="AC1" t="str">
        <f>U1</f>
        <v>wise5</v>
      </c>
      <c r="AD1" t="str">
        <f>N1</f>
        <v>PRIZE</v>
      </c>
      <c r="AE1" t="s">
        <v>189</v>
      </c>
      <c r="AF1" t="s">
        <v>190</v>
      </c>
      <c r="AG1" t="s">
        <v>191</v>
      </c>
    </row>
    <row r="2" spans="1:39" x14ac:dyDescent="0.3">
      <c r="A2" t="s">
        <v>5</v>
      </c>
      <c r="B2">
        <v>20</v>
      </c>
      <c r="C2">
        <v>20</v>
      </c>
      <c r="D2">
        <v>20</v>
      </c>
      <c r="E2">
        <v>20</v>
      </c>
      <c r="F2">
        <v>20</v>
      </c>
      <c r="G2">
        <v>419</v>
      </c>
      <c r="I2">
        <f>RANK(B2,B$2:B$21,0)</f>
        <v>2</v>
      </c>
      <c r="J2">
        <f t="shared" ref="J2:M21" si="2">RANK(C2,C$2:C$21,0)</f>
        <v>2</v>
      </c>
      <c r="K2">
        <f t="shared" si="2"/>
        <v>5</v>
      </c>
      <c r="L2">
        <f t="shared" si="2"/>
        <v>8</v>
      </c>
      <c r="M2">
        <f t="shared" si="2"/>
        <v>16</v>
      </c>
      <c r="N2">
        <f t="shared" si="0"/>
        <v>419</v>
      </c>
      <c r="P2">
        <v>1</v>
      </c>
      <c r="Q2" s="35">
        <v>214.15316237893384</v>
      </c>
      <c r="R2" s="35">
        <v>57.920801566541023</v>
      </c>
      <c r="S2" s="35">
        <v>182.96641058161813</v>
      </c>
      <c r="T2" s="35">
        <v>2.0828093072930831</v>
      </c>
      <c r="U2" s="35">
        <v>0.28992367065279184</v>
      </c>
      <c r="V2" s="36">
        <f>PRODUCT(Q2:U2)</f>
        <v>1370451.3021224926</v>
      </c>
      <c r="W2" s="30" t="s">
        <v>199</v>
      </c>
      <c r="X2" s="30" t="str">
        <f>A2</f>
        <v>example1</v>
      </c>
      <c r="Y2" s="30">
        <f>VLOOKUP(I2,$P$2:$U$21,Q$22,0)</f>
        <v>3.4220979629496009</v>
      </c>
      <c r="Z2" s="30">
        <f t="shared" ref="Z2:Z21" si="3">VLOOKUP(J2,$P$2:$U$21,R$22,0)</f>
        <v>57.920801566523288</v>
      </c>
      <c r="AA2" s="30">
        <f t="shared" ref="AA2:AA21" si="4">VLOOKUP(K2,$P$2:$U$21,S$22,0)</f>
        <v>4.3329465565542504</v>
      </c>
      <c r="AB2" s="30">
        <f t="shared" ref="AB2:AB21" si="5">VLOOKUP(L2,$P$2:$U$21,T$22,0)</f>
        <v>1.9127883695977799</v>
      </c>
      <c r="AC2" s="30">
        <f t="shared" ref="AC2:AC21" si="6">VLOOKUP(M2,$P$2:$U$21,U$22,0)</f>
        <v>0.25505661693795545</v>
      </c>
      <c r="AD2" s="30">
        <f>N2</f>
        <v>419</v>
      </c>
      <c r="AE2" s="30">
        <f>PRODUCT(Y2:AC2)</f>
        <v>418.99983404578569</v>
      </c>
      <c r="AF2" s="30">
        <f>AD2-AE2</f>
        <v>1.6595421431020441E-4</v>
      </c>
      <c r="AG2" s="30">
        <f>ABS(AF2)</f>
        <v>1.6595421431020441E-4</v>
      </c>
      <c r="AH2" s="30"/>
      <c r="AI2" s="30">
        <f>Q2-Q3</f>
        <v>210.73106441598424</v>
      </c>
      <c r="AJ2" s="30">
        <f t="shared" ref="AJ2:AJ20" si="7">R2-R3</f>
        <v>1.7735146684572101E-11</v>
      </c>
      <c r="AK2" s="30">
        <f t="shared" ref="AK2:AK20" si="8">S2-S3</f>
        <v>178.2539265955279</v>
      </c>
      <c r="AL2" s="30">
        <f t="shared" ref="AL2:AM20" si="9">T2-T3</f>
        <v>5.2950621665104336E-10</v>
      </c>
      <c r="AM2" s="30">
        <f t="shared" si="9"/>
        <v>-7.6814998806185031E-11</v>
      </c>
    </row>
    <row r="3" spans="1:39" x14ac:dyDescent="0.3">
      <c r="A3" t="s">
        <v>7</v>
      </c>
      <c r="B3">
        <v>5</v>
      </c>
      <c r="C3">
        <v>12</v>
      </c>
      <c r="D3">
        <v>8</v>
      </c>
      <c r="E3">
        <v>16</v>
      </c>
      <c r="F3">
        <v>59</v>
      </c>
      <c r="G3">
        <v>85</v>
      </c>
      <c r="I3">
        <f t="shared" ref="I3:I21" si="10">RANK(B3,B$2:B$21,0)</f>
        <v>15</v>
      </c>
      <c r="J3">
        <f t="shared" si="2"/>
        <v>14</v>
      </c>
      <c r="K3">
        <f t="shared" si="2"/>
        <v>14</v>
      </c>
      <c r="L3">
        <f t="shared" si="2"/>
        <v>10</v>
      </c>
      <c r="M3">
        <f t="shared" si="2"/>
        <v>2</v>
      </c>
      <c r="N3">
        <f t="shared" si="0"/>
        <v>85</v>
      </c>
      <c r="P3">
        <v>2</v>
      </c>
      <c r="Q3" s="34">
        <v>3.4220979629496009</v>
      </c>
      <c r="R3" s="34">
        <v>57.920801566523288</v>
      </c>
      <c r="S3" s="34">
        <v>4.7124839860902421</v>
      </c>
      <c r="T3" s="34">
        <v>2.0828093067635769</v>
      </c>
      <c r="U3" s="34">
        <v>0.28992367072960684</v>
      </c>
      <c r="V3" s="36"/>
      <c r="W3" s="30"/>
      <c r="X3" s="30" t="str">
        <f t="shared" ref="X3:X21" si="11">A3</f>
        <v>example2</v>
      </c>
      <c r="Y3" s="30">
        <f t="shared" ref="Y3:Y21" si="12">VLOOKUP(I3,$P$2:$U$21,Q$22,0)</f>
        <v>1.9978667452645695</v>
      </c>
      <c r="Z3" s="30">
        <f t="shared" si="3"/>
        <v>36.112547708212723</v>
      </c>
      <c r="AA3" s="30">
        <f t="shared" si="4"/>
        <v>2.1325511574327249</v>
      </c>
      <c r="AB3" s="30">
        <f t="shared" si="5"/>
        <v>1.905519047524356</v>
      </c>
      <c r="AC3" s="30">
        <f t="shared" si="6"/>
        <v>0.28992367072960684</v>
      </c>
      <c r="AD3" s="30">
        <f t="shared" ref="AD3:AD21" si="13">N3</f>
        <v>85</v>
      </c>
      <c r="AE3" s="30">
        <f t="shared" ref="AE3:AE21" si="14">PRODUCT(Y3:AC3)</f>
        <v>85.000420426908974</v>
      </c>
      <c r="AF3" s="30">
        <f t="shared" ref="AF3:AF21" si="15">AD3-AE3</f>
        <v>-4.2042690897403645E-4</v>
      </c>
      <c r="AG3" s="30">
        <f t="shared" ref="AG3:AG21" si="16">ABS(AF3)</f>
        <v>4.2042690897403645E-4</v>
      </c>
      <c r="AH3" s="30"/>
      <c r="AI3" s="30">
        <f t="shared" ref="AI3:AI20" si="17">Q3-Q4</f>
        <v>1.6226871980677515E-2</v>
      </c>
      <c r="AJ3" s="30">
        <f t="shared" si="7"/>
        <v>1.1586820392039954E-10</v>
      </c>
      <c r="AK3" s="30">
        <f t="shared" si="8"/>
        <v>0.37953742947015101</v>
      </c>
      <c r="AL3" s="30">
        <f t="shared" si="9"/>
        <v>0.17002092222983922</v>
      </c>
      <c r="AM3" s="30">
        <f t="shared" si="9"/>
        <v>2.9145574287348097E-9</v>
      </c>
    </row>
    <row r="4" spans="1:39" x14ac:dyDescent="0.3">
      <c r="A4" t="s">
        <v>6</v>
      </c>
      <c r="B4">
        <v>14</v>
      </c>
      <c r="C4">
        <v>11</v>
      </c>
      <c r="D4">
        <v>15</v>
      </c>
      <c r="E4">
        <v>11</v>
      </c>
      <c r="F4">
        <v>49</v>
      </c>
      <c r="G4">
        <v>178</v>
      </c>
      <c r="I4">
        <f t="shared" si="10"/>
        <v>3</v>
      </c>
      <c r="J4">
        <f t="shared" si="2"/>
        <v>15</v>
      </c>
      <c r="K4">
        <f t="shared" si="2"/>
        <v>8</v>
      </c>
      <c r="L4">
        <f t="shared" si="2"/>
        <v>13</v>
      </c>
      <c r="M4">
        <f t="shared" si="2"/>
        <v>6</v>
      </c>
      <c r="N4">
        <f t="shared" si="0"/>
        <v>178</v>
      </c>
      <c r="P4">
        <v>3</v>
      </c>
      <c r="Q4" s="34">
        <v>3.4058710909689234</v>
      </c>
      <c r="R4" s="34">
        <v>57.92080156640742</v>
      </c>
      <c r="S4" s="34">
        <v>4.3329465566200911</v>
      </c>
      <c r="T4" s="34">
        <v>1.9127883845337377</v>
      </c>
      <c r="U4" s="34">
        <v>0.28992366781504941</v>
      </c>
      <c r="V4" s="30"/>
      <c r="W4" s="30"/>
      <c r="X4" s="30" t="str">
        <f t="shared" si="11"/>
        <v>example3</v>
      </c>
      <c r="Y4" s="30">
        <f t="shared" si="12"/>
        <v>3.4058710909689234</v>
      </c>
      <c r="Z4" s="30">
        <f t="shared" si="3"/>
        <v>31.786049431521054</v>
      </c>
      <c r="AA4" s="30">
        <f t="shared" si="4"/>
        <v>3.0492580056003722</v>
      </c>
      <c r="AB4" s="30">
        <f t="shared" si="5"/>
        <v>1.9055190475243535</v>
      </c>
      <c r="AC4" s="30">
        <f t="shared" si="6"/>
        <v>0.28297369260836974</v>
      </c>
      <c r="AD4" s="30">
        <f t="shared" si="13"/>
        <v>178</v>
      </c>
      <c r="AE4" s="30">
        <f t="shared" si="14"/>
        <v>177.99929812918054</v>
      </c>
      <c r="AF4" s="30">
        <f t="shared" si="15"/>
        <v>7.018708194550527E-4</v>
      </c>
      <c r="AG4" s="30">
        <f t="shared" si="16"/>
        <v>7.018708194550527E-4</v>
      </c>
      <c r="AH4" s="30"/>
      <c r="AI4" s="30">
        <f t="shared" si="17"/>
        <v>0.41321822062676627</v>
      </c>
      <c r="AJ4" s="30">
        <f t="shared" si="7"/>
        <v>1.8735590856522322E-10</v>
      </c>
      <c r="AK4" s="30">
        <f t="shared" si="8"/>
        <v>0</v>
      </c>
      <c r="AL4" s="30">
        <f t="shared" si="9"/>
        <v>4.4854786551695724E-11</v>
      </c>
      <c r="AM4" s="30">
        <f t="shared" si="9"/>
        <v>6.9499636185082481E-3</v>
      </c>
    </row>
    <row r="5" spans="1:39" x14ac:dyDescent="0.3">
      <c r="A5" t="s">
        <v>8</v>
      </c>
      <c r="B5">
        <v>14</v>
      </c>
      <c r="C5">
        <v>13</v>
      </c>
      <c r="D5">
        <v>19</v>
      </c>
      <c r="E5">
        <v>26</v>
      </c>
      <c r="F5">
        <v>28</v>
      </c>
      <c r="G5">
        <v>260</v>
      </c>
      <c r="I5">
        <f t="shared" si="10"/>
        <v>3</v>
      </c>
      <c r="J5">
        <f t="shared" si="2"/>
        <v>13</v>
      </c>
      <c r="K5">
        <f t="shared" si="2"/>
        <v>6</v>
      </c>
      <c r="L5">
        <f t="shared" si="2"/>
        <v>5</v>
      </c>
      <c r="M5">
        <f t="shared" si="2"/>
        <v>14</v>
      </c>
      <c r="N5">
        <f t="shared" si="0"/>
        <v>260</v>
      </c>
      <c r="P5">
        <v>4</v>
      </c>
      <c r="Q5" s="34">
        <v>2.9926528703421571</v>
      </c>
      <c r="R5" s="34">
        <v>57.920801566220064</v>
      </c>
      <c r="S5" s="34">
        <v>4.3329465566200911</v>
      </c>
      <c r="T5" s="34">
        <v>1.9127883844888829</v>
      </c>
      <c r="U5" s="34">
        <v>0.28297370419654116</v>
      </c>
      <c r="V5" s="30"/>
      <c r="W5" s="30"/>
      <c r="X5" s="30" t="str">
        <f t="shared" si="11"/>
        <v>example4</v>
      </c>
      <c r="Y5" s="30">
        <f t="shared" si="12"/>
        <v>3.4058710909689234</v>
      </c>
      <c r="Z5" s="30">
        <f t="shared" si="3"/>
        <v>36.112547708477742</v>
      </c>
      <c r="AA5" s="30">
        <f t="shared" si="4"/>
        <v>4.3329465552455231</v>
      </c>
      <c r="AB5" s="30">
        <f t="shared" si="5"/>
        <v>1.9127883818099667</v>
      </c>
      <c r="AC5" s="30">
        <f t="shared" si="6"/>
        <v>0.2550566229515423</v>
      </c>
      <c r="AD5" s="30">
        <f t="shared" si="13"/>
        <v>260</v>
      </c>
      <c r="AE5" s="30">
        <f t="shared" si="14"/>
        <v>259.99990994824185</v>
      </c>
      <c r="AF5" s="30">
        <f t="shared" si="15"/>
        <v>9.005175814991162E-5</v>
      </c>
      <c r="AG5" s="30">
        <f t="shared" si="16"/>
        <v>9.005175814991162E-5</v>
      </c>
      <c r="AH5" s="30"/>
      <c r="AI5" s="30">
        <f t="shared" si="17"/>
        <v>0</v>
      </c>
      <c r="AJ5" s="30">
        <f t="shared" si="7"/>
        <v>1.7256240880669793E-10</v>
      </c>
      <c r="AK5" s="30">
        <f t="shared" si="8"/>
        <v>6.5840666252370283E-11</v>
      </c>
      <c r="AL5" s="30">
        <f t="shared" si="9"/>
        <v>2.6789161999829503E-9</v>
      </c>
      <c r="AM5" s="30">
        <f t="shared" si="9"/>
        <v>2.346144223341895E-9</v>
      </c>
    </row>
    <row r="6" spans="1:39" x14ac:dyDescent="0.3">
      <c r="A6" t="s">
        <v>9</v>
      </c>
      <c r="B6">
        <v>7</v>
      </c>
      <c r="C6">
        <v>17</v>
      </c>
      <c r="D6">
        <v>23</v>
      </c>
      <c r="E6">
        <v>12</v>
      </c>
      <c r="F6">
        <v>41</v>
      </c>
      <c r="G6">
        <v>397</v>
      </c>
      <c r="I6">
        <f t="shared" si="10"/>
        <v>11</v>
      </c>
      <c r="J6">
        <f t="shared" si="2"/>
        <v>4</v>
      </c>
      <c r="K6">
        <f t="shared" si="2"/>
        <v>2</v>
      </c>
      <c r="L6">
        <f t="shared" si="2"/>
        <v>12</v>
      </c>
      <c r="M6">
        <f t="shared" si="2"/>
        <v>10</v>
      </c>
      <c r="N6">
        <f t="shared" si="0"/>
        <v>397</v>
      </c>
      <c r="P6">
        <v>5</v>
      </c>
      <c r="Q6" s="34">
        <v>2.9926528703421589</v>
      </c>
      <c r="R6" s="34">
        <v>57.920801566047501</v>
      </c>
      <c r="S6" s="34">
        <v>4.3329465565542504</v>
      </c>
      <c r="T6" s="34">
        <v>1.9127883818099667</v>
      </c>
      <c r="U6" s="34">
        <v>0.28297370185039694</v>
      </c>
      <c r="V6" s="30"/>
      <c r="W6" s="30"/>
      <c r="X6" s="30" t="str">
        <f t="shared" si="11"/>
        <v>example5</v>
      </c>
      <c r="Y6" s="30">
        <f t="shared" si="12"/>
        <v>2.9926528602584193</v>
      </c>
      <c r="Z6" s="30">
        <f t="shared" si="3"/>
        <v>57.920801566220064</v>
      </c>
      <c r="AA6" s="30">
        <f t="shared" si="4"/>
        <v>4.7124839860902421</v>
      </c>
      <c r="AB6" s="30">
        <f t="shared" si="5"/>
        <v>1.9055190475243535</v>
      </c>
      <c r="AC6" s="30">
        <f t="shared" si="6"/>
        <v>0.25505662947082286</v>
      </c>
      <c r="AD6" s="30">
        <f t="shared" si="13"/>
        <v>397</v>
      </c>
      <c r="AE6" s="30">
        <f t="shared" si="14"/>
        <v>397.00018047027294</v>
      </c>
      <c r="AF6" s="30">
        <f t="shared" si="15"/>
        <v>-1.8047027293732754E-4</v>
      </c>
      <c r="AG6" s="30">
        <f t="shared" si="16"/>
        <v>1.8047027293732754E-4</v>
      </c>
      <c r="AH6" s="30"/>
      <c r="AI6" s="30">
        <f t="shared" si="17"/>
        <v>1.487789891285729E-9</v>
      </c>
      <c r="AJ6" s="30">
        <f t="shared" si="7"/>
        <v>6.0338377709561755</v>
      </c>
      <c r="AK6" s="30">
        <f t="shared" si="8"/>
        <v>1.3087273487144557E-9</v>
      </c>
      <c r="AL6" s="30">
        <f t="shared" si="9"/>
        <v>3.9718459632354097E-9</v>
      </c>
      <c r="AM6" s="30">
        <f t="shared" si="9"/>
        <v>9.2420271990967251E-9</v>
      </c>
    </row>
    <row r="7" spans="1:39" x14ac:dyDescent="0.3">
      <c r="A7" t="s">
        <v>10</v>
      </c>
      <c r="B7">
        <v>12</v>
      </c>
      <c r="C7">
        <v>15</v>
      </c>
      <c r="D7">
        <v>14</v>
      </c>
      <c r="E7">
        <v>29</v>
      </c>
      <c r="F7">
        <v>30</v>
      </c>
      <c r="G7">
        <v>221</v>
      </c>
      <c r="I7">
        <f t="shared" si="10"/>
        <v>8</v>
      </c>
      <c r="J7">
        <f t="shared" si="2"/>
        <v>6</v>
      </c>
      <c r="K7">
        <f t="shared" si="2"/>
        <v>12</v>
      </c>
      <c r="L7">
        <f t="shared" si="2"/>
        <v>3</v>
      </c>
      <c r="M7">
        <f t="shared" si="2"/>
        <v>13</v>
      </c>
      <c r="N7">
        <f t="shared" si="0"/>
        <v>221</v>
      </c>
      <c r="P7">
        <v>6</v>
      </c>
      <c r="Q7" s="34">
        <v>2.992652868854369</v>
      </c>
      <c r="R7" s="34">
        <v>51.886963795091326</v>
      </c>
      <c r="S7" s="34">
        <v>4.3329465552455231</v>
      </c>
      <c r="T7" s="34">
        <v>1.9127883778381207</v>
      </c>
      <c r="U7" s="34">
        <v>0.28297369260836974</v>
      </c>
      <c r="V7" s="30"/>
      <c r="W7" s="30"/>
      <c r="X7" s="30" t="str">
        <f t="shared" si="11"/>
        <v>example6</v>
      </c>
      <c r="Y7" s="30">
        <f t="shared" si="12"/>
        <v>2.992652865878791</v>
      </c>
      <c r="Z7" s="30">
        <f t="shared" si="3"/>
        <v>51.886963795091326</v>
      </c>
      <c r="AA7" s="30">
        <f t="shared" si="4"/>
        <v>2.9172536958701216</v>
      </c>
      <c r="AB7" s="30">
        <f t="shared" si="5"/>
        <v>1.9127883845337377</v>
      </c>
      <c r="AC7" s="30">
        <f t="shared" si="6"/>
        <v>0.2550566236808009</v>
      </c>
      <c r="AD7" s="30">
        <f t="shared" si="13"/>
        <v>221</v>
      </c>
      <c r="AE7" s="30">
        <f t="shared" si="14"/>
        <v>221.00003014328806</v>
      </c>
      <c r="AF7" s="30">
        <f t="shared" si="15"/>
        <v>-3.0143288057615791E-5</v>
      </c>
      <c r="AG7" s="30">
        <f t="shared" si="16"/>
        <v>3.0143288057615791E-5</v>
      </c>
      <c r="AH7" s="30"/>
      <c r="AI7" s="30">
        <f t="shared" si="17"/>
        <v>1.4877894471965192E-9</v>
      </c>
      <c r="AJ7" s="30">
        <f t="shared" si="7"/>
        <v>15.774416086224903</v>
      </c>
      <c r="AK7" s="30">
        <f t="shared" si="8"/>
        <v>1.2836885470397643</v>
      </c>
      <c r="AL7" s="30">
        <f t="shared" si="9"/>
        <v>3.1673816902610952E-9</v>
      </c>
      <c r="AM7" s="30">
        <f t="shared" si="9"/>
        <v>4.9316882411165608E-8</v>
      </c>
    </row>
    <row r="8" spans="1:39" x14ac:dyDescent="0.3">
      <c r="A8" t="s">
        <v>11</v>
      </c>
      <c r="B8">
        <v>8</v>
      </c>
      <c r="C8">
        <v>10</v>
      </c>
      <c r="D8">
        <v>15</v>
      </c>
      <c r="E8">
        <v>20</v>
      </c>
      <c r="F8">
        <v>47</v>
      </c>
      <c r="G8">
        <v>157</v>
      </c>
      <c r="I8">
        <f t="shared" si="10"/>
        <v>10</v>
      </c>
      <c r="J8">
        <f t="shared" si="2"/>
        <v>16</v>
      </c>
      <c r="K8">
        <f t="shared" si="2"/>
        <v>8</v>
      </c>
      <c r="L8">
        <f t="shared" si="2"/>
        <v>8</v>
      </c>
      <c r="M8">
        <f t="shared" si="2"/>
        <v>7</v>
      </c>
      <c r="N8">
        <f t="shared" si="0"/>
        <v>157</v>
      </c>
      <c r="P8">
        <v>7</v>
      </c>
      <c r="Q8" s="34">
        <v>2.9926528673665795</v>
      </c>
      <c r="R8" s="34">
        <v>36.112547708866423</v>
      </c>
      <c r="S8" s="34">
        <v>3.0492580082057588</v>
      </c>
      <c r="T8" s="34">
        <v>1.912788374670739</v>
      </c>
      <c r="U8" s="34">
        <v>0.28297364329148733</v>
      </c>
      <c r="V8" s="30"/>
      <c r="W8" s="30"/>
      <c r="X8" s="30" t="str">
        <f t="shared" si="11"/>
        <v>example7</v>
      </c>
      <c r="Y8" s="30">
        <f t="shared" si="12"/>
        <v>2.9926528615855283</v>
      </c>
      <c r="Z8" s="30">
        <f t="shared" si="3"/>
        <v>31.786049431343997</v>
      </c>
      <c r="AA8" s="30">
        <f t="shared" si="4"/>
        <v>3.0492580056003722</v>
      </c>
      <c r="AB8" s="30">
        <f t="shared" si="5"/>
        <v>1.9127883695977799</v>
      </c>
      <c r="AC8" s="30">
        <f t="shared" si="6"/>
        <v>0.28297364329148733</v>
      </c>
      <c r="AD8" s="30">
        <f t="shared" si="13"/>
        <v>157</v>
      </c>
      <c r="AE8" s="30">
        <f t="shared" si="14"/>
        <v>157.00011804136469</v>
      </c>
      <c r="AF8" s="30">
        <f t="shared" si="15"/>
        <v>-1.1804136468640536E-4</v>
      </c>
      <c r="AG8" s="30">
        <f t="shared" si="16"/>
        <v>1.1804136468640536E-4</v>
      </c>
      <c r="AH8" s="30"/>
      <c r="AI8" s="30">
        <f t="shared" si="17"/>
        <v>1.4877885590180995E-9</v>
      </c>
      <c r="AJ8" s="30">
        <f t="shared" si="7"/>
        <v>0</v>
      </c>
      <c r="AK8" s="30">
        <f t="shared" si="8"/>
        <v>2.605386573151236E-9</v>
      </c>
      <c r="AL8" s="30">
        <f t="shared" si="9"/>
        <v>5.072959163854307E-9</v>
      </c>
      <c r="AM8" s="30">
        <f t="shared" si="9"/>
        <v>2.7916926018904276E-2</v>
      </c>
    </row>
    <row r="9" spans="1:39" x14ac:dyDescent="0.3">
      <c r="A9" t="s">
        <v>12</v>
      </c>
      <c r="B9">
        <v>13</v>
      </c>
      <c r="C9">
        <v>15</v>
      </c>
      <c r="D9">
        <v>21</v>
      </c>
      <c r="E9">
        <v>13</v>
      </c>
      <c r="F9">
        <v>38</v>
      </c>
      <c r="G9">
        <v>327</v>
      </c>
      <c r="I9">
        <f t="shared" si="10"/>
        <v>5</v>
      </c>
      <c r="J9">
        <f t="shared" si="2"/>
        <v>6</v>
      </c>
      <c r="K9">
        <f t="shared" si="2"/>
        <v>4</v>
      </c>
      <c r="L9">
        <f t="shared" si="2"/>
        <v>11</v>
      </c>
      <c r="M9">
        <f t="shared" si="2"/>
        <v>12</v>
      </c>
      <c r="N9">
        <f t="shared" si="0"/>
        <v>327</v>
      </c>
      <c r="P9">
        <v>8</v>
      </c>
      <c r="Q9" s="34">
        <v>2.992652865878791</v>
      </c>
      <c r="R9" s="34">
        <v>36.112547708866423</v>
      </c>
      <c r="S9" s="34">
        <v>3.0492580056003722</v>
      </c>
      <c r="T9" s="34">
        <v>1.9127883695977799</v>
      </c>
      <c r="U9" s="34">
        <v>0.25505671727258306</v>
      </c>
      <c r="V9" s="30"/>
      <c r="W9" s="30"/>
      <c r="X9" s="30" t="str">
        <f t="shared" si="11"/>
        <v>example8</v>
      </c>
      <c r="Y9" s="30">
        <f t="shared" si="12"/>
        <v>2.9926528703421589</v>
      </c>
      <c r="Z9" s="30">
        <f t="shared" si="3"/>
        <v>51.886963795091326</v>
      </c>
      <c r="AA9" s="30">
        <f t="shared" si="4"/>
        <v>4.3329465566200911</v>
      </c>
      <c r="AB9" s="30">
        <f t="shared" si="5"/>
        <v>1.905519047524356</v>
      </c>
      <c r="AC9" s="30">
        <f t="shared" si="6"/>
        <v>0.25505662424630193</v>
      </c>
      <c r="AD9" s="30">
        <f t="shared" si="13"/>
        <v>327</v>
      </c>
      <c r="AE9" s="30">
        <f t="shared" si="14"/>
        <v>327.00006326564591</v>
      </c>
      <c r="AF9" s="30">
        <f t="shared" si="15"/>
        <v>-6.326564590608541E-5</v>
      </c>
      <c r="AG9" s="30">
        <f t="shared" si="16"/>
        <v>6.326564590608541E-5</v>
      </c>
      <c r="AH9" s="30"/>
      <c r="AI9" s="30">
        <f t="shared" si="17"/>
        <v>2.1466308730566652E-9</v>
      </c>
      <c r="AJ9" s="30">
        <f t="shared" si="7"/>
        <v>0</v>
      </c>
      <c r="AK9" s="30">
        <f t="shared" si="8"/>
        <v>2.2658088738580773E-9</v>
      </c>
      <c r="AL9" s="30">
        <f t="shared" si="9"/>
        <v>7.2693220734239006E-3</v>
      </c>
      <c r="AM9" s="30">
        <f t="shared" si="9"/>
        <v>7.8942399561743315E-8</v>
      </c>
    </row>
    <row r="10" spans="1:39" x14ac:dyDescent="0.3">
      <c r="A10" t="s">
        <v>13</v>
      </c>
      <c r="B10">
        <v>5</v>
      </c>
      <c r="C10">
        <v>15</v>
      </c>
      <c r="D10">
        <v>6</v>
      </c>
      <c r="E10">
        <v>30</v>
      </c>
      <c r="F10">
        <v>44</v>
      </c>
      <c r="G10">
        <v>94</v>
      </c>
      <c r="I10">
        <f t="shared" si="10"/>
        <v>15</v>
      </c>
      <c r="J10">
        <f t="shared" si="2"/>
        <v>6</v>
      </c>
      <c r="K10">
        <f t="shared" si="2"/>
        <v>15</v>
      </c>
      <c r="L10">
        <f t="shared" si="2"/>
        <v>2</v>
      </c>
      <c r="M10">
        <f t="shared" si="2"/>
        <v>9</v>
      </c>
      <c r="N10">
        <f t="shared" si="0"/>
        <v>94</v>
      </c>
      <c r="P10">
        <v>9</v>
      </c>
      <c r="Q10" s="34">
        <v>2.9926528637321601</v>
      </c>
      <c r="R10" s="34">
        <v>36.112547708866423</v>
      </c>
      <c r="S10" s="34">
        <v>3.0492580033345633</v>
      </c>
      <c r="T10" s="34">
        <v>1.905519047524356</v>
      </c>
      <c r="U10" s="34">
        <v>0.25505663833018349</v>
      </c>
      <c r="V10" s="30"/>
      <c r="W10" s="30"/>
      <c r="X10" s="30" t="str">
        <f t="shared" si="11"/>
        <v>example9</v>
      </c>
      <c r="Y10" s="30">
        <f t="shared" si="12"/>
        <v>1.9978667452645695</v>
      </c>
      <c r="Z10" s="30">
        <f t="shared" si="3"/>
        <v>51.886963795091326</v>
      </c>
      <c r="AA10" s="30">
        <f t="shared" si="4"/>
        <v>1.7069452759508963</v>
      </c>
      <c r="AB10" s="30">
        <f t="shared" si="5"/>
        <v>2.0828093067635769</v>
      </c>
      <c r="AC10" s="30">
        <f t="shared" si="6"/>
        <v>0.25505663833018349</v>
      </c>
      <c r="AD10" s="30">
        <f t="shared" si="13"/>
        <v>94</v>
      </c>
      <c r="AE10" s="30">
        <f t="shared" si="14"/>
        <v>94.000576127066594</v>
      </c>
      <c r="AF10" s="30">
        <f t="shared" si="15"/>
        <v>-5.7612706659426749E-4</v>
      </c>
      <c r="AG10" s="30">
        <f t="shared" si="16"/>
        <v>5.7612706659426749E-4</v>
      </c>
      <c r="AH10" s="30"/>
      <c r="AI10" s="30">
        <f t="shared" si="17"/>
        <v>2.1466317612350849E-9</v>
      </c>
      <c r="AJ10" s="30">
        <f t="shared" si="7"/>
        <v>0</v>
      </c>
      <c r="AK10" s="30">
        <f t="shared" si="8"/>
        <v>2.0269137479544952E-9</v>
      </c>
      <c r="AL10" s="30">
        <f t="shared" si="9"/>
        <v>0</v>
      </c>
      <c r="AM10" s="30">
        <f t="shared" si="9"/>
        <v>8.8593606339948394E-9</v>
      </c>
    </row>
    <row r="11" spans="1:39" x14ac:dyDescent="0.3">
      <c r="A11" t="s">
        <v>14</v>
      </c>
      <c r="B11">
        <v>13</v>
      </c>
      <c r="C11">
        <v>16</v>
      </c>
      <c r="D11">
        <v>17</v>
      </c>
      <c r="E11">
        <v>0</v>
      </c>
      <c r="F11">
        <v>54</v>
      </c>
      <c r="G11">
        <v>285</v>
      </c>
      <c r="I11">
        <f t="shared" si="10"/>
        <v>5</v>
      </c>
      <c r="J11">
        <f t="shared" si="2"/>
        <v>5</v>
      </c>
      <c r="K11">
        <f t="shared" si="2"/>
        <v>7</v>
      </c>
      <c r="L11">
        <f t="shared" si="2"/>
        <v>19</v>
      </c>
      <c r="M11">
        <f t="shared" si="2"/>
        <v>4</v>
      </c>
      <c r="N11">
        <f t="shared" si="0"/>
        <v>285</v>
      </c>
      <c r="P11">
        <v>10</v>
      </c>
      <c r="Q11" s="34">
        <v>2.9926528615855283</v>
      </c>
      <c r="R11" s="34">
        <v>36.112547708866408</v>
      </c>
      <c r="S11" s="34">
        <v>3.0492580013076496</v>
      </c>
      <c r="T11" s="34">
        <v>1.905519047524356</v>
      </c>
      <c r="U11" s="34">
        <v>0.25505662947082286</v>
      </c>
      <c r="V11" s="30"/>
      <c r="W11" s="30"/>
      <c r="X11" s="30" t="str">
        <f t="shared" si="11"/>
        <v>example10</v>
      </c>
      <c r="Y11" s="30">
        <f t="shared" si="12"/>
        <v>2.9926528703421589</v>
      </c>
      <c r="Z11" s="30">
        <f t="shared" si="3"/>
        <v>57.920801566047501</v>
      </c>
      <c r="AA11" s="30">
        <f t="shared" si="4"/>
        <v>3.0492580082057588</v>
      </c>
      <c r="AB11" s="30">
        <f t="shared" si="5"/>
        <v>1.9055190078420403</v>
      </c>
      <c r="AC11" s="30">
        <f t="shared" si="6"/>
        <v>0.28297370419654116</v>
      </c>
      <c r="AD11" s="30">
        <f t="shared" si="13"/>
        <v>285</v>
      </c>
      <c r="AE11" s="30">
        <f t="shared" si="14"/>
        <v>284.99972822756365</v>
      </c>
      <c r="AF11" s="30">
        <f t="shared" si="15"/>
        <v>2.7177243634923798E-4</v>
      </c>
      <c r="AG11" s="30">
        <f t="shared" si="16"/>
        <v>2.7177243634923798E-4</v>
      </c>
      <c r="AH11" s="30"/>
      <c r="AI11" s="30">
        <f t="shared" si="17"/>
        <v>1.3271090892885695E-9</v>
      </c>
      <c r="AJ11" s="30">
        <f t="shared" si="7"/>
        <v>0</v>
      </c>
      <c r="AK11" s="30">
        <f t="shared" si="8"/>
        <v>2.0269128597760755E-9</v>
      </c>
      <c r="AL11" s="30">
        <f t="shared" si="9"/>
        <v>0</v>
      </c>
      <c r="AM11" s="30">
        <f t="shared" si="9"/>
        <v>5.2345755507943181E-9</v>
      </c>
    </row>
    <row r="12" spans="1:39" x14ac:dyDescent="0.3">
      <c r="A12" t="s">
        <v>15</v>
      </c>
      <c r="B12">
        <v>7</v>
      </c>
      <c r="C12">
        <v>15</v>
      </c>
      <c r="D12">
        <v>15</v>
      </c>
      <c r="E12">
        <v>23</v>
      </c>
      <c r="F12">
        <v>40</v>
      </c>
      <c r="G12">
        <v>231</v>
      </c>
      <c r="I12">
        <f t="shared" si="10"/>
        <v>11</v>
      </c>
      <c r="J12">
        <f t="shared" si="2"/>
        <v>6</v>
      </c>
      <c r="K12">
        <f t="shared" si="2"/>
        <v>8</v>
      </c>
      <c r="L12">
        <f t="shared" si="2"/>
        <v>6</v>
      </c>
      <c r="M12">
        <f t="shared" si="2"/>
        <v>11</v>
      </c>
      <c r="N12">
        <f t="shared" si="0"/>
        <v>231</v>
      </c>
      <c r="P12">
        <v>11</v>
      </c>
      <c r="Q12" s="34">
        <v>2.9926528602584193</v>
      </c>
      <c r="R12" s="34">
        <v>36.11254770886643</v>
      </c>
      <c r="S12" s="34">
        <v>3.0492579992807367</v>
      </c>
      <c r="T12" s="34">
        <v>1.905519047524356</v>
      </c>
      <c r="U12" s="34">
        <v>0.25505662423624731</v>
      </c>
      <c r="V12" s="30"/>
      <c r="W12" s="30"/>
      <c r="X12" s="30" t="str">
        <f t="shared" si="11"/>
        <v>example11</v>
      </c>
      <c r="Y12" s="30">
        <f t="shared" si="12"/>
        <v>2.9926528602584193</v>
      </c>
      <c r="Z12" s="30">
        <f t="shared" si="3"/>
        <v>51.886963795091326</v>
      </c>
      <c r="AA12" s="30">
        <f t="shared" si="4"/>
        <v>3.0492580056003722</v>
      </c>
      <c r="AB12" s="30">
        <f t="shared" si="5"/>
        <v>1.9127883778381207</v>
      </c>
      <c r="AC12" s="30">
        <f t="shared" si="6"/>
        <v>0.25505662423624731</v>
      </c>
      <c r="AD12" s="30">
        <f t="shared" si="13"/>
        <v>231</v>
      </c>
      <c r="AE12" s="30">
        <f t="shared" si="14"/>
        <v>231.00017319350545</v>
      </c>
      <c r="AF12" s="30">
        <f t="shared" si="15"/>
        <v>-1.7319350544653389E-4</v>
      </c>
      <c r="AG12" s="30">
        <f t="shared" si="16"/>
        <v>1.7319350544653389E-4</v>
      </c>
      <c r="AH12" s="30"/>
      <c r="AI12" s="30">
        <f t="shared" si="17"/>
        <v>3.4327896081265408E-9</v>
      </c>
      <c r="AJ12" s="30">
        <f t="shared" si="7"/>
        <v>1.943618599398178E-10</v>
      </c>
      <c r="AK12" s="30">
        <f t="shared" si="8"/>
        <v>0.13200430341061509</v>
      </c>
      <c r="AL12" s="30">
        <f t="shared" si="9"/>
        <v>2.4424906541753444E-15</v>
      </c>
      <c r="AM12" s="30">
        <f t="shared" si="9"/>
        <v>-1.0054623800215268E-11</v>
      </c>
    </row>
    <row r="13" spans="1:39" x14ac:dyDescent="0.3">
      <c r="A13" t="s">
        <v>16</v>
      </c>
      <c r="B13">
        <v>13</v>
      </c>
      <c r="C13">
        <v>15</v>
      </c>
      <c r="D13">
        <v>23</v>
      </c>
      <c r="E13">
        <v>21</v>
      </c>
      <c r="F13">
        <v>28</v>
      </c>
      <c r="G13">
        <v>357</v>
      </c>
      <c r="I13">
        <f t="shared" si="10"/>
        <v>5</v>
      </c>
      <c r="J13">
        <f t="shared" si="2"/>
        <v>6</v>
      </c>
      <c r="K13">
        <f t="shared" si="2"/>
        <v>2</v>
      </c>
      <c r="L13">
        <f t="shared" si="2"/>
        <v>7</v>
      </c>
      <c r="M13">
        <f t="shared" si="2"/>
        <v>14</v>
      </c>
      <c r="N13">
        <f t="shared" si="0"/>
        <v>357</v>
      </c>
      <c r="P13">
        <v>12</v>
      </c>
      <c r="Q13" s="34">
        <v>2.9926528568256296</v>
      </c>
      <c r="R13" s="34">
        <v>36.112547708672068</v>
      </c>
      <c r="S13" s="34">
        <v>2.9172536958701216</v>
      </c>
      <c r="T13" s="34">
        <v>1.9055190475243535</v>
      </c>
      <c r="U13" s="34">
        <v>0.25505662424630193</v>
      </c>
      <c r="V13" s="30"/>
      <c r="W13" s="30"/>
      <c r="X13" s="30" t="str">
        <f t="shared" si="11"/>
        <v>example12</v>
      </c>
      <c r="Y13" s="30">
        <f t="shared" si="12"/>
        <v>2.9926528703421589</v>
      </c>
      <c r="Z13" s="30">
        <f t="shared" si="3"/>
        <v>51.886963795091326</v>
      </c>
      <c r="AA13" s="30">
        <f t="shared" si="4"/>
        <v>4.7124839860902421</v>
      </c>
      <c r="AB13" s="30">
        <f t="shared" si="5"/>
        <v>1.912788374670739</v>
      </c>
      <c r="AC13" s="30">
        <f t="shared" si="6"/>
        <v>0.2550566229515423</v>
      </c>
      <c r="AD13" s="30">
        <f t="shared" si="13"/>
        <v>357</v>
      </c>
      <c r="AE13" s="30">
        <f t="shared" si="14"/>
        <v>356.99983777738674</v>
      </c>
      <c r="AF13" s="30">
        <f t="shared" si="15"/>
        <v>1.6222261325538057E-4</v>
      </c>
      <c r="AG13" s="30">
        <f t="shared" si="16"/>
        <v>1.6222261325538057E-4</v>
      </c>
      <c r="AH13" s="30"/>
      <c r="AI13" s="30">
        <f t="shared" si="17"/>
        <v>3.4327913844833802E-9</v>
      </c>
      <c r="AJ13" s="30">
        <f t="shared" si="7"/>
        <v>1.943263328030298E-10</v>
      </c>
      <c r="AK13" s="30">
        <f t="shared" si="8"/>
        <v>2.0060841876556879E-11</v>
      </c>
      <c r="AL13" s="30">
        <f t="shared" si="9"/>
        <v>0</v>
      </c>
      <c r="AM13" s="30">
        <f t="shared" si="9"/>
        <v>5.6550103488817172E-10</v>
      </c>
    </row>
    <row r="14" spans="1:39" x14ac:dyDescent="0.3">
      <c r="A14" t="s">
        <v>17</v>
      </c>
      <c r="B14">
        <v>7</v>
      </c>
      <c r="C14">
        <v>14</v>
      </c>
      <c r="D14">
        <v>6</v>
      </c>
      <c r="E14">
        <v>27</v>
      </c>
      <c r="F14">
        <v>46</v>
      </c>
      <c r="G14">
        <v>90</v>
      </c>
      <c r="I14">
        <f t="shared" si="10"/>
        <v>11</v>
      </c>
      <c r="J14">
        <f t="shared" si="2"/>
        <v>11</v>
      </c>
      <c r="K14">
        <f t="shared" si="2"/>
        <v>15</v>
      </c>
      <c r="L14">
        <f t="shared" si="2"/>
        <v>4</v>
      </c>
      <c r="M14">
        <f t="shared" si="2"/>
        <v>8</v>
      </c>
      <c r="N14">
        <f t="shared" si="0"/>
        <v>90</v>
      </c>
      <c r="P14">
        <v>13</v>
      </c>
      <c r="Q14" s="34">
        <v>2.9926528533928383</v>
      </c>
      <c r="R14" s="34">
        <v>36.112547708477742</v>
      </c>
      <c r="S14" s="34">
        <v>2.9172536958500608</v>
      </c>
      <c r="T14" s="34">
        <v>1.9055190475243535</v>
      </c>
      <c r="U14" s="34">
        <v>0.2550566236808009</v>
      </c>
      <c r="V14" s="30"/>
      <c r="W14" s="30"/>
      <c r="X14" s="30" t="str">
        <f t="shared" si="11"/>
        <v>example13</v>
      </c>
      <c r="Y14" s="30">
        <f t="shared" si="12"/>
        <v>2.9926528602584193</v>
      </c>
      <c r="Z14" s="30">
        <f t="shared" si="3"/>
        <v>36.11254770886643</v>
      </c>
      <c r="AA14" s="30">
        <f t="shared" si="4"/>
        <v>1.7069452759508963</v>
      </c>
      <c r="AB14" s="30">
        <f t="shared" si="5"/>
        <v>1.9127883844888829</v>
      </c>
      <c r="AC14" s="30">
        <f t="shared" si="6"/>
        <v>0.25505671727258306</v>
      </c>
      <c r="AD14" s="30">
        <f t="shared" si="13"/>
        <v>90</v>
      </c>
      <c r="AE14" s="30">
        <f t="shared" si="14"/>
        <v>89.999015970717082</v>
      </c>
      <c r="AF14" s="30">
        <f t="shared" si="15"/>
        <v>9.8402928291818625E-4</v>
      </c>
      <c r="AG14" s="30">
        <f t="shared" si="16"/>
        <v>9.8402928291818625E-4</v>
      </c>
      <c r="AH14" s="30"/>
      <c r="AI14" s="30">
        <f t="shared" si="17"/>
        <v>3.432786055412862E-9</v>
      </c>
      <c r="AJ14" s="30">
        <f t="shared" si="7"/>
        <v>2.6501822958380217E-10</v>
      </c>
      <c r="AK14" s="30">
        <f t="shared" si="8"/>
        <v>0.78470253841733584</v>
      </c>
      <c r="AL14" s="30">
        <f t="shared" si="9"/>
        <v>1.3968211032278077E-9</v>
      </c>
      <c r="AM14" s="30">
        <f t="shared" si="9"/>
        <v>7.2925859795347492E-10</v>
      </c>
    </row>
    <row r="15" spans="1:39" x14ac:dyDescent="0.3">
      <c r="A15" t="s">
        <v>18</v>
      </c>
      <c r="B15">
        <v>7</v>
      </c>
      <c r="C15">
        <v>19</v>
      </c>
      <c r="D15">
        <v>15</v>
      </c>
      <c r="E15">
        <v>0</v>
      </c>
      <c r="F15">
        <v>59</v>
      </c>
      <c r="G15">
        <v>292</v>
      </c>
      <c r="I15">
        <f t="shared" si="10"/>
        <v>11</v>
      </c>
      <c r="J15">
        <f t="shared" si="2"/>
        <v>3</v>
      </c>
      <c r="K15">
        <f t="shared" si="2"/>
        <v>8</v>
      </c>
      <c r="L15">
        <f t="shared" si="2"/>
        <v>19</v>
      </c>
      <c r="M15">
        <f t="shared" si="2"/>
        <v>2</v>
      </c>
      <c r="N15">
        <f t="shared" si="0"/>
        <v>292</v>
      </c>
      <c r="P15">
        <v>14</v>
      </c>
      <c r="Q15" s="34">
        <v>2.9926528499600522</v>
      </c>
      <c r="R15" s="34">
        <v>36.112547708212723</v>
      </c>
      <c r="S15" s="34">
        <v>2.1325511574327249</v>
      </c>
      <c r="T15" s="34">
        <v>1.9055190461275324</v>
      </c>
      <c r="U15" s="34">
        <v>0.2550566229515423</v>
      </c>
      <c r="V15" s="30"/>
      <c r="W15" s="30"/>
      <c r="X15" s="30" t="str">
        <f t="shared" si="11"/>
        <v>example14</v>
      </c>
      <c r="Y15" s="30">
        <f t="shared" si="12"/>
        <v>2.9926528602584193</v>
      </c>
      <c r="Z15" s="30">
        <f t="shared" si="3"/>
        <v>57.92080156640742</v>
      </c>
      <c r="AA15" s="30">
        <f t="shared" si="4"/>
        <v>3.0492580056003722</v>
      </c>
      <c r="AB15" s="30">
        <f t="shared" si="5"/>
        <v>1.9055190078420403</v>
      </c>
      <c r="AC15" s="30">
        <f t="shared" si="6"/>
        <v>0.28992367072960684</v>
      </c>
      <c r="AD15" s="30">
        <f t="shared" si="13"/>
        <v>292</v>
      </c>
      <c r="AE15" s="30">
        <f t="shared" si="14"/>
        <v>291.99945362691165</v>
      </c>
      <c r="AF15" s="30">
        <f t="shared" si="15"/>
        <v>5.4637308835481235E-4</v>
      </c>
      <c r="AG15" s="30">
        <f t="shared" si="16"/>
        <v>5.4637308835481235E-4</v>
      </c>
      <c r="AH15" s="30"/>
      <c r="AI15" s="30">
        <f t="shared" si="17"/>
        <v>0.99478610469548268</v>
      </c>
      <c r="AJ15" s="30">
        <f t="shared" si="7"/>
        <v>4.3264982766916695</v>
      </c>
      <c r="AK15" s="30">
        <f t="shared" si="8"/>
        <v>0.42560588148182865</v>
      </c>
      <c r="AL15" s="30">
        <f t="shared" si="9"/>
        <v>2.413190536287857E-9</v>
      </c>
      <c r="AM15" s="30">
        <f t="shared" si="9"/>
        <v>0</v>
      </c>
    </row>
    <row r="16" spans="1:39" x14ac:dyDescent="0.3">
      <c r="A16" t="s">
        <v>19</v>
      </c>
      <c r="B16">
        <v>12</v>
      </c>
      <c r="C16">
        <v>14</v>
      </c>
      <c r="D16">
        <v>12</v>
      </c>
      <c r="E16">
        <v>10</v>
      </c>
      <c r="F16">
        <v>52</v>
      </c>
      <c r="G16">
        <v>170</v>
      </c>
      <c r="I16">
        <f t="shared" si="10"/>
        <v>8</v>
      </c>
      <c r="J16">
        <f t="shared" si="2"/>
        <v>11</v>
      </c>
      <c r="K16">
        <f t="shared" si="2"/>
        <v>13</v>
      </c>
      <c r="L16">
        <f t="shared" si="2"/>
        <v>14</v>
      </c>
      <c r="M16">
        <f t="shared" si="2"/>
        <v>5</v>
      </c>
      <c r="N16">
        <f t="shared" si="0"/>
        <v>170</v>
      </c>
      <c r="P16">
        <v>15</v>
      </c>
      <c r="Q16" s="34">
        <v>1.9978667452645695</v>
      </c>
      <c r="R16" s="34">
        <v>31.786049431521054</v>
      </c>
      <c r="S16" s="34">
        <v>1.7069452759508963</v>
      </c>
      <c r="T16" s="34">
        <v>1.9055190437143419</v>
      </c>
      <c r="U16" s="34">
        <v>0.25505662295154224</v>
      </c>
      <c r="V16" s="30"/>
      <c r="W16" s="30"/>
      <c r="X16" s="30" t="str">
        <f t="shared" si="11"/>
        <v>example15</v>
      </c>
      <c r="Y16" s="30">
        <f t="shared" si="12"/>
        <v>2.992652865878791</v>
      </c>
      <c r="Z16" s="30">
        <f t="shared" si="3"/>
        <v>36.11254770886643</v>
      </c>
      <c r="AA16" s="30">
        <f t="shared" si="4"/>
        <v>2.9172536958500608</v>
      </c>
      <c r="AB16" s="30">
        <f t="shared" si="5"/>
        <v>1.9055190461275324</v>
      </c>
      <c r="AC16" s="30">
        <f t="shared" si="6"/>
        <v>0.28297370185039694</v>
      </c>
      <c r="AD16" s="30">
        <f t="shared" si="13"/>
        <v>170</v>
      </c>
      <c r="AE16" s="30">
        <f t="shared" si="14"/>
        <v>169.99965545256302</v>
      </c>
      <c r="AF16" s="30">
        <f t="shared" si="15"/>
        <v>3.4454743698120183E-4</v>
      </c>
      <c r="AG16" s="30">
        <f t="shared" si="16"/>
        <v>3.4454743698120183E-4</v>
      </c>
      <c r="AH16" s="30"/>
      <c r="AI16" s="30">
        <f t="shared" si="17"/>
        <v>-1.354472090042691E-14</v>
      </c>
      <c r="AJ16" s="30">
        <f t="shared" si="7"/>
        <v>1.7705659161038056E-10</v>
      </c>
      <c r="AK16" s="30">
        <f t="shared" si="8"/>
        <v>1.3715828472982139E-9</v>
      </c>
      <c r="AL16" s="30">
        <f t="shared" si="9"/>
        <v>9.0027085786203997E-9</v>
      </c>
      <c r="AM16" s="30">
        <f t="shared" si="9"/>
        <v>6.0135867951949251E-9</v>
      </c>
    </row>
    <row r="17" spans="1:39" x14ac:dyDescent="0.3">
      <c r="A17" t="s">
        <v>20</v>
      </c>
      <c r="B17">
        <v>1</v>
      </c>
      <c r="C17">
        <v>1</v>
      </c>
      <c r="D17">
        <v>1</v>
      </c>
      <c r="E17">
        <v>1</v>
      </c>
      <c r="F17">
        <v>96</v>
      </c>
      <c r="G17">
        <v>1</v>
      </c>
      <c r="I17">
        <f t="shared" si="10"/>
        <v>17</v>
      </c>
      <c r="J17">
        <f t="shared" si="2"/>
        <v>17</v>
      </c>
      <c r="K17">
        <f t="shared" si="2"/>
        <v>17</v>
      </c>
      <c r="L17">
        <f t="shared" si="2"/>
        <v>15</v>
      </c>
      <c r="M17" s="1">
        <f t="shared" si="2"/>
        <v>1</v>
      </c>
      <c r="N17">
        <f t="shared" ref="N17:N21" si="18">G17</f>
        <v>1</v>
      </c>
      <c r="P17">
        <v>16</v>
      </c>
      <c r="Q17" s="34">
        <v>1.9978667452645831</v>
      </c>
      <c r="R17" s="34">
        <v>31.786049431343997</v>
      </c>
      <c r="S17" s="34">
        <v>1.7069452745793134</v>
      </c>
      <c r="T17" s="34">
        <v>1.9055190347116333</v>
      </c>
      <c r="U17" s="34">
        <v>0.25505661693795545</v>
      </c>
      <c r="V17" s="30"/>
      <c r="W17" s="30"/>
      <c r="X17" s="30" t="str">
        <f t="shared" si="11"/>
        <v>example16</v>
      </c>
      <c r="Y17" s="30">
        <f t="shared" si="12"/>
        <v>1.9978667457029877</v>
      </c>
      <c r="Z17" s="30">
        <f t="shared" si="3"/>
        <v>0.54035006848556044</v>
      </c>
      <c r="AA17" s="30">
        <f t="shared" si="4"/>
        <v>1.706945273915965</v>
      </c>
      <c r="AB17" s="30">
        <f t="shared" si="5"/>
        <v>1.9055190437143419</v>
      </c>
      <c r="AC17" s="30">
        <f t="shared" si="6"/>
        <v>0.28992367065279184</v>
      </c>
      <c r="AD17" s="30">
        <f t="shared" si="13"/>
        <v>1</v>
      </c>
      <c r="AE17" s="30">
        <f t="shared" si="14"/>
        <v>1.0180246512746558</v>
      </c>
      <c r="AF17" s="30">
        <f t="shared" si="15"/>
        <v>-1.8024651274655801E-2</v>
      </c>
      <c r="AG17" s="30">
        <f t="shared" si="16"/>
        <v>1.8024651274655801E-2</v>
      </c>
      <c r="AH17" s="30"/>
      <c r="AI17" s="30">
        <f t="shared" si="17"/>
        <v>-4.3840464591937689E-10</v>
      </c>
      <c r="AJ17" s="30">
        <f t="shared" si="7"/>
        <v>31.245699362858439</v>
      </c>
      <c r="AK17" s="30">
        <f t="shared" si="8"/>
        <v>6.6334848725091433E-10</v>
      </c>
      <c r="AL17" s="30">
        <f t="shared" si="9"/>
        <v>8.9430114424970952E-9</v>
      </c>
      <c r="AM17" s="30">
        <f t="shared" si="9"/>
        <v>1.6442137595884532E-8</v>
      </c>
    </row>
    <row r="18" spans="1:39" x14ac:dyDescent="0.3">
      <c r="A18" t="s">
        <v>21</v>
      </c>
      <c r="B18">
        <v>1</v>
      </c>
      <c r="C18">
        <v>1</v>
      </c>
      <c r="D18">
        <v>1</v>
      </c>
      <c r="E18">
        <v>96</v>
      </c>
      <c r="F18">
        <v>1</v>
      </c>
      <c r="G18">
        <v>1</v>
      </c>
      <c r="I18">
        <f t="shared" si="10"/>
        <v>17</v>
      </c>
      <c r="J18">
        <f t="shared" si="2"/>
        <v>17</v>
      </c>
      <c r="K18">
        <f t="shared" si="2"/>
        <v>17</v>
      </c>
      <c r="L18" s="1">
        <f t="shared" si="2"/>
        <v>1</v>
      </c>
      <c r="M18">
        <f t="shared" si="2"/>
        <v>17</v>
      </c>
      <c r="N18">
        <f t="shared" si="18"/>
        <v>1</v>
      </c>
      <c r="P18">
        <v>17</v>
      </c>
      <c r="Q18" s="34">
        <v>1.9978667457029877</v>
      </c>
      <c r="R18" s="34">
        <v>0.54035006848556044</v>
      </c>
      <c r="S18" s="34">
        <v>1.706945273915965</v>
      </c>
      <c r="T18" s="34">
        <v>1.9055190257686219</v>
      </c>
      <c r="U18" s="34">
        <v>0.25505660049581785</v>
      </c>
      <c r="V18" s="30"/>
      <c r="W18" s="30"/>
      <c r="X18" s="30" t="str">
        <f t="shared" si="11"/>
        <v>example17</v>
      </c>
      <c r="Y18" s="30">
        <f t="shared" si="12"/>
        <v>1.9978667457029877</v>
      </c>
      <c r="Z18" s="30">
        <f t="shared" si="3"/>
        <v>0.54035006848556044</v>
      </c>
      <c r="AA18" s="30">
        <f t="shared" si="4"/>
        <v>1.706945273915965</v>
      </c>
      <c r="AB18" s="30">
        <f t="shared" si="5"/>
        <v>2.0828093072930831</v>
      </c>
      <c r="AC18" s="30">
        <f t="shared" si="6"/>
        <v>0.25505660049581785</v>
      </c>
      <c r="AD18" s="30">
        <f t="shared" si="13"/>
        <v>1</v>
      </c>
      <c r="AE18" s="30">
        <f t="shared" si="14"/>
        <v>0.97892045442317122</v>
      </c>
      <c r="AF18" s="30">
        <f t="shared" si="15"/>
        <v>2.1079545576828784E-2</v>
      </c>
      <c r="AG18" s="30">
        <f t="shared" si="16"/>
        <v>2.1079545576828784E-2</v>
      </c>
      <c r="AH18" s="30"/>
      <c r="AI18" s="30">
        <f t="shared" si="17"/>
        <v>2.9811890733810742E-9</v>
      </c>
      <c r="AJ18" s="30">
        <f t="shared" si="7"/>
        <v>8.0228306664764659E-8</v>
      </c>
      <c r="AK18" s="30">
        <f t="shared" si="8"/>
        <v>3.6183098739428488E-9</v>
      </c>
      <c r="AL18" s="30">
        <f t="shared" si="9"/>
        <v>8.9426086535837612E-9</v>
      </c>
      <c r="AM18" s="30">
        <f t="shared" si="9"/>
        <v>1.2610844685179146E-7</v>
      </c>
    </row>
    <row r="19" spans="1:39" x14ac:dyDescent="0.3">
      <c r="A19" t="s">
        <v>22</v>
      </c>
      <c r="B19">
        <v>1</v>
      </c>
      <c r="C19">
        <v>1</v>
      </c>
      <c r="D19">
        <v>96</v>
      </c>
      <c r="E19">
        <v>1</v>
      </c>
      <c r="F19">
        <v>1</v>
      </c>
      <c r="G19">
        <v>96</v>
      </c>
      <c r="I19">
        <f t="shared" si="10"/>
        <v>17</v>
      </c>
      <c r="J19">
        <f t="shared" si="2"/>
        <v>17</v>
      </c>
      <c r="K19" s="1">
        <f t="shared" si="2"/>
        <v>1</v>
      </c>
      <c r="L19">
        <f t="shared" si="2"/>
        <v>15</v>
      </c>
      <c r="M19">
        <f t="shared" si="2"/>
        <v>17</v>
      </c>
      <c r="N19">
        <f t="shared" si="18"/>
        <v>96</v>
      </c>
      <c r="P19">
        <v>18</v>
      </c>
      <c r="Q19" s="34">
        <v>1.9978667427217986</v>
      </c>
      <c r="R19" s="34">
        <v>0.54034998825725378</v>
      </c>
      <c r="S19" s="34">
        <v>1.7069452702976551</v>
      </c>
      <c r="T19" s="34">
        <v>1.9055190168260132</v>
      </c>
      <c r="U19" s="34">
        <v>0.255056474387371</v>
      </c>
      <c r="V19" s="30"/>
      <c r="W19" s="30"/>
      <c r="X19" s="30" t="str">
        <f t="shared" si="11"/>
        <v>example18</v>
      </c>
      <c r="Y19" s="30">
        <f t="shared" si="12"/>
        <v>1.9978667457029877</v>
      </c>
      <c r="Z19" s="30">
        <f t="shared" si="3"/>
        <v>0.54035006848556044</v>
      </c>
      <c r="AA19" s="30">
        <f t="shared" si="4"/>
        <v>182.96641058161813</v>
      </c>
      <c r="AB19" s="30">
        <f t="shared" si="5"/>
        <v>1.9055190437143419</v>
      </c>
      <c r="AC19" s="30">
        <f t="shared" si="6"/>
        <v>0.25505660049581785</v>
      </c>
      <c r="AD19" s="30">
        <f t="shared" si="13"/>
        <v>96</v>
      </c>
      <c r="AE19" s="30">
        <f t="shared" si="14"/>
        <v>95.998170746650601</v>
      </c>
      <c r="AF19" s="30">
        <f t="shared" si="15"/>
        <v>1.8292533493990959E-3</v>
      </c>
      <c r="AG19" s="30">
        <f t="shared" si="16"/>
        <v>1.8292533493990959E-3</v>
      </c>
      <c r="AH19" s="30"/>
      <c r="AI19" s="30">
        <f t="shared" si="17"/>
        <v>2.9811892954256791E-9</v>
      </c>
      <c r="AJ19" s="30">
        <f t="shared" si="7"/>
        <v>2.3160998785520803E-8</v>
      </c>
      <c r="AK19" s="30">
        <f t="shared" si="8"/>
        <v>3.6183096518982438E-9</v>
      </c>
      <c r="AL19" s="30">
        <f t="shared" si="9"/>
        <v>8.9839728989460355E-9</v>
      </c>
      <c r="AM19" s="30">
        <f t="shared" si="9"/>
        <v>1.0351492885085634E-7</v>
      </c>
    </row>
    <row r="20" spans="1:39" x14ac:dyDescent="0.3">
      <c r="A20" t="s">
        <v>23</v>
      </c>
      <c r="B20">
        <v>1</v>
      </c>
      <c r="C20">
        <v>96</v>
      </c>
      <c r="D20">
        <v>1</v>
      </c>
      <c r="E20">
        <v>1</v>
      </c>
      <c r="F20">
        <v>1</v>
      </c>
      <c r="G20">
        <v>96</v>
      </c>
      <c r="I20">
        <f t="shared" si="10"/>
        <v>17</v>
      </c>
      <c r="J20" s="1">
        <f t="shared" si="2"/>
        <v>1</v>
      </c>
      <c r="K20">
        <f t="shared" si="2"/>
        <v>17</v>
      </c>
      <c r="L20">
        <f t="shared" si="2"/>
        <v>15</v>
      </c>
      <c r="M20">
        <f t="shared" si="2"/>
        <v>17</v>
      </c>
      <c r="N20">
        <f t="shared" si="18"/>
        <v>96</v>
      </c>
      <c r="P20">
        <v>19</v>
      </c>
      <c r="Q20" s="34">
        <v>1.9978667397406094</v>
      </c>
      <c r="R20" s="34">
        <v>0.54034996509625499</v>
      </c>
      <c r="S20" s="34">
        <v>1.7069452666793454</v>
      </c>
      <c r="T20" s="34">
        <v>1.9055190078420403</v>
      </c>
      <c r="U20" s="34">
        <v>0.25505637087244215</v>
      </c>
      <c r="V20" s="30"/>
      <c r="W20" s="30"/>
      <c r="X20" s="30" t="str">
        <f t="shared" si="11"/>
        <v>example19</v>
      </c>
      <c r="Y20" s="30">
        <f t="shared" si="12"/>
        <v>1.9978667457029877</v>
      </c>
      <c r="Z20" s="30">
        <f t="shared" si="3"/>
        <v>57.920801566541023</v>
      </c>
      <c r="AA20" s="30">
        <f t="shared" si="4"/>
        <v>1.706945273915965</v>
      </c>
      <c r="AB20" s="30">
        <f t="shared" si="5"/>
        <v>1.9055190437143419</v>
      </c>
      <c r="AC20" s="30">
        <f t="shared" si="6"/>
        <v>0.25505660049581785</v>
      </c>
      <c r="AD20" s="30">
        <f t="shared" si="13"/>
        <v>96</v>
      </c>
      <c r="AE20" s="30">
        <f t="shared" si="14"/>
        <v>95.999846688538426</v>
      </c>
      <c r="AF20" s="30">
        <f t="shared" si="15"/>
        <v>1.5331146157393505E-4</v>
      </c>
      <c r="AG20" s="30">
        <f t="shared" si="16"/>
        <v>1.5331146157393505E-4</v>
      </c>
      <c r="AH20" s="30"/>
      <c r="AI20" s="30">
        <f t="shared" si="17"/>
        <v>2.9811948465408022E-9</v>
      </c>
      <c r="AJ20" s="30">
        <f t="shared" si="7"/>
        <v>2.3160997009163964E-8</v>
      </c>
      <c r="AK20" s="30">
        <f t="shared" si="8"/>
        <v>3.6183078755414044E-9</v>
      </c>
      <c r="AL20" s="30">
        <f t="shared" si="9"/>
        <v>-7.0310113287064269E-10</v>
      </c>
      <c r="AM20" s="30">
        <f t="shared" si="9"/>
        <v>1.0351492801818907E-7</v>
      </c>
    </row>
    <row r="21" spans="1:39" x14ac:dyDescent="0.3">
      <c r="A21" t="s">
        <v>24</v>
      </c>
      <c r="B21">
        <v>96</v>
      </c>
      <c r="C21">
        <v>1</v>
      </c>
      <c r="D21">
        <v>1</v>
      </c>
      <c r="E21">
        <v>1</v>
      </c>
      <c r="F21">
        <v>1</v>
      </c>
      <c r="G21">
        <v>96</v>
      </c>
      <c r="I21" s="1">
        <f t="shared" si="10"/>
        <v>1</v>
      </c>
      <c r="J21">
        <f t="shared" si="2"/>
        <v>17</v>
      </c>
      <c r="K21">
        <f t="shared" si="2"/>
        <v>17</v>
      </c>
      <c r="L21">
        <f t="shared" si="2"/>
        <v>15</v>
      </c>
      <c r="M21">
        <f t="shared" si="2"/>
        <v>17</v>
      </c>
      <c r="N21">
        <f t="shared" si="18"/>
        <v>96</v>
      </c>
      <c r="P21">
        <v>20</v>
      </c>
      <c r="Q21" s="34">
        <v>1.9978667367594145</v>
      </c>
      <c r="R21" s="34">
        <v>0.54034994193525798</v>
      </c>
      <c r="S21" s="34">
        <v>1.7069452630610376</v>
      </c>
      <c r="T21" s="34">
        <v>1.9055190085451414</v>
      </c>
      <c r="U21" s="34">
        <v>0.25505626735751413</v>
      </c>
      <c r="V21" s="30"/>
      <c r="W21" s="30"/>
      <c r="X21" s="30" t="str">
        <f t="shared" si="11"/>
        <v>example20</v>
      </c>
      <c r="Y21" s="30">
        <f t="shared" si="12"/>
        <v>214.15316237893384</v>
      </c>
      <c r="Z21" s="30">
        <f t="shared" si="3"/>
        <v>0.54035006848556044</v>
      </c>
      <c r="AA21" s="30">
        <f t="shared" si="4"/>
        <v>1.706945273915965</v>
      </c>
      <c r="AB21" s="30">
        <f t="shared" si="5"/>
        <v>1.9055190437143419</v>
      </c>
      <c r="AC21" s="30">
        <f t="shared" si="6"/>
        <v>0.25505660049581785</v>
      </c>
      <c r="AD21" s="30">
        <f t="shared" si="13"/>
        <v>96</v>
      </c>
      <c r="AE21" s="30">
        <f t="shared" si="14"/>
        <v>95.999541912577584</v>
      </c>
      <c r="AF21" s="30">
        <f t="shared" si="15"/>
        <v>4.580874224160425E-4</v>
      </c>
      <c r="AG21" s="30">
        <f t="shared" si="16"/>
        <v>4.580874224160425E-4</v>
      </c>
      <c r="AH21" s="30"/>
      <c r="AI21" s="30"/>
      <c r="AJ21" s="30"/>
      <c r="AK21" s="30"/>
      <c r="AL21" s="30"/>
      <c r="AM21" s="30"/>
    </row>
    <row r="22" spans="1:39" x14ac:dyDescent="0.3">
      <c r="A22" t="s">
        <v>28</v>
      </c>
      <c r="B22" s="37">
        <v>17</v>
      </c>
      <c r="C22" s="37">
        <v>17</v>
      </c>
      <c r="D22" s="37">
        <v>17</v>
      </c>
      <c r="E22" s="37">
        <v>30</v>
      </c>
      <c r="F22" s="37">
        <v>19</v>
      </c>
      <c r="G22">
        <f t="shared" ref="G22:G36" si="19">ROUND(B22+C22*D22-E22^ROUND(F22/100,0),0)</f>
        <v>305</v>
      </c>
      <c r="H22">
        <f>SUM(B22:F22)</f>
        <v>100</v>
      </c>
      <c r="P22">
        <v>1</v>
      </c>
      <c r="Q22">
        <v>2</v>
      </c>
      <c r="R22">
        <v>3</v>
      </c>
      <c r="S22">
        <v>4</v>
      </c>
      <c r="T22">
        <v>5</v>
      </c>
      <c r="U22">
        <v>6</v>
      </c>
    </row>
    <row r="23" spans="1:39" x14ac:dyDescent="0.3">
      <c r="A23" t="s">
        <v>27</v>
      </c>
      <c r="B23">
        <v>3</v>
      </c>
      <c r="C23">
        <v>23</v>
      </c>
      <c r="D23">
        <v>24</v>
      </c>
      <c r="E23">
        <v>25</v>
      </c>
      <c r="F23">
        <v>25</v>
      </c>
      <c r="G23">
        <f t="shared" si="19"/>
        <v>554</v>
      </c>
      <c r="H23">
        <f t="shared" ref="H23:H36" si="20">SUM(B23:F23)</f>
        <v>100</v>
      </c>
      <c r="AE23" s="29">
        <f>CORREL(AE2:AE21,AD2:AD21)</f>
        <v>0.99999999870898348</v>
      </c>
      <c r="AF23" s="31">
        <f>SUMSQ(AF2:AF21)</f>
        <v>7.7541890254026078E-4</v>
      </c>
      <c r="AG23" t="s">
        <v>194</v>
      </c>
      <c r="AH23" t="s">
        <v>196</v>
      </c>
    </row>
    <row r="24" spans="1:39" x14ac:dyDescent="0.3">
      <c r="A24" t="s">
        <v>29</v>
      </c>
      <c r="B24">
        <v>2</v>
      </c>
      <c r="C24">
        <v>24</v>
      </c>
      <c r="D24">
        <v>24</v>
      </c>
      <c r="E24">
        <v>25</v>
      </c>
      <c r="F24">
        <v>25</v>
      </c>
      <c r="G24">
        <f t="shared" si="19"/>
        <v>577</v>
      </c>
      <c r="H24">
        <f t="shared" si="20"/>
        <v>100</v>
      </c>
      <c r="AE24" s="29">
        <f>'solid expertises'!H96</f>
        <v>0.98584418590397149</v>
      </c>
      <c r="AF24" s="31">
        <f>'solid expertises'!I96</f>
        <v>11661.64</v>
      </c>
      <c r="AG24" t="s">
        <v>193</v>
      </c>
    </row>
    <row r="25" spans="1:39" x14ac:dyDescent="0.3">
      <c r="A25" t="s">
        <v>30</v>
      </c>
      <c r="B25">
        <v>1</v>
      </c>
      <c r="C25">
        <v>39</v>
      </c>
      <c r="D25">
        <v>20</v>
      </c>
      <c r="E25">
        <v>20</v>
      </c>
      <c r="F25">
        <v>20</v>
      </c>
      <c r="G25">
        <f t="shared" si="19"/>
        <v>780</v>
      </c>
      <c r="H25">
        <f t="shared" si="20"/>
        <v>100</v>
      </c>
      <c r="Q25">
        <f>Q2/SUM($Q$2:$U$2)</f>
        <v>0.46818326555404777</v>
      </c>
      <c r="R25">
        <f t="shared" ref="R25:U25" si="21">R2/SUM($Q$2:$U$2)</f>
        <v>0.12662689506750299</v>
      </c>
      <c r="S25">
        <f t="shared" si="21"/>
        <v>0.40000255257137018</v>
      </c>
      <c r="T25">
        <f t="shared" si="21"/>
        <v>4.5534534824630902E-3</v>
      </c>
      <c r="U25">
        <f t="shared" si="21"/>
        <v>6.3383332461586272E-4</v>
      </c>
      <c r="V25">
        <f>SUM(Q25:U25)</f>
        <v>0.99999999999999989</v>
      </c>
    </row>
    <row r="26" spans="1:39" x14ac:dyDescent="0.3">
      <c r="A26" t="s">
        <v>31</v>
      </c>
      <c r="B26">
        <v>1</v>
      </c>
      <c r="C26">
        <v>40</v>
      </c>
      <c r="D26">
        <v>40</v>
      </c>
      <c r="E26">
        <v>10</v>
      </c>
      <c r="F26">
        <v>9</v>
      </c>
      <c r="G26">
        <f t="shared" si="19"/>
        <v>1600</v>
      </c>
      <c r="H26">
        <f t="shared" si="20"/>
        <v>100</v>
      </c>
      <c r="Q26" s="31">
        <f>Q25*100</f>
        <v>46.818326555404774</v>
      </c>
      <c r="R26" s="31">
        <f t="shared" ref="R26:U26" si="22">R25*100</f>
        <v>12.662689506750299</v>
      </c>
      <c r="S26" s="31">
        <f t="shared" si="22"/>
        <v>40.00025525713702</v>
      </c>
      <c r="T26" s="31">
        <f t="shared" si="22"/>
        <v>0.45534534824630901</v>
      </c>
      <c r="U26" s="31">
        <f t="shared" si="22"/>
        <v>6.338333246158627E-2</v>
      </c>
      <c r="V26">
        <f>SUM(Q26:U26)</f>
        <v>99.999999999999986</v>
      </c>
      <c r="X26" t="s">
        <v>195</v>
      </c>
      <c r="Y26" s="30">
        <f>AVERAGE(Y2:Y21)</f>
        <v>13.315036582128281</v>
      </c>
      <c r="Z26" s="30">
        <f t="shared" ref="Z26:AC26" si="23">AVERAGE(Z2:Z21)</f>
        <v>37.961125838921319</v>
      </c>
      <c r="AA26" s="30">
        <f t="shared" si="23"/>
        <v>11.942261922477215</v>
      </c>
      <c r="AB26" s="30">
        <f t="shared" si="23"/>
        <v>1.9257923341680037</v>
      </c>
      <c r="AC26" s="30">
        <f t="shared" si="23"/>
        <v>0.26587009380600268</v>
      </c>
    </row>
    <row r="27" spans="1:39" x14ac:dyDescent="0.3">
      <c r="A27" t="s">
        <v>32</v>
      </c>
      <c r="B27">
        <v>1</v>
      </c>
      <c r="C27">
        <v>50</v>
      </c>
      <c r="D27">
        <v>30</v>
      </c>
      <c r="E27">
        <v>10</v>
      </c>
      <c r="F27">
        <v>9</v>
      </c>
      <c r="G27">
        <f t="shared" si="19"/>
        <v>1500</v>
      </c>
      <c r="H27">
        <f t="shared" si="20"/>
        <v>100</v>
      </c>
    </row>
    <row r="28" spans="1:39" x14ac:dyDescent="0.3">
      <c r="A28" t="s">
        <v>33</v>
      </c>
      <c r="B28">
        <v>1</v>
      </c>
      <c r="C28">
        <v>30</v>
      </c>
      <c r="D28">
        <v>30</v>
      </c>
      <c r="E28">
        <v>30</v>
      </c>
      <c r="F28">
        <v>9</v>
      </c>
      <c r="G28">
        <f t="shared" si="19"/>
        <v>900</v>
      </c>
      <c r="H28">
        <f t="shared" si="20"/>
        <v>100</v>
      </c>
    </row>
    <row r="29" spans="1:39" x14ac:dyDescent="0.3">
      <c r="A29" t="s">
        <v>34</v>
      </c>
      <c r="B29">
        <v>1</v>
      </c>
      <c r="C29">
        <v>29</v>
      </c>
      <c r="D29">
        <v>31</v>
      </c>
      <c r="E29">
        <v>30</v>
      </c>
      <c r="F29">
        <v>9</v>
      </c>
      <c r="G29">
        <f t="shared" si="19"/>
        <v>899</v>
      </c>
      <c r="H29">
        <f t="shared" si="20"/>
        <v>100</v>
      </c>
      <c r="X29" t="s">
        <v>198</v>
      </c>
    </row>
    <row r="30" spans="1:39" x14ac:dyDescent="0.3">
      <c r="A30" t="s">
        <v>35</v>
      </c>
      <c r="G30" t="e">
        <f t="shared" si="19"/>
        <v>#NUM!</v>
      </c>
      <c r="H30">
        <f t="shared" si="20"/>
        <v>0</v>
      </c>
      <c r="X30" t="s">
        <v>197</v>
      </c>
    </row>
    <row r="31" spans="1:39" x14ac:dyDescent="0.3">
      <c r="A31" t="s">
        <v>36</v>
      </c>
      <c r="B31">
        <v>1</v>
      </c>
      <c r="C31">
        <v>49</v>
      </c>
      <c r="D31">
        <v>48</v>
      </c>
      <c r="E31">
        <v>1</v>
      </c>
      <c r="F31">
        <v>1</v>
      </c>
      <c r="G31">
        <f t="shared" si="19"/>
        <v>2352</v>
      </c>
      <c r="H31">
        <f t="shared" si="20"/>
        <v>100</v>
      </c>
    </row>
    <row r="32" spans="1:39" x14ac:dyDescent="0.3">
      <c r="G32" t="e">
        <f t="shared" si="19"/>
        <v>#NUM!</v>
      </c>
      <c r="H32">
        <f t="shared" si="20"/>
        <v>0</v>
      </c>
    </row>
    <row r="33" spans="7:8" x14ac:dyDescent="0.3">
      <c r="G33" t="e">
        <f t="shared" si="19"/>
        <v>#NUM!</v>
      </c>
      <c r="H33">
        <f t="shared" si="20"/>
        <v>0</v>
      </c>
    </row>
    <row r="34" spans="7:8" x14ac:dyDescent="0.3">
      <c r="G34" t="e">
        <f t="shared" si="19"/>
        <v>#NUM!</v>
      </c>
      <c r="H34">
        <f t="shared" si="20"/>
        <v>0</v>
      </c>
    </row>
    <row r="35" spans="7:8" x14ac:dyDescent="0.3">
      <c r="G35" t="e">
        <f t="shared" si="19"/>
        <v>#NUM!</v>
      </c>
      <c r="H35">
        <f t="shared" si="20"/>
        <v>0</v>
      </c>
    </row>
    <row r="36" spans="7:8" x14ac:dyDescent="0.3">
      <c r="G36" t="e">
        <f t="shared" si="19"/>
        <v>#NUM!</v>
      </c>
      <c r="H36">
        <f t="shared" si="20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10</vt:i4>
      </vt:variant>
    </vt:vector>
  </HeadingPairs>
  <TitlesOfParts>
    <vt:vector size="10" baseType="lpstr">
      <vt:lpstr>raw</vt:lpstr>
      <vt:lpstr>manual guesses</vt:lpstr>
      <vt:lpstr>enforced1</vt:lpstr>
      <vt:lpstr>enforced1 (2)</vt:lpstr>
      <vt:lpstr>enforced1 (3)</vt:lpstr>
      <vt:lpstr>enforced1 (4)</vt:lpstr>
      <vt:lpstr>solid expertises</vt:lpstr>
      <vt:lpstr>populism</vt:lpstr>
      <vt:lpstr>multiplikative</vt:lpstr>
      <vt:lpstr>multiplikative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Ifj. Pitlik László</dc:creator>
  <cp:lastModifiedBy>Lttd</cp:lastModifiedBy>
  <dcterms:created xsi:type="dcterms:W3CDTF">2024-11-02T11:13:30Z</dcterms:created>
  <dcterms:modified xsi:type="dcterms:W3CDTF">2024-12-02T11:24:05Z</dcterms:modified>
</cp:coreProperties>
</file>