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atitude\AppData\Local\Temp\scp27933\var\www\miau\data\miau\316\"/>
    </mc:Choice>
  </mc:AlternateContent>
  <xr:revisionPtr revIDLastSave="0" documentId="13_ncr:1_{CC31262F-20C1-44EC-A201-E0C50ACC6C19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aw" sheetId="1" r:id="rId1"/>
    <sheet name="start" sheetId="2" r:id="rId2"/>
    <sheet name="rank" sheetId="3" r:id="rId3"/>
    <sheet name="id vs id2" sheetId="6" r:id="rId4"/>
    <sheet name="rank (2)" sheetId="4" r:id="rId5"/>
    <sheet name="rank (3)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5" l="1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" i="5"/>
  <c r="U34" i="5"/>
  <c r="T34" i="5"/>
  <c r="J34" i="5"/>
  <c r="R34" i="5" s="1"/>
  <c r="I34" i="5"/>
  <c r="Q34" i="5" s="1"/>
  <c r="H34" i="5"/>
  <c r="P34" i="5" s="1"/>
  <c r="G34" i="5"/>
  <c r="O34" i="5" s="1"/>
  <c r="F34" i="5"/>
  <c r="N34" i="5" s="1"/>
  <c r="E34" i="5"/>
  <c r="M34" i="5" s="1"/>
  <c r="D34" i="5"/>
  <c r="L34" i="5" s="1"/>
  <c r="C34" i="5"/>
  <c r="K34" i="5" s="1"/>
  <c r="B34" i="5"/>
  <c r="U33" i="5"/>
  <c r="T33" i="5"/>
  <c r="J33" i="5"/>
  <c r="R33" i="5" s="1"/>
  <c r="I33" i="5"/>
  <c r="Q33" i="5" s="1"/>
  <c r="H33" i="5"/>
  <c r="P33" i="5" s="1"/>
  <c r="G33" i="5"/>
  <c r="O33" i="5" s="1"/>
  <c r="F33" i="5"/>
  <c r="N33" i="5" s="1"/>
  <c r="E33" i="5"/>
  <c r="M33" i="5" s="1"/>
  <c r="D33" i="5"/>
  <c r="L33" i="5" s="1"/>
  <c r="C33" i="5"/>
  <c r="K33" i="5" s="1"/>
  <c r="B33" i="5"/>
  <c r="U32" i="5"/>
  <c r="T32" i="5"/>
  <c r="J32" i="5"/>
  <c r="R32" i="5" s="1"/>
  <c r="I32" i="5"/>
  <c r="Q32" i="5" s="1"/>
  <c r="H32" i="5"/>
  <c r="P32" i="5" s="1"/>
  <c r="G32" i="5"/>
  <c r="O32" i="5" s="1"/>
  <c r="F32" i="5"/>
  <c r="N32" i="5" s="1"/>
  <c r="E32" i="5"/>
  <c r="M32" i="5" s="1"/>
  <c r="D32" i="5"/>
  <c r="L32" i="5" s="1"/>
  <c r="C32" i="5"/>
  <c r="K32" i="5" s="1"/>
  <c r="B32" i="5"/>
  <c r="U31" i="5"/>
  <c r="T31" i="5"/>
  <c r="J31" i="5"/>
  <c r="R31" i="5" s="1"/>
  <c r="I31" i="5"/>
  <c r="Q31" i="5" s="1"/>
  <c r="H31" i="5"/>
  <c r="P31" i="5" s="1"/>
  <c r="G31" i="5"/>
  <c r="O31" i="5" s="1"/>
  <c r="F31" i="5"/>
  <c r="N31" i="5" s="1"/>
  <c r="E31" i="5"/>
  <c r="M31" i="5" s="1"/>
  <c r="D31" i="5"/>
  <c r="L31" i="5" s="1"/>
  <c r="C31" i="5"/>
  <c r="K31" i="5" s="1"/>
  <c r="B31" i="5"/>
  <c r="U30" i="5"/>
  <c r="T30" i="5"/>
  <c r="J30" i="5"/>
  <c r="R30" i="5" s="1"/>
  <c r="I30" i="5"/>
  <c r="Q30" i="5" s="1"/>
  <c r="H30" i="5"/>
  <c r="P30" i="5" s="1"/>
  <c r="G30" i="5"/>
  <c r="O30" i="5" s="1"/>
  <c r="F30" i="5"/>
  <c r="N30" i="5" s="1"/>
  <c r="E30" i="5"/>
  <c r="M30" i="5" s="1"/>
  <c r="D30" i="5"/>
  <c r="L30" i="5" s="1"/>
  <c r="C30" i="5"/>
  <c r="K30" i="5" s="1"/>
  <c r="B30" i="5"/>
  <c r="U29" i="5"/>
  <c r="T29" i="5"/>
  <c r="J29" i="5"/>
  <c r="R29" i="5" s="1"/>
  <c r="I29" i="5"/>
  <c r="Q29" i="5" s="1"/>
  <c r="H29" i="5"/>
  <c r="P29" i="5" s="1"/>
  <c r="G29" i="5"/>
  <c r="O29" i="5" s="1"/>
  <c r="F29" i="5"/>
  <c r="N29" i="5" s="1"/>
  <c r="E29" i="5"/>
  <c r="M29" i="5" s="1"/>
  <c r="D29" i="5"/>
  <c r="L29" i="5" s="1"/>
  <c r="C29" i="5"/>
  <c r="K29" i="5" s="1"/>
  <c r="B29" i="5"/>
  <c r="U28" i="5"/>
  <c r="T28" i="5"/>
  <c r="J28" i="5"/>
  <c r="R28" i="5" s="1"/>
  <c r="I28" i="5"/>
  <c r="Q28" i="5" s="1"/>
  <c r="H28" i="5"/>
  <c r="P28" i="5" s="1"/>
  <c r="G28" i="5"/>
  <c r="O28" i="5" s="1"/>
  <c r="F28" i="5"/>
  <c r="N28" i="5" s="1"/>
  <c r="E28" i="5"/>
  <c r="M28" i="5" s="1"/>
  <c r="D28" i="5"/>
  <c r="L28" i="5" s="1"/>
  <c r="C28" i="5"/>
  <c r="K28" i="5" s="1"/>
  <c r="B28" i="5"/>
  <c r="U27" i="5"/>
  <c r="T27" i="5"/>
  <c r="J27" i="5"/>
  <c r="R27" i="5" s="1"/>
  <c r="I27" i="5"/>
  <c r="Q27" i="5" s="1"/>
  <c r="H27" i="5"/>
  <c r="P27" i="5" s="1"/>
  <c r="G27" i="5"/>
  <c r="O27" i="5" s="1"/>
  <c r="F27" i="5"/>
  <c r="N27" i="5" s="1"/>
  <c r="E27" i="5"/>
  <c r="M27" i="5" s="1"/>
  <c r="D27" i="5"/>
  <c r="L27" i="5" s="1"/>
  <c r="C27" i="5"/>
  <c r="K27" i="5" s="1"/>
  <c r="B27" i="5"/>
  <c r="U26" i="5"/>
  <c r="T26" i="5"/>
  <c r="J26" i="5"/>
  <c r="R26" i="5" s="1"/>
  <c r="I26" i="5"/>
  <c r="Q26" i="5" s="1"/>
  <c r="H26" i="5"/>
  <c r="P26" i="5" s="1"/>
  <c r="G26" i="5"/>
  <c r="O26" i="5" s="1"/>
  <c r="F26" i="5"/>
  <c r="N26" i="5" s="1"/>
  <c r="E26" i="5"/>
  <c r="M26" i="5" s="1"/>
  <c r="D26" i="5"/>
  <c r="L26" i="5" s="1"/>
  <c r="C26" i="5"/>
  <c r="K26" i="5" s="1"/>
  <c r="B26" i="5"/>
  <c r="U25" i="5"/>
  <c r="T25" i="5"/>
  <c r="J25" i="5"/>
  <c r="R25" i="5" s="1"/>
  <c r="I25" i="5"/>
  <c r="Q25" i="5" s="1"/>
  <c r="H25" i="5"/>
  <c r="P25" i="5" s="1"/>
  <c r="G25" i="5"/>
  <c r="O25" i="5" s="1"/>
  <c r="F25" i="5"/>
  <c r="N25" i="5" s="1"/>
  <c r="E25" i="5"/>
  <c r="M25" i="5" s="1"/>
  <c r="D25" i="5"/>
  <c r="L25" i="5" s="1"/>
  <c r="C25" i="5"/>
  <c r="K25" i="5" s="1"/>
  <c r="B25" i="5"/>
  <c r="U24" i="5"/>
  <c r="T24" i="5"/>
  <c r="J24" i="5"/>
  <c r="R24" i="5" s="1"/>
  <c r="I24" i="5"/>
  <c r="Q24" i="5" s="1"/>
  <c r="H24" i="5"/>
  <c r="P24" i="5" s="1"/>
  <c r="G24" i="5"/>
  <c r="O24" i="5" s="1"/>
  <c r="F24" i="5"/>
  <c r="N24" i="5" s="1"/>
  <c r="E24" i="5"/>
  <c r="M24" i="5" s="1"/>
  <c r="D24" i="5"/>
  <c r="L24" i="5" s="1"/>
  <c r="C24" i="5"/>
  <c r="K24" i="5" s="1"/>
  <c r="B24" i="5"/>
  <c r="U23" i="5"/>
  <c r="T23" i="5"/>
  <c r="J23" i="5"/>
  <c r="R23" i="5" s="1"/>
  <c r="I23" i="5"/>
  <c r="Q23" i="5" s="1"/>
  <c r="H23" i="5"/>
  <c r="P23" i="5" s="1"/>
  <c r="G23" i="5"/>
  <c r="O23" i="5" s="1"/>
  <c r="F23" i="5"/>
  <c r="N23" i="5" s="1"/>
  <c r="E23" i="5"/>
  <c r="M23" i="5" s="1"/>
  <c r="D23" i="5"/>
  <c r="L23" i="5" s="1"/>
  <c r="C23" i="5"/>
  <c r="K23" i="5" s="1"/>
  <c r="B23" i="5"/>
  <c r="U22" i="5"/>
  <c r="T22" i="5"/>
  <c r="J22" i="5"/>
  <c r="R22" i="5" s="1"/>
  <c r="I22" i="5"/>
  <c r="Q22" i="5" s="1"/>
  <c r="H22" i="5"/>
  <c r="P22" i="5" s="1"/>
  <c r="G22" i="5"/>
  <c r="O22" i="5" s="1"/>
  <c r="F22" i="5"/>
  <c r="N22" i="5" s="1"/>
  <c r="E22" i="5"/>
  <c r="M22" i="5" s="1"/>
  <c r="D22" i="5"/>
  <c r="L22" i="5" s="1"/>
  <c r="C22" i="5"/>
  <c r="K22" i="5" s="1"/>
  <c r="B22" i="5"/>
  <c r="U21" i="5"/>
  <c r="T21" i="5"/>
  <c r="J21" i="5"/>
  <c r="R21" i="5" s="1"/>
  <c r="I21" i="5"/>
  <c r="Q21" i="5" s="1"/>
  <c r="H21" i="5"/>
  <c r="P21" i="5" s="1"/>
  <c r="G21" i="5"/>
  <c r="O21" i="5" s="1"/>
  <c r="F21" i="5"/>
  <c r="N21" i="5" s="1"/>
  <c r="E21" i="5"/>
  <c r="M21" i="5" s="1"/>
  <c r="D21" i="5"/>
  <c r="L21" i="5" s="1"/>
  <c r="C21" i="5"/>
  <c r="K21" i="5" s="1"/>
  <c r="B21" i="5"/>
  <c r="U20" i="5"/>
  <c r="T20" i="5"/>
  <c r="J20" i="5"/>
  <c r="R20" i="5" s="1"/>
  <c r="I20" i="5"/>
  <c r="Q20" i="5" s="1"/>
  <c r="H20" i="5"/>
  <c r="P20" i="5" s="1"/>
  <c r="G20" i="5"/>
  <c r="O20" i="5" s="1"/>
  <c r="F20" i="5"/>
  <c r="N20" i="5" s="1"/>
  <c r="E20" i="5"/>
  <c r="M20" i="5" s="1"/>
  <c r="D20" i="5"/>
  <c r="L20" i="5" s="1"/>
  <c r="C20" i="5"/>
  <c r="K20" i="5" s="1"/>
  <c r="B20" i="5"/>
  <c r="U19" i="5"/>
  <c r="T19" i="5"/>
  <c r="J19" i="5"/>
  <c r="R19" i="5" s="1"/>
  <c r="I19" i="5"/>
  <c r="Q19" i="5" s="1"/>
  <c r="H19" i="5"/>
  <c r="P19" i="5" s="1"/>
  <c r="G19" i="5"/>
  <c r="O19" i="5" s="1"/>
  <c r="F19" i="5"/>
  <c r="N19" i="5" s="1"/>
  <c r="E19" i="5"/>
  <c r="M19" i="5" s="1"/>
  <c r="D19" i="5"/>
  <c r="L19" i="5" s="1"/>
  <c r="C19" i="5"/>
  <c r="K19" i="5" s="1"/>
  <c r="B19" i="5"/>
  <c r="U18" i="5"/>
  <c r="T18" i="5"/>
  <c r="J18" i="5"/>
  <c r="R18" i="5" s="1"/>
  <c r="I18" i="5"/>
  <c r="Q18" i="5" s="1"/>
  <c r="H18" i="5"/>
  <c r="P18" i="5" s="1"/>
  <c r="G18" i="5"/>
  <c r="O18" i="5" s="1"/>
  <c r="F18" i="5"/>
  <c r="N18" i="5" s="1"/>
  <c r="E18" i="5"/>
  <c r="M18" i="5" s="1"/>
  <c r="D18" i="5"/>
  <c r="L18" i="5" s="1"/>
  <c r="C18" i="5"/>
  <c r="K18" i="5" s="1"/>
  <c r="B18" i="5"/>
  <c r="U17" i="5"/>
  <c r="T17" i="5"/>
  <c r="J17" i="5"/>
  <c r="R17" i="5" s="1"/>
  <c r="I17" i="5"/>
  <c r="Q17" i="5" s="1"/>
  <c r="H17" i="5"/>
  <c r="P17" i="5" s="1"/>
  <c r="G17" i="5"/>
  <c r="O17" i="5" s="1"/>
  <c r="F17" i="5"/>
  <c r="N17" i="5" s="1"/>
  <c r="E17" i="5"/>
  <c r="M17" i="5" s="1"/>
  <c r="D17" i="5"/>
  <c r="L17" i="5" s="1"/>
  <c r="C17" i="5"/>
  <c r="K17" i="5" s="1"/>
  <c r="B17" i="5"/>
  <c r="U16" i="5"/>
  <c r="T16" i="5"/>
  <c r="J16" i="5"/>
  <c r="R16" i="5" s="1"/>
  <c r="I16" i="5"/>
  <c r="Q16" i="5" s="1"/>
  <c r="H16" i="5"/>
  <c r="P16" i="5" s="1"/>
  <c r="G16" i="5"/>
  <c r="O16" i="5" s="1"/>
  <c r="F16" i="5"/>
  <c r="N16" i="5" s="1"/>
  <c r="E16" i="5"/>
  <c r="M16" i="5" s="1"/>
  <c r="D16" i="5"/>
  <c r="L16" i="5" s="1"/>
  <c r="C16" i="5"/>
  <c r="K16" i="5" s="1"/>
  <c r="B16" i="5"/>
  <c r="U15" i="5"/>
  <c r="T15" i="5"/>
  <c r="J15" i="5"/>
  <c r="R15" i="5" s="1"/>
  <c r="I15" i="5"/>
  <c r="Q15" i="5" s="1"/>
  <c r="H15" i="5"/>
  <c r="P15" i="5" s="1"/>
  <c r="G15" i="5"/>
  <c r="O15" i="5" s="1"/>
  <c r="F15" i="5"/>
  <c r="N15" i="5" s="1"/>
  <c r="E15" i="5"/>
  <c r="M15" i="5" s="1"/>
  <c r="D15" i="5"/>
  <c r="L15" i="5" s="1"/>
  <c r="C15" i="5"/>
  <c r="K15" i="5" s="1"/>
  <c r="B15" i="5"/>
  <c r="U14" i="5"/>
  <c r="T14" i="5"/>
  <c r="J14" i="5"/>
  <c r="R14" i="5" s="1"/>
  <c r="I14" i="5"/>
  <c r="Q14" i="5" s="1"/>
  <c r="H14" i="5"/>
  <c r="P14" i="5" s="1"/>
  <c r="G14" i="5"/>
  <c r="O14" i="5" s="1"/>
  <c r="F14" i="5"/>
  <c r="N14" i="5" s="1"/>
  <c r="E14" i="5"/>
  <c r="M14" i="5" s="1"/>
  <c r="D14" i="5"/>
  <c r="L14" i="5" s="1"/>
  <c r="C14" i="5"/>
  <c r="K14" i="5" s="1"/>
  <c r="B14" i="5"/>
  <c r="U13" i="5"/>
  <c r="T13" i="5"/>
  <c r="J13" i="5"/>
  <c r="R13" i="5" s="1"/>
  <c r="I13" i="5"/>
  <c r="Q13" i="5" s="1"/>
  <c r="H13" i="5"/>
  <c r="P13" i="5" s="1"/>
  <c r="G13" i="5"/>
  <c r="O13" i="5" s="1"/>
  <c r="F13" i="5"/>
  <c r="N13" i="5" s="1"/>
  <c r="E13" i="5"/>
  <c r="M13" i="5" s="1"/>
  <c r="D13" i="5"/>
  <c r="L13" i="5" s="1"/>
  <c r="C13" i="5"/>
  <c r="K13" i="5" s="1"/>
  <c r="B13" i="5"/>
  <c r="U12" i="5"/>
  <c r="T12" i="5"/>
  <c r="J12" i="5"/>
  <c r="R12" i="5" s="1"/>
  <c r="I12" i="5"/>
  <c r="Q12" i="5" s="1"/>
  <c r="H12" i="5"/>
  <c r="P12" i="5" s="1"/>
  <c r="G12" i="5"/>
  <c r="O12" i="5" s="1"/>
  <c r="F12" i="5"/>
  <c r="N12" i="5" s="1"/>
  <c r="E12" i="5"/>
  <c r="M12" i="5" s="1"/>
  <c r="D12" i="5"/>
  <c r="L12" i="5" s="1"/>
  <c r="C12" i="5"/>
  <c r="K12" i="5" s="1"/>
  <c r="B12" i="5"/>
  <c r="U11" i="5"/>
  <c r="T11" i="5"/>
  <c r="J11" i="5"/>
  <c r="R11" i="5" s="1"/>
  <c r="I11" i="5"/>
  <c r="Q11" i="5" s="1"/>
  <c r="H11" i="5"/>
  <c r="P11" i="5" s="1"/>
  <c r="G11" i="5"/>
  <c r="O11" i="5" s="1"/>
  <c r="F11" i="5"/>
  <c r="N11" i="5" s="1"/>
  <c r="E11" i="5"/>
  <c r="M11" i="5" s="1"/>
  <c r="D11" i="5"/>
  <c r="L11" i="5" s="1"/>
  <c r="C11" i="5"/>
  <c r="K11" i="5" s="1"/>
  <c r="B11" i="5"/>
  <c r="U10" i="5"/>
  <c r="T10" i="5"/>
  <c r="J10" i="5"/>
  <c r="R10" i="5" s="1"/>
  <c r="I10" i="5"/>
  <c r="Q10" i="5" s="1"/>
  <c r="H10" i="5"/>
  <c r="P10" i="5" s="1"/>
  <c r="G10" i="5"/>
  <c r="O10" i="5" s="1"/>
  <c r="F10" i="5"/>
  <c r="N10" i="5" s="1"/>
  <c r="E10" i="5"/>
  <c r="M10" i="5" s="1"/>
  <c r="D10" i="5"/>
  <c r="L10" i="5" s="1"/>
  <c r="C10" i="5"/>
  <c r="K10" i="5" s="1"/>
  <c r="B10" i="5"/>
  <c r="U9" i="5"/>
  <c r="T9" i="5"/>
  <c r="J9" i="5"/>
  <c r="R9" i="5" s="1"/>
  <c r="I9" i="5"/>
  <c r="Q9" i="5" s="1"/>
  <c r="H9" i="5"/>
  <c r="P9" i="5" s="1"/>
  <c r="G9" i="5"/>
  <c r="O9" i="5" s="1"/>
  <c r="F9" i="5"/>
  <c r="N9" i="5" s="1"/>
  <c r="E9" i="5"/>
  <c r="M9" i="5" s="1"/>
  <c r="D9" i="5"/>
  <c r="L9" i="5" s="1"/>
  <c r="C9" i="5"/>
  <c r="K9" i="5" s="1"/>
  <c r="B9" i="5"/>
  <c r="U8" i="5"/>
  <c r="T8" i="5"/>
  <c r="J8" i="5"/>
  <c r="R8" i="5" s="1"/>
  <c r="I8" i="5"/>
  <c r="Q8" i="5" s="1"/>
  <c r="H8" i="5"/>
  <c r="P8" i="5" s="1"/>
  <c r="G8" i="5"/>
  <c r="O8" i="5" s="1"/>
  <c r="F8" i="5"/>
  <c r="N8" i="5" s="1"/>
  <c r="E8" i="5"/>
  <c r="M8" i="5" s="1"/>
  <c r="D8" i="5"/>
  <c r="L8" i="5" s="1"/>
  <c r="C8" i="5"/>
  <c r="K8" i="5" s="1"/>
  <c r="B8" i="5"/>
  <c r="U7" i="5"/>
  <c r="T7" i="5"/>
  <c r="J7" i="5"/>
  <c r="R7" i="5" s="1"/>
  <c r="I7" i="5"/>
  <c r="Q7" i="5" s="1"/>
  <c r="H7" i="5"/>
  <c r="P7" i="5" s="1"/>
  <c r="G7" i="5"/>
  <c r="O7" i="5" s="1"/>
  <c r="F7" i="5"/>
  <c r="N7" i="5" s="1"/>
  <c r="E7" i="5"/>
  <c r="M7" i="5" s="1"/>
  <c r="D7" i="5"/>
  <c r="L7" i="5" s="1"/>
  <c r="C7" i="5"/>
  <c r="K7" i="5" s="1"/>
  <c r="B7" i="5"/>
  <c r="U6" i="5"/>
  <c r="T6" i="5"/>
  <c r="J6" i="5"/>
  <c r="R6" i="5" s="1"/>
  <c r="I6" i="5"/>
  <c r="Q6" i="5" s="1"/>
  <c r="H6" i="5"/>
  <c r="P6" i="5" s="1"/>
  <c r="G6" i="5"/>
  <c r="O6" i="5" s="1"/>
  <c r="F6" i="5"/>
  <c r="N6" i="5" s="1"/>
  <c r="E6" i="5"/>
  <c r="M6" i="5" s="1"/>
  <c r="D6" i="5"/>
  <c r="L6" i="5" s="1"/>
  <c r="C6" i="5"/>
  <c r="K6" i="5" s="1"/>
  <c r="B6" i="5"/>
  <c r="U5" i="5"/>
  <c r="T5" i="5"/>
  <c r="J5" i="5"/>
  <c r="R5" i="5" s="1"/>
  <c r="I5" i="5"/>
  <c r="Q5" i="5" s="1"/>
  <c r="H5" i="5"/>
  <c r="P5" i="5" s="1"/>
  <c r="G5" i="5"/>
  <c r="O5" i="5" s="1"/>
  <c r="F5" i="5"/>
  <c r="N5" i="5" s="1"/>
  <c r="E5" i="5"/>
  <c r="M5" i="5" s="1"/>
  <c r="D5" i="5"/>
  <c r="L5" i="5" s="1"/>
  <c r="C5" i="5"/>
  <c r="K5" i="5" s="1"/>
  <c r="B5" i="5"/>
  <c r="U4" i="5"/>
  <c r="T4" i="5"/>
  <c r="J4" i="5"/>
  <c r="R4" i="5" s="1"/>
  <c r="I4" i="5"/>
  <c r="Q4" i="5" s="1"/>
  <c r="H4" i="5"/>
  <c r="P4" i="5" s="1"/>
  <c r="G4" i="5"/>
  <c r="O4" i="5" s="1"/>
  <c r="F4" i="5"/>
  <c r="N4" i="5" s="1"/>
  <c r="E4" i="5"/>
  <c r="M4" i="5" s="1"/>
  <c r="D4" i="5"/>
  <c r="L4" i="5" s="1"/>
  <c r="C4" i="5"/>
  <c r="K4" i="5" s="1"/>
  <c r="B4" i="5"/>
  <c r="U3" i="5"/>
  <c r="T3" i="5"/>
  <c r="J3" i="5"/>
  <c r="R3" i="5" s="1"/>
  <c r="I3" i="5"/>
  <c r="Q3" i="5" s="1"/>
  <c r="H3" i="5"/>
  <c r="P3" i="5" s="1"/>
  <c r="G3" i="5"/>
  <c r="O3" i="5" s="1"/>
  <c r="F3" i="5"/>
  <c r="N3" i="5" s="1"/>
  <c r="E3" i="5"/>
  <c r="M3" i="5" s="1"/>
  <c r="D3" i="5"/>
  <c r="L3" i="5" s="1"/>
  <c r="C3" i="5"/>
  <c r="K3" i="5" s="1"/>
  <c r="B3" i="5"/>
  <c r="R2" i="5"/>
  <c r="Q2" i="5"/>
  <c r="P2" i="5"/>
  <c r="O2" i="5"/>
  <c r="N2" i="5"/>
  <c r="M2" i="5"/>
  <c r="L2" i="5"/>
  <c r="K2" i="5"/>
  <c r="Y40" i="3"/>
  <c r="Y39" i="3"/>
  <c r="Y38" i="3"/>
  <c r="Y37" i="3"/>
  <c r="Y36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7" i="3"/>
  <c r="B46" i="3"/>
  <c r="B45" i="3"/>
  <c r="B44" i="3"/>
  <c r="B43" i="3"/>
  <c r="A40" i="3"/>
  <c r="A39" i="3"/>
  <c r="A38" i="3"/>
  <c r="A37" i="3"/>
  <c r="A36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Y6" i="3"/>
  <c r="Y5" i="3"/>
  <c r="Y4" i="3"/>
  <c r="Y3" i="3"/>
  <c r="W34" i="3"/>
  <c r="W40" i="3" s="1"/>
  <c r="W33" i="3"/>
  <c r="W39" i="3" s="1"/>
  <c r="W32" i="3"/>
  <c r="W38" i="3" s="1"/>
  <c r="W31" i="3"/>
  <c r="W37" i="3" s="1"/>
  <c r="W30" i="3"/>
  <c r="W36" i="3" s="1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W7" i="3"/>
  <c r="W6" i="3"/>
  <c r="W5" i="3"/>
  <c r="W4" i="3"/>
  <c r="W3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V4" i="3"/>
  <c r="V3" i="3"/>
  <c r="U4" i="3"/>
  <c r="X4" i="3" s="1"/>
  <c r="U5" i="3"/>
  <c r="X5" i="3" s="1"/>
  <c r="U6" i="3"/>
  <c r="X6" i="3" s="1"/>
  <c r="U7" i="3"/>
  <c r="X7" i="3" s="1"/>
  <c r="U8" i="3"/>
  <c r="X8" i="3" s="1"/>
  <c r="U9" i="3"/>
  <c r="X9" i="3" s="1"/>
  <c r="U10" i="3"/>
  <c r="X10" i="3" s="1"/>
  <c r="U11" i="3"/>
  <c r="X11" i="3" s="1"/>
  <c r="U12" i="3"/>
  <c r="X12" i="3" s="1"/>
  <c r="U13" i="3"/>
  <c r="X13" i="3" s="1"/>
  <c r="U14" i="3"/>
  <c r="X14" i="3" s="1"/>
  <c r="U15" i="3"/>
  <c r="X15" i="3" s="1"/>
  <c r="U16" i="3"/>
  <c r="X16" i="3" s="1"/>
  <c r="U17" i="3"/>
  <c r="X17" i="3" s="1"/>
  <c r="U18" i="3"/>
  <c r="X18" i="3" s="1"/>
  <c r="U19" i="3"/>
  <c r="X19" i="3" s="1"/>
  <c r="U20" i="3"/>
  <c r="X20" i="3" s="1"/>
  <c r="U21" i="3"/>
  <c r="X21" i="3" s="1"/>
  <c r="U22" i="3"/>
  <c r="X22" i="3" s="1"/>
  <c r="U23" i="3"/>
  <c r="X23" i="3" s="1"/>
  <c r="U24" i="3"/>
  <c r="X24" i="3" s="1"/>
  <c r="U25" i="3"/>
  <c r="X25" i="3" s="1"/>
  <c r="U26" i="3"/>
  <c r="X26" i="3" s="1"/>
  <c r="U27" i="3"/>
  <c r="X27" i="3" s="1"/>
  <c r="U28" i="3"/>
  <c r="X28" i="3" s="1"/>
  <c r="U29" i="3"/>
  <c r="X29" i="3" s="1"/>
  <c r="U30" i="3"/>
  <c r="X30" i="3" s="1"/>
  <c r="U31" i="3"/>
  <c r="X31" i="3" s="1"/>
  <c r="U32" i="3"/>
  <c r="X32" i="3" s="1"/>
  <c r="U33" i="3"/>
  <c r="X33" i="3" s="1"/>
  <c r="U34" i="3"/>
  <c r="X34" i="3" s="1"/>
  <c r="U3" i="3"/>
  <c r="U2" i="3"/>
  <c r="S34" i="4"/>
  <c r="T34" i="4"/>
  <c r="J34" i="4"/>
  <c r="R34" i="4" s="1"/>
  <c r="I34" i="4"/>
  <c r="Q34" i="4" s="1"/>
  <c r="H34" i="4"/>
  <c r="P34" i="4" s="1"/>
  <c r="G34" i="4"/>
  <c r="O34" i="4" s="1"/>
  <c r="F34" i="4"/>
  <c r="N34" i="4" s="1"/>
  <c r="E34" i="4"/>
  <c r="M34" i="4" s="1"/>
  <c r="D34" i="4"/>
  <c r="L34" i="4" s="1"/>
  <c r="C34" i="4"/>
  <c r="K34" i="4" s="1"/>
  <c r="B34" i="4"/>
  <c r="S33" i="4"/>
  <c r="T33" i="4"/>
  <c r="J33" i="4"/>
  <c r="R33" i="4" s="1"/>
  <c r="I33" i="4"/>
  <c r="Q33" i="4" s="1"/>
  <c r="H33" i="4"/>
  <c r="P33" i="4" s="1"/>
  <c r="G33" i="4"/>
  <c r="O33" i="4" s="1"/>
  <c r="F33" i="4"/>
  <c r="N33" i="4" s="1"/>
  <c r="E33" i="4"/>
  <c r="M33" i="4" s="1"/>
  <c r="D33" i="4"/>
  <c r="L33" i="4" s="1"/>
  <c r="C33" i="4"/>
  <c r="K33" i="4" s="1"/>
  <c r="B33" i="4"/>
  <c r="S32" i="4"/>
  <c r="T32" i="4"/>
  <c r="J32" i="4"/>
  <c r="R32" i="4" s="1"/>
  <c r="I32" i="4"/>
  <c r="Q32" i="4" s="1"/>
  <c r="H32" i="4"/>
  <c r="P32" i="4" s="1"/>
  <c r="G32" i="4"/>
  <c r="O32" i="4" s="1"/>
  <c r="F32" i="4"/>
  <c r="N32" i="4" s="1"/>
  <c r="E32" i="4"/>
  <c r="M32" i="4" s="1"/>
  <c r="D32" i="4"/>
  <c r="L32" i="4" s="1"/>
  <c r="C32" i="4"/>
  <c r="K32" i="4" s="1"/>
  <c r="B32" i="4"/>
  <c r="S31" i="4"/>
  <c r="T31" i="4"/>
  <c r="J31" i="4"/>
  <c r="R31" i="4" s="1"/>
  <c r="I31" i="4"/>
  <c r="Q31" i="4" s="1"/>
  <c r="H31" i="4"/>
  <c r="P31" i="4" s="1"/>
  <c r="G31" i="4"/>
  <c r="O31" i="4" s="1"/>
  <c r="F31" i="4"/>
  <c r="N31" i="4" s="1"/>
  <c r="E31" i="4"/>
  <c r="M31" i="4" s="1"/>
  <c r="D31" i="4"/>
  <c r="L31" i="4" s="1"/>
  <c r="C31" i="4"/>
  <c r="K31" i="4" s="1"/>
  <c r="B31" i="4"/>
  <c r="S30" i="4"/>
  <c r="T30" i="4"/>
  <c r="J30" i="4"/>
  <c r="R30" i="4" s="1"/>
  <c r="I30" i="4"/>
  <c r="Q30" i="4" s="1"/>
  <c r="H30" i="4"/>
  <c r="P30" i="4" s="1"/>
  <c r="G30" i="4"/>
  <c r="O30" i="4" s="1"/>
  <c r="F30" i="4"/>
  <c r="N30" i="4" s="1"/>
  <c r="E30" i="4"/>
  <c r="M30" i="4" s="1"/>
  <c r="D30" i="4"/>
  <c r="L30" i="4" s="1"/>
  <c r="C30" i="4"/>
  <c r="K30" i="4" s="1"/>
  <c r="B30" i="4"/>
  <c r="S29" i="4"/>
  <c r="T29" i="4"/>
  <c r="J29" i="4"/>
  <c r="R29" i="4" s="1"/>
  <c r="I29" i="4"/>
  <c r="Q29" i="4" s="1"/>
  <c r="H29" i="4"/>
  <c r="P29" i="4" s="1"/>
  <c r="G29" i="4"/>
  <c r="O29" i="4" s="1"/>
  <c r="F29" i="4"/>
  <c r="N29" i="4" s="1"/>
  <c r="E29" i="4"/>
  <c r="M29" i="4" s="1"/>
  <c r="D29" i="4"/>
  <c r="L29" i="4" s="1"/>
  <c r="C29" i="4"/>
  <c r="K29" i="4" s="1"/>
  <c r="B29" i="4"/>
  <c r="S28" i="4"/>
  <c r="T28" i="4"/>
  <c r="J28" i="4"/>
  <c r="R28" i="4" s="1"/>
  <c r="I28" i="4"/>
  <c r="Q28" i="4" s="1"/>
  <c r="H28" i="4"/>
  <c r="P28" i="4" s="1"/>
  <c r="G28" i="4"/>
  <c r="O28" i="4" s="1"/>
  <c r="F28" i="4"/>
  <c r="N28" i="4" s="1"/>
  <c r="E28" i="4"/>
  <c r="M28" i="4" s="1"/>
  <c r="D28" i="4"/>
  <c r="L28" i="4" s="1"/>
  <c r="C28" i="4"/>
  <c r="K28" i="4" s="1"/>
  <c r="B28" i="4"/>
  <c r="S27" i="4"/>
  <c r="T27" i="4"/>
  <c r="J27" i="4"/>
  <c r="R27" i="4" s="1"/>
  <c r="I27" i="4"/>
  <c r="Q27" i="4" s="1"/>
  <c r="H27" i="4"/>
  <c r="P27" i="4" s="1"/>
  <c r="G27" i="4"/>
  <c r="O27" i="4" s="1"/>
  <c r="F27" i="4"/>
  <c r="N27" i="4" s="1"/>
  <c r="E27" i="4"/>
  <c r="M27" i="4" s="1"/>
  <c r="D27" i="4"/>
  <c r="L27" i="4" s="1"/>
  <c r="C27" i="4"/>
  <c r="K27" i="4" s="1"/>
  <c r="B27" i="4"/>
  <c r="S26" i="4"/>
  <c r="T26" i="4"/>
  <c r="J26" i="4"/>
  <c r="R26" i="4" s="1"/>
  <c r="I26" i="4"/>
  <c r="Q26" i="4" s="1"/>
  <c r="H26" i="4"/>
  <c r="P26" i="4" s="1"/>
  <c r="G26" i="4"/>
  <c r="O26" i="4" s="1"/>
  <c r="F26" i="4"/>
  <c r="N26" i="4" s="1"/>
  <c r="E26" i="4"/>
  <c r="M26" i="4" s="1"/>
  <c r="D26" i="4"/>
  <c r="L26" i="4" s="1"/>
  <c r="C26" i="4"/>
  <c r="K26" i="4" s="1"/>
  <c r="B26" i="4"/>
  <c r="S25" i="4"/>
  <c r="T25" i="4"/>
  <c r="J25" i="4"/>
  <c r="R25" i="4" s="1"/>
  <c r="I25" i="4"/>
  <c r="Q25" i="4" s="1"/>
  <c r="H25" i="4"/>
  <c r="P25" i="4" s="1"/>
  <c r="G25" i="4"/>
  <c r="O25" i="4" s="1"/>
  <c r="F25" i="4"/>
  <c r="N25" i="4" s="1"/>
  <c r="E25" i="4"/>
  <c r="M25" i="4" s="1"/>
  <c r="D25" i="4"/>
  <c r="L25" i="4" s="1"/>
  <c r="C25" i="4"/>
  <c r="K25" i="4" s="1"/>
  <c r="B25" i="4"/>
  <c r="S24" i="4"/>
  <c r="T24" i="4"/>
  <c r="J24" i="4"/>
  <c r="R24" i="4" s="1"/>
  <c r="I24" i="4"/>
  <c r="Q24" i="4" s="1"/>
  <c r="H24" i="4"/>
  <c r="P24" i="4" s="1"/>
  <c r="G24" i="4"/>
  <c r="O24" i="4" s="1"/>
  <c r="F24" i="4"/>
  <c r="N24" i="4" s="1"/>
  <c r="E24" i="4"/>
  <c r="M24" i="4" s="1"/>
  <c r="D24" i="4"/>
  <c r="L24" i="4" s="1"/>
  <c r="C24" i="4"/>
  <c r="K24" i="4" s="1"/>
  <c r="B24" i="4"/>
  <c r="S23" i="4"/>
  <c r="T23" i="4"/>
  <c r="J23" i="4"/>
  <c r="R23" i="4" s="1"/>
  <c r="I23" i="4"/>
  <c r="Q23" i="4" s="1"/>
  <c r="H23" i="4"/>
  <c r="P23" i="4" s="1"/>
  <c r="G23" i="4"/>
  <c r="O23" i="4" s="1"/>
  <c r="F23" i="4"/>
  <c r="N23" i="4" s="1"/>
  <c r="E23" i="4"/>
  <c r="M23" i="4" s="1"/>
  <c r="D23" i="4"/>
  <c r="L23" i="4" s="1"/>
  <c r="C23" i="4"/>
  <c r="K23" i="4" s="1"/>
  <c r="B23" i="4"/>
  <c r="S22" i="4"/>
  <c r="T22" i="4"/>
  <c r="J22" i="4"/>
  <c r="R22" i="4" s="1"/>
  <c r="I22" i="4"/>
  <c r="Q22" i="4" s="1"/>
  <c r="H22" i="4"/>
  <c r="P22" i="4" s="1"/>
  <c r="G22" i="4"/>
  <c r="O22" i="4" s="1"/>
  <c r="F22" i="4"/>
  <c r="N22" i="4" s="1"/>
  <c r="E22" i="4"/>
  <c r="M22" i="4" s="1"/>
  <c r="D22" i="4"/>
  <c r="L22" i="4" s="1"/>
  <c r="C22" i="4"/>
  <c r="K22" i="4" s="1"/>
  <c r="B22" i="4"/>
  <c r="S21" i="4"/>
  <c r="T21" i="4"/>
  <c r="J21" i="4"/>
  <c r="R21" i="4" s="1"/>
  <c r="I21" i="4"/>
  <c r="Q21" i="4" s="1"/>
  <c r="H21" i="4"/>
  <c r="P21" i="4" s="1"/>
  <c r="G21" i="4"/>
  <c r="O21" i="4" s="1"/>
  <c r="F21" i="4"/>
  <c r="N21" i="4" s="1"/>
  <c r="E21" i="4"/>
  <c r="M21" i="4" s="1"/>
  <c r="D21" i="4"/>
  <c r="L21" i="4" s="1"/>
  <c r="C21" i="4"/>
  <c r="K21" i="4" s="1"/>
  <c r="B21" i="4"/>
  <c r="S20" i="4"/>
  <c r="T20" i="4"/>
  <c r="J20" i="4"/>
  <c r="R20" i="4" s="1"/>
  <c r="I20" i="4"/>
  <c r="Q20" i="4" s="1"/>
  <c r="H20" i="4"/>
  <c r="P20" i="4" s="1"/>
  <c r="G20" i="4"/>
  <c r="O20" i="4" s="1"/>
  <c r="F20" i="4"/>
  <c r="N20" i="4" s="1"/>
  <c r="E20" i="4"/>
  <c r="M20" i="4" s="1"/>
  <c r="D20" i="4"/>
  <c r="L20" i="4" s="1"/>
  <c r="C20" i="4"/>
  <c r="K20" i="4" s="1"/>
  <c r="B20" i="4"/>
  <c r="S19" i="4"/>
  <c r="T19" i="4"/>
  <c r="J19" i="4"/>
  <c r="R19" i="4" s="1"/>
  <c r="I19" i="4"/>
  <c r="Q19" i="4" s="1"/>
  <c r="H19" i="4"/>
  <c r="P19" i="4" s="1"/>
  <c r="G19" i="4"/>
  <c r="O19" i="4" s="1"/>
  <c r="F19" i="4"/>
  <c r="N19" i="4" s="1"/>
  <c r="E19" i="4"/>
  <c r="M19" i="4" s="1"/>
  <c r="D19" i="4"/>
  <c r="L19" i="4" s="1"/>
  <c r="C19" i="4"/>
  <c r="K19" i="4" s="1"/>
  <c r="B19" i="4"/>
  <c r="S18" i="4"/>
  <c r="T18" i="4"/>
  <c r="J18" i="4"/>
  <c r="R18" i="4" s="1"/>
  <c r="I18" i="4"/>
  <c r="Q18" i="4" s="1"/>
  <c r="H18" i="4"/>
  <c r="P18" i="4" s="1"/>
  <c r="G18" i="4"/>
  <c r="O18" i="4" s="1"/>
  <c r="F18" i="4"/>
  <c r="N18" i="4" s="1"/>
  <c r="E18" i="4"/>
  <c r="M18" i="4" s="1"/>
  <c r="D18" i="4"/>
  <c r="L18" i="4" s="1"/>
  <c r="C18" i="4"/>
  <c r="K18" i="4" s="1"/>
  <c r="B18" i="4"/>
  <c r="S17" i="4"/>
  <c r="T17" i="4"/>
  <c r="J17" i="4"/>
  <c r="R17" i="4" s="1"/>
  <c r="I17" i="4"/>
  <c r="Q17" i="4" s="1"/>
  <c r="H17" i="4"/>
  <c r="P17" i="4" s="1"/>
  <c r="G17" i="4"/>
  <c r="O17" i="4" s="1"/>
  <c r="F17" i="4"/>
  <c r="N17" i="4" s="1"/>
  <c r="E17" i="4"/>
  <c r="M17" i="4" s="1"/>
  <c r="D17" i="4"/>
  <c r="L17" i="4" s="1"/>
  <c r="C17" i="4"/>
  <c r="K17" i="4" s="1"/>
  <c r="B17" i="4"/>
  <c r="S16" i="4"/>
  <c r="T16" i="4"/>
  <c r="J16" i="4"/>
  <c r="R16" i="4" s="1"/>
  <c r="I16" i="4"/>
  <c r="Q16" i="4" s="1"/>
  <c r="H16" i="4"/>
  <c r="P16" i="4" s="1"/>
  <c r="G16" i="4"/>
  <c r="O16" i="4" s="1"/>
  <c r="F16" i="4"/>
  <c r="N16" i="4" s="1"/>
  <c r="E16" i="4"/>
  <c r="M16" i="4" s="1"/>
  <c r="D16" i="4"/>
  <c r="L16" i="4" s="1"/>
  <c r="C16" i="4"/>
  <c r="K16" i="4" s="1"/>
  <c r="B16" i="4"/>
  <c r="S15" i="4"/>
  <c r="T15" i="4"/>
  <c r="J15" i="4"/>
  <c r="R15" i="4" s="1"/>
  <c r="I15" i="4"/>
  <c r="Q15" i="4" s="1"/>
  <c r="H15" i="4"/>
  <c r="P15" i="4" s="1"/>
  <c r="G15" i="4"/>
  <c r="O15" i="4" s="1"/>
  <c r="F15" i="4"/>
  <c r="N15" i="4" s="1"/>
  <c r="E15" i="4"/>
  <c r="M15" i="4" s="1"/>
  <c r="D15" i="4"/>
  <c r="L15" i="4" s="1"/>
  <c r="C15" i="4"/>
  <c r="K15" i="4" s="1"/>
  <c r="B15" i="4"/>
  <c r="S14" i="4"/>
  <c r="T14" i="4"/>
  <c r="J14" i="4"/>
  <c r="R14" i="4" s="1"/>
  <c r="I14" i="4"/>
  <c r="Q14" i="4" s="1"/>
  <c r="H14" i="4"/>
  <c r="P14" i="4" s="1"/>
  <c r="G14" i="4"/>
  <c r="O14" i="4" s="1"/>
  <c r="F14" i="4"/>
  <c r="N14" i="4" s="1"/>
  <c r="E14" i="4"/>
  <c r="M14" i="4" s="1"/>
  <c r="D14" i="4"/>
  <c r="L14" i="4" s="1"/>
  <c r="C14" i="4"/>
  <c r="K14" i="4" s="1"/>
  <c r="B14" i="4"/>
  <c r="S13" i="4"/>
  <c r="T13" i="4"/>
  <c r="J13" i="4"/>
  <c r="R13" i="4" s="1"/>
  <c r="I13" i="4"/>
  <c r="Q13" i="4" s="1"/>
  <c r="H13" i="4"/>
  <c r="P13" i="4" s="1"/>
  <c r="G13" i="4"/>
  <c r="O13" i="4" s="1"/>
  <c r="F13" i="4"/>
  <c r="N13" i="4" s="1"/>
  <c r="E13" i="4"/>
  <c r="M13" i="4" s="1"/>
  <c r="D13" i="4"/>
  <c r="L13" i="4" s="1"/>
  <c r="C13" i="4"/>
  <c r="K13" i="4" s="1"/>
  <c r="B13" i="4"/>
  <c r="S12" i="4"/>
  <c r="T12" i="4"/>
  <c r="J12" i="4"/>
  <c r="R12" i="4" s="1"/>
  <c r="I12" i="4"/>
  <c r="Q12" i="4" s="1"/>
  <c r="H12" i="4"/>
  <c r="P12" i="4" s="1"/>
  <c r="G12" i="4"/>
  <c r="O12" i="4" s="1"/>
  <c r="F12" i="4"/>
  <c r="N12" i="4" s="1"/>
  <c r="E12" i="4"/>
  <c r="M12" i="4" s="1"/>
  <c r="D12" i="4"/>
  <c r="L12" i="4" s="1"/>
  <c r="C12" i="4"/>
  <c r="K12" i="4" s="1"/>
  <c r="B12" i="4"/>
  <c r="S11" i="4"/>
  <c r="T11" i="4"/>
  <c r="J11" i="4"/>
  <c r="R11" i="4" s="1"/>
  <c r="I11" i="4"/>
  <c r="Q11" i="4" s="1"/>
  <c r="H11" i="4"/>
  <c r="P11" i="4" s="1"/>
  <c r="G11" i="4"/>
  <c r="O11" i="4" s="1"/>
  <c r="F11" i="4"/>
  <c r="N11" i="4" s="1"/>
  <c r="E11" i="4"/>
  <c r="M11" i="4" s="1"/>
  <c r="D11" i="4"/>
  <c r="L11" i="4" s="1"/>
  <c r="C11" i="4"/>
  <c r="K11" i="4" s="1"/>
  <c r="B11" i="4"/>
  <c r="S10" i="4"/>
  <c r="T10" i="4"/>
  <c r="J10" i="4"/>
  <c r="R10" i="4" s="1"/>
  <c r="I10" i="4"/>
  <c r="Q10" i="4" s="1"/>
  <c r="H10" i="4"/>
  <c r="P10" i="4" s="1"/>
  <c r="G10" i="4"/>
  <c r="O10" i="4" s="1"/>
  <c r="F10" i="4"/>
  <c r="N10" i="4" s="1"/>
  <c r="E10" i="4"/>
  <c r="M10" i="4" s="1"/>
  <c r="D10" i="4"/>
  <c r="L10" i="4" s="1"/>
  <c r="C10" i="4"/>
  <c r="K10" i="4" s="1"/>
  <c r="B10" i="4"/>
  <c r="S9" i="4"/>
  <c r="T9" i="4"/>
  <c r="J9" i="4"/>
  <c r="R9" i="4" s="1"/>
  <c r="I9" i="4"/>
  <c r="Q9" i="4" s="1"/>
  <c r="H9" i="4"/>
  <c r="P9" i="4" s="1"/>
  <c r="G9" i="4"/>
  <c r="O9" i="4" s="1"/>
  <c r="F9" i="4"/>
  <c r="N9" i="4" s="1"/>
  <c r="E9" i="4"/>
  <c r="M9" i="4" s="1"/>
  <c r="D9" i="4"/>
  <c r="L9" i="4" s="1"/>
  <c r="C9" i="4"/>
  <c r="K9" i="4" s="1"/>
  <c r="B9" i="4"/>
  <c r="S8" i="4"/>
  <c r="T8" i="4"/>
  <c r="J8" i="4"/>
  <c r="R8" i="4" s="1"/>
  <c r="I8" i="4"/>
  <c r="Q8" i="4" s="1"/>
  <c r="H8" i="4"/>
  <c r="P8" i="4" s="1"/>
  <c r="G8" i="4"/>
  <c r="O8" i="4" s="1"/>
  <c r="F8" i="4"/>
  <c r="N8" i="4" s="1"/>
  <c r="E8" i="4"/>
  <c r="M8" i="4" s="1"/>
  <c r="D8" i="4"/>
  <c r="L8" i="4" s="1"/>
  <c r="C8" i="4"/>
  <c r="K8" i="4" s="1"/>
  <c r="B8" i="4"/>
  <c r="S7" i="4"/>
  <c r="T7" i="4"/>
  <c r="J7" i="4"/>
  <c r="R7" i="4" s="1"/>
  <c r="I7" i="4"/>
  <c r="Q7" i="4" s="1"/>
  <c r="H7" i="4"/>
  <c r="P7" i="4" s="1"/>
  <c r="G7" i="4"/>
  <c r="O7" i="4" s="1"/>
  <c r="F7" i="4"/>
  <c r="N7" i="4" s="1"/>
  <c r="E7" i="4"/>
  <c r="M7" i="4" s="1"/>
  <c r="D7" i="4"/>
  <c r="L7" i="4" s="1"/>
  <c r="C7" i="4"/>
  <c r="K7" i="4" s="1"/>
  <c r="B7" i="4"/>
  <c r="S6" i="4"/>
  <c r="T6" i="4"/>
  <c r="J6" i="4"/>
  <c r="R6" i="4" s="1"/>
  <c r="I6" i="4"/>
  <c r="Q6" i="4" s="1"/>
  <c r="H6" i="4"/>
  <c r="P6" i="4" s="1"/>
  <c r="G6" i="4"/>
  <c r="O6" i="4" s="1"/>
  <c r="F6" i="4"/>
  <c r="N6" i="4" s="1"/>
  <c r="E6" i="4"/>
  <c r="M6" i="4" s="1"/>
  <c r="D6" i="4"/>
  <c r="L6" i="4" s="1"/>
  <c r="C6" i="4"/>
  <c r="K6" i="4" s="1"/>
  <c r="B6" i="4"/>
  <c r="S5" i="4"/>
  <c r="T5" i="4"/>
  <c r="J5" i="4"/>
  <c r="R5" i="4" s="1"/>
  <c r="I5" i="4"/>
  <c r="Q5" i="4" s="1"/>
  <c r="H5" i="4"/>
  <c r="P5" i="4" s="1"/>
  <c r="G5" i="4"/>
  <c r="O5" i="4" s="1"/>
  <c r="F5" i="4"/>
  <c r="N5" i="4" s="1"/>
  <c r="E5" i="4"/>
  <c r="M5" i="4" s="1"/>
  <c r="D5" i="4"/>
  <c r="L5" i="4" s="1"/>
  <c r="C5" i="4"/>
  <c r="K5" i="4" s="1"/>
  <c r="B5" i="4"/>
  <c r="S4" i="4"/>
  <c r="T4" i="4"/>
  <c r="J4" i="4"/>
  <c r="R4" i="4" s="1"/>
  <c r="I4" i="4"/>
  <c r="Q4" i="4" s="1"/>
  <c r="H4" i="4"/>
  <c r="P4" i="4" s="1"/>
  <c r="G4" i="4"/>
  <c r="O4" i="4" s="1"/>
  <c r="F4" i="4"/>
  <c r="N4" i="4" s="1"/>
  <c r="E4" i="4"/>
  <c r="M4" i="4" s="1"/>
  <c r="D4" i="4"/>
  <c r="L4" i="4" s="1"/>
  <c r="C4" i="4"/>
  <c r="K4" i="4" s="1"/>
  <c r="B4" i="4"/>
  <c r="S3" i="4"/>
  <c r="T3" i="4"/>
  <c r="J3" i="4"/>
  <c r="R3" i="4" s="1"/>
  <c r="I3" i="4"/>
  <c r="Q3" i="4" s="1"/>
  <c r="H3" i="4"/>
  <c r="P3" i="4" s="1"/>
  <c r="G3" i="4"/>
  <c r="O3" i="4" s="1"/>
  <c r="F3" i="4"/>
  <c r="N3" i="4" s="1"/>
  <c r="E3" i="4"/>
  <c r="M3" i="4" s="1"/>
  <c r="D3" i="4"/>
  <c r="L3" i="4" s="1"/>
  <c r="C3" i="4"/>
  <c r="K3" i="4" s="1"/>
  <c r="B3" i="4"/>
  <c r="R2" i="4"/>
  <c r="Q2" i="4"/>
  <c r="P2" i="4"/>
  <c r="O2" i="4"/>
  <c r="N2" i="4"/>
  <c r="M2" i="4"/>
  <c r="L2" i="4"/>
  <c r="K2" i="4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6" i="3" s="1"/>
  <c r="S31" i="3"/>
  <c r="S37" i="3" s="1"/>
  <c r="S32" i="3"/>
  <c r="S38" i="3" s="1"/>
  <c r="S33" i="3"/>
  <c r="S39" i="3" s="1"/>
  <c r="S34" i="3"/>
  <c r="S40" i="3" s="1"/>
  <c r="S3" i="3"/>
  <c r="R2" i="3"/>
  <c r="Q2" i="3"/>
  <c r="P2" i="3"/>
  <c r="O2" i="3"/>
  <c r="N2" i="3"/>
  <c r="M2" i="3"/>
  <c r="L2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6" i="3" s="1"/>
  <c r="B31" i="3"/>
  <c r="B37" i="3" s="1"/>
  <c r="B32" i="3"/>
  <c r="B38" i="3" s="1"/>
  <c r="B33" i="3"/>
  <c r="B39" i="3" s="1"/>
  <c r="B34" i="3"/>
  <c r="B40" i="3" s="1"/>
  <c r="B3" i="3"/>
  <c r="K2" i="3"/>
  <c r="F34" i="3"/>
  <c r="N34" i="3" s="1"/>
  <c r="N40" i="3" s="1"/>
  <c r="F33" i="3"/>
  <c r="N33" i="3" s="1"/>
  <c r="N39" i="3" s="1"/>
  <c r="F32" i="3"/>
  <c r="N32" i="3" s="1"/>
  <c r="N38" i="3" s="1"/>
  <c r="F31" i="3"/>
  <c r="N31" i="3" s="1"/>
  <c r="N37" i="3" s="1"/>
  <c r="F30" i="3"/>
  <c r="N30" i="3" s="1"/>
  <c r="N36" i="3" s="1"/>
  <c r="F29" i="3"/>
  <c r="N29" i="3" s="1"/>
  <c r="F28" i="3"/>
  <c r="N28" i="3" s="1"/>
  <c r="F27" i="3"/>
  <c r="N27" i="3" s="1"/>
  <c r="F26" i="3"/>
  <c r="N26" i="3" s="1"/>
  <c r="F25" i="3"/>
  <c r="N25" i="3" s="1"/>
  <c r="F24" i="3"/>
  <c r="N24" i="3" s="1"/>
  <c r="F23" i="3"/>
  <c r="N23" i="3" s="1"/>
  <c r="F22" i="3"/>
  <c r="N22" i="3" s="1"/>
  <c r="F21" i="3"/>
  <c r="N21" i="3" s="1"/>
  <c r="F20" i="3"/>
  <c r="N20" i="3" s="1"/>
  <c r="F19" i="3"/>
  <c r="N19" i="3" s="1"/>
  <c r="F18" i="3"/>
  <c r="N18" i="3" s="1"/>
  <c r="F17" i="3"/>
  <c r="N17" i="3" s="1"/>
  <c r="F16" i="3"/>
  <c r="N16" i="3" s="1"/>
  <c r="F15" i="3"/>
  <c r="N15" i="3" s="1"/>
  <c r="F14" i="3"/>
  <c r="N14" i="3" s="1"/>
  <c r="F13" i="3"/>
  <c r="N13" i="3" s="1"/>
  <c r="F12" i="3"/>
  <c r="N12" i="3" s="1"/>
  <c r="F11" i="3"/>
  <c r="N11" i="3" s="1"/>
  <c r="F10" i="3"/>
  <c r="N10" i="3" s="1"/>
  <c r="F9" i="3"/>
  <c r="N9" i="3" s="1"/>
  <c r="F8" i="3"/>
  <c r="N8" i="3" s="1"/>
  <c r="F7" i="3"/>
  <c r="N7" i="3" s="1"/>
  <c r="F6" i="3"/>
  <c r="N6" i="3" s="1"/>
  <c r="F5" i="3"/>
  <c r="N5" i="3" s="1"/>
  <c r="F4" i="3"/>
  <c r="N4" i="3" s="1"/>
  <c r="F3" i="3"/>
  <c r="N3" i="3" s="1"/>
  <c r="L1" i="2"/>
  <c r="K1" i="2"/>
  <c r="J1" i="2"/>
  <c r="I1" i="2"/>
  <c r="H1" i="2"/>
  <c r="G1" i="2"/>
  <c r="F1" i="2"/>
  <c r="E1" i="2"/>
  <c r="D1" i="2"/>
  <c r="C1" i="2"/>
  <c r="B1" i="2"/>
  <c r="P20" i="2"/>
  <c r="P12" i="2"/>
  <c r="P11" i="2"/>
  <c r="P4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P21" i="2" s="1"/>
  <c r="O20" i="2"/>
  <c r="O19" i="2"/>
  <c r="P19" i="2" s="1"/>
  <c r="O18" i="2"/>
  <c r="P18" i="2" s="1"/>
  <c r="O17" i="2"/>
  <c r="P17" i="2" s="1"/>
  <c r="O16" i="2"/>
  <c r="P16" i="2" s="1"/>
  <c r="O15" i="2"/>
  <c r="P15" i="2" s="1"/>
  <c r="O14" i="2"/>
  <c r="P14" i="2" s="1"/>
  <c r="O13" i="2"/>
  <c r="P13" i="2" s="1"/>
  <c r="O12" i="2"/>
  <c r="O11" i="2"/>
  <c r="O10" i="2"/>
  <c r="P10" i="2" s="1"/>
  <c r="O9" i="2"/>
  <c r="P9" i="2" s="1"/>
  <c r="O8" i="2"/>
  <c r="P8" i="2" s="1"/>
  <c r="O7" i="2"/>
  <c r="P7" i="2" s="1"/>
  <c r="O6" i="2"/>
  <c r="P6" i="2" s="1"/>
  <c r="O5" i="2"/>
  <c r="P5" i="2" s="1"/>
  <c r="O4" i="2"/>
  <c r="J34" i="3"/>
  <c r="R34" i="3" s="1"/>
  <c r="R40" i="3" s="1"/>
  <c r="I34" i="3"/>
  <c r="Q34" i="3" s="1"/>
  <c r="Q40" i="3" s="1"/>
  <c r="E34" i="3"/>
  <c r="M34" i="3" s="1"/>
  <c r="M40" i="3" s="1"/>
  <c r="D34" i="3"/>
  <c r="L34" i="3" s="1"/>
  <c r="L40" i="3" s="1"/>
  <c r="C34" i="3"/>
  <c r="K34" i="3" s="1"/>
  <c r="K40" i="3" s="1"/>
  <c r="J33" i="3"/>
  <c r="R33" i="3" s="1"/>
  <c r="R39" i="3" s="1"/>
  <c r="I33" i="3"/>
  <c r="Q33" i="3" s="1"/>
  <c r="Q39" i="3" s="1"/>
  <c r="E33" i="3"/>
  <c r="M33" i="3" s="1"/>
  <c r="M39" i="3" s="1"/>
  <c r="D33" i="3"/>
  <c r="L33" i="3" s="1"/>
  <c r="L39" i="3" s="1"/>
  <c r="C33" i="3"/>
  <c r="K33" i="3" s="1"/>
  <c r="K39" i="3" s="1"/>
  <c r="J32" i="3"/>
  <c r="R32" i="3" s="1"/>
  <c r="R38" i="3" s="1"/>
  <c r="I32" i="3"/>
  <c r="Q32" i="3" s="1"/>
  <c r="Q38" i="3" s="1"/>
  <c r="E32" i="3"/>
  <c r="M32" i="3" s="1"/>
  <c r="M38" i="3" s="1"/>
  <c r="D32" i="3"/>
  <c r="L32" i="3" s="1"/>
  <c r="L38" i="3" s="1"/>
  <c r="C32" i="3"/>
  <c r="K32" i="3" s="1"/>
  <c r="K38" i="3" s="1"/>
  <c r="J31" i="3"/>
  <c r="R31" i="3" s="1"/>
  <c r="R37" i="3" s="1"/>
  <c r="I31" i="3"/>
  <c r="Q31" i="3" s="1"/>
  <c r="Q37" i="3" s="1"/>
  <c r="E31" i="3"/>
  <c r="M31" i="3" s="1"/>
  <c r="M37" i="3" s="1"/>
  <c r="D31" i="3"/>
  <c r="L31" i="3" s="1"/>
  <c r="L37" i="3" s="1"/>
  <c r="C31" i="3"/>
  <c r="K31" i="3" s="1"/>
  <c r="K37" i="3" s="1"/>
  <c r="J30" i="3"/>
  <c r="R30" i="3" s="1"/>
  <c r="R36" i="3" s="1"/>
  <c r="I30" i="3"/>
  <c r="Q30" i="3" s="1"/>
  <c r="Q36" i="3" s="1"/>
  <c r="E30" i="3"/>
  <c r="M30" i="3" s="1"/>
  <c r="M36" i="3" s="1"/>
  <c r="D30" i="3"/>
  <c r="L30" i="3" s="1"/>
  <c r="L36" i="3" s="1"/>
  <c r="C30" i="3"/>
  <c r="K30" i="3" s="1"/>
  <c r="K36" i="3" s="1"/>
  <c r="J29" i="3"/>
  <c r="R29" i="3" s="1"/>
  <c r="I29" i="3"/>
  <c r="Q29" i="3" s="1"/>
  <c r="E29" i="3"/>
  <c r="M29" i="3" s="1"/>
  <c r="D29" i="3"/>
  <c r="L29" i="3" s="1"/>
  <c r="C29" i="3"/>
  <c r="K29" i="3" s="1"/>
  <c r="J28" i="3"/>
  <c r="R28" i="3" s="1"/>
  <c r="I28" i="3"/>
  <c r="Q28" i="3" s="1"/>
  <c r="E28" i="3"/>
  <c r="M28" i="3" s="1"/>
  <c r="D28" i="3"/>
  <c r="L28" i="3" s="1"/>
  <c r="C28" i="3"/>
  <c r="K28" i="3" s="1"/>
  <c r="J27" i="3"/>
  <c r="R27" i="3" s="1"/>
  <c r="I27" i="3"/>
  <c r="Q27" i="3" s="1"/>
  <c r="E27" i="3"/>
  <c r="M27" i="3" s="1"/>
  <c r="D27" i="3"/>
  <c r="L27" i="3" s="1"/>
  <c r="C27" i="3"/>
  <c r="K27" i="3" s="1"/>
  <c r="J26" i="3"/>
  <c r="R26" i="3" s="1"/>
  <c r="I26" i="3"/>
  <c r="Q26" i="3" s="1"/>
  <c r="E26" i="3"/>
  <c r="M26" i="3" s="1"/>
  <c r="D26" i="3"/>
  <c r="L26" i="3" s="1"/>
  <c r="C26" i="3"/>
  <c r="K26" i="3" s="1"/>
  <c r="J25" i="3"/>
  <c r="R25" i="3" s="1"/>
  <c r="I25" i="3"/>
  <c r="Q25" i="3" s="1"/>
  <c r="E25" i="3"/>
  <c r="M25" i="3" s="1"/>
  <c r="D25" i="3"/>
  <c r="L25" i="3" s="1"/>
  <c r="C25" i="3"/>
  <c r="K25" i="3" s="1"/>
  <c r="J24" i="3"/>
  <c r="R24" i="3" s="1"/>
  <c r="I24" i="3"/>
  <c r="Q24" i="3" s="1"/>
  <c r="E24" i="3"/>
  <c r="M24" i="3" s="1"/>
  <c r="D24" i="3"/>
  <c r="L24" i="3" s="1"/>
  <c r="C24" i="3"/>
  <c r="K24" i="3" s="1"/>
  <c r="J23" i="3"/>
  <c r="R23" i="3" s="1"/>
  <c r="I23" i="3"/>
  <c r="Q23" i="3" s="1"/>
  <c r="E23" i="3"/>
  <c r="M23" i="3" s="1"/>
  <c r="D23" i="3"/>
  <c r="L23" i="3" s="1"/>
  <c r="C23" i="3"/>
  <c r="K23" i="3" s="1"/>
  <c r="J22" i="3"/>
  <c r="R22" i="3" s="1"/>
  <c r="I22" i="3"/>
  <c r="Q22" i="3" s="1"/>
  <c r="E22" i="3"/>
  <c r="M22" i="3" s="1"/>
  <c r="D22" i="3"/>
  <c r="L22" i="3" s="1"/>
  <c r="C22" i="3"/>
  <c r="K22" i="3" s="1"/>
  <c r="J21" i="3"/>
  <c r="R21" i="3" s="1"/>
  <c r="I21" i="3"/>
  <c r="Q21" i="3" s="1"/>
  <c r="E21" i="3"/>
  <c r="M21" i="3" s="1"/>
  <c r="D21" i="3"/>
  <c r="L21" i="3" s="1"/>
  <c r="C21" i="3"/>
  <c r="K21" i="3" s="1"/>
  <c r="J20" i="3"/>
  <c r="R20" i="3" s="1"/>
  <c r="I20" i="3"/>
  <c r="Q20" i="3" s="1"/>
  <c r="E20" i="3"/>
  <c r="M20" i="3" s="1"/>
  <c r="D20" i="3"/>
  <c r="L20" i="3" s="1"/>
  <c r="C20" i="3"/>
  <c r="K20" i="3" s="1"/>
  <c r="J19" i="3"/>
  <c r="R19" i="3" s="1"/>
  <c r="I19" i="3"/>
  <c r="Q19" i="3" s="1"/>
  <c r="E19" i="3"/>
  <c r="M19" i="3" s="1"/>
  <c r="D19" i="3"/>
  <c r="L19" i="3" s="1"/>
  <c r="C19" i="3"/>
  <c r="K19" i="3" s="1"/>
  <c r="J18" i="3"/>
  <c r="R18" i="3" s="1"/>
  <c r="I18" i="3"/>
  <c r="Q18" i="3" s="1"/>
  <c r="E18" i="3"/>
  <c r="M18" i="3" s="1"/>
  <c r="D18" i="3"/>
  <c r="L18" i="3" s="1"/>
  <c r="C18" i="3"/>
  <c r="K18" i="3" s="1"/>
  <c r="J17" i="3"/>
  <c r="R17" i="3" s="1"/>
  <c r="I17" i="3"/>
  <c r="Q17" i="3" s="1"/>
  <c r="E17" i="3"/>
  <c r="M17" i="3" s="1"/>
  <c r="D17" i="3"/>
  <c r="L17" i="3" s="1"/>
  <c r="C17" i="3"/>
  <c r="K17" i="3" s="1"/>
  <c r="J16" i="3"/>
  <c r="R16" i="3" s="1"/>
  <c r="I16" i="3"/>
  <c r="Q16" i="3" s="1"/>
  <c r="E16" i="3"/>
  <c r="M16" i="3" s="1"/>
  <c r="D16" i="3"/>
  <c r="L16" i="3" s="1"/>
  <c r="C16" i="3"/>
  <c r="K16" i="3" s="1"/>
  <c r="J15" i="3"/>
  <c r="R15" i="3" s="1"/>
  <c r="I15" i="3"/>
  <c r="Q15" i="3" s="1"/>
  <c r="E15" i="3"/>
  <c r="M15" i="3" s="1"/>
  <c r="D15" i="3"/>
  <c r="L15" i="3" s="1"/>
  <c r="C15" i="3"/>
  <c r="K15" i="3" s="1"/>
  <c r="J14" i="3"/>
  <c r="R14" i="3" s="1"/>
  <c r="I14" i="3"/>
  <c r="Q14" i="3" s="1"/>
  <c r="E14" i="3"/>
  <c r="M14" i="3" s="1"/>
  <c r="D14" i="3"/>
  <c r="L14" i="3" s="1"/>
  <c r="C14" i="3"/>
  <c r="K14" i="3" s="1"/>
  <c r="J13" i="3"/>
  <c r="R13" i="3" s="1"/>
  <c r="I13" i="3"/>
  <c r="Q13" i="3" s="1"/>
  <c r="E13" i="3"/>
  <c r="M13" i="3" s="1"/>
  <c r="D13" i="3"/>
  <c r="L13" i="3" s="1"/>
  <c r="C13" i="3"/>
  <c r="K13" i="3" s="1"/>
  <c r="J12" i="3"/>
  <c r="R12" i="3" s="1"/>
  <c r="I12" i="3"/>
  <c r="Q12" i="3" s="1"/>
  <c r="E12" i="3"/>
  <c r="M12" i="3" s="1"/>
  <c r="D12" i="3"/>
  <c r="L12" i="3" s="1"/>
  <c r="C12" i="3"/>
  <c r="K12" i="3" s="1"/>
  <c r="J11" i="3"/>
  <c r="R11" i="3" s="1"/>
  <c r="I11" i="3"/>
  <c r="Q11" i="3" s="1"/>
  <c r="E11" i="3"/>
  <c r="M11" i="3" s="1"/>
  <c r="D11" i="3"/>
  <c r="L11" i="3" s="1"/>
  <c r="C11" i="3"/>
  <c r="K11" i="3" s="1"/>
  <c r="J10" i="3"/>
  <c r="R10" i="3" s="1"/>
  <c r="I10" i="3"/>
  <c r="Q10" i="3" s="1"/>
  <c r="E10" i="3"/>
  <c r="M10" i="3" s="1"/>
  <c r="D10" i="3"/>
  <c r="L10" i="3" s="1"/>
  <c r="C10" i="3"/>
  <c r="K10" i="3" s="1"/>
  <c r="J9" i="3"/>
  <c r="R9" i="3" s="1"/>
  <c r="I9" i="3"/>
  <c r="Q9" i="3" s="1"/>
  <c r="E9" i="3"/>
  <c r="M9" i="3" s="1"/>
  <c r="D9" i="3"/>
  <c r="L9" i="3" s="1"/>
  <c r="C9" i="3"/>
  <c r="K9" i="3" s="1"/>
  <c r="J8" i="3"/>
  <c r="R8" i="3" s="1"/>
  <c r="I8" i="3"/>
  <c r="Q8" i="3" s="1"/>
  <c r="E8" i="3"/>
  <c r="M8" i="3" s="1"/>
  <c r="D8" i="3"/>
  <c r="L8" i="3" s="1"/>
  <c r="C8" i="3"/>
  <c r="K8" i="3" s="1"/>
  <c r="J7" i="3"/>
  <c r="R7" i="3" s="1"/>
  <c r="I7" i="3"/>
  <c r="Q7" i="3" s="1"/>
  <c r="E7" i="3"/>
  <c r="M7" i="3" s="1"/>
  <c r="D7" i="3"/>
  <c r="L7" i="3" s="1"/>
  <c r="C7" i="3"/>
  <c r="K7" i="3" s="1"/>
  <c r="J6" i="3"/>
  <c r="R6" i="3" s="1"/>
  <c r="I6" i="3"/>
  <c r="Q6" i="3" s="1"/>
  <c r="E6" i="3"/>
  <c r="M6" i="3" s="1"/>
  <c r="D6" i="3"/>
  <c r="L6" i="3" s="1"/>
  <c r="C6" i="3"/>
  <c r="K6" i="3" s="1"/>
  <c r="J5" i="3"/>
  <c r="R5" i="3" s="1"/>
  <c r="I5" i="3"/>
  <c r="Q5" i="3" s="1"/>
  <c r="E5" i="3"/>
  <c r="M5" i="3" s="1"/>
  <c r="D5" i="3"/>
  <c r="L5" i="3" s="1"/>
  <c r="C5" i="3"/>
  <c r="K5" i="3" s="1"/>
  <c r="J4" i="3"/>
  <c r="R4" i="3" s="1"/>
  <c r="I4" i="3"/>
  <c r="Q4" i="3" s="1"/>
  <c r="E4" i="3"/>
  <c r="M4" i="3" s="1"/>
  <c r="D4" i="3"/>
  <c r="L4" i="3" s="1"/>
  <c r="C4" i="3"/>
  <c r="K4" i="3" s="1"/>
  <c r="J3" i="3"/>
  <c r="R3" i="3" s="1"/>
  <c r="I3" i="3"/>
  <c r="Q3" i="3" s="1"/>
  <c r="E3" i="3"/>
  <c r="M3" i="3" s="1"/>
  <c r="D3" i="3"/>
  <c r="L3" i="3" s="1"/>
  <c r="C3" i="3"/>
  <c r="K3" i="3" s="1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2" i="2" s="1"/>
  <c r="K36" i="2"/>
  <c r="K35" i="2"/>
  <c r="K34" i="2"/>
  <c r="K33" i="2"/>
  <c r="K32" i="2"/>
  <c r="K30" i="2"/>
  <c r="K29" i="2"/>
  <c r="K28" i="2"/>
  <c r="K27" i="2"/>
  <c r="K26" i="2"/>
  <c r="K25" i="2"/>
  <c r="K23" i="2"/>
  <c r="K21" i="2"/>
  <c r="K20" i="2"/>
  <c r="K19" i="2"/>
  <c r="K18" i="2"/>
  <c r="K15" i="2"/>
  <c r="K14" i="2"/>
  <c r="K13" i="2"/>
  <c r="K12" i="2"/>
  <c r="K11" i="2"/>
  <c r="K9" i="2"/>
  <c r="K8" i="2"/>
  <c r="K7" i="2"/>
  <c r="K6" i="2"/>
  <c r="K5" i="2"/>
  <c r="F2" i="2" s="1"/>
  <c r="B6" i="2"/>
  <c r="G6" i="2" s="1"/>
  <c r="B7" i="2"/>
  <c r="G7" i="2" s="1"/>
  <c r="B8" i="2"/>
  <c r="G8" i="2" s="1"/>
  <c r="B9" i="2"/>
  <c r="G9" i="2" s="1"/>
  <c r="B10" i="2"/>
  <c r="G10" i="2" s="1"/>
  <c r="B11" i="2"/>
  <c r="G11" i="2" s="1"/>
  <c r="B12" i="2"/>
  <c r="G12" i="2" s="1"/>
  <c r="B13" i="2"/>
  <c r="G13" i="2" s="1"/>
  <c r="B14" i="2"/>
  <c r="G14" i="2" s="1"/>
  <c r="B15" i="2"/>
  <c r="G15" i="2" s="1"/>
  <c r="B16" i="2"/>
  <c r="G16" i="2" s="1"/>
  <c r="B17" i="2"/>
  <c r="G17" i="2" s="1"/>
  <c r="B18" i="2"/>
  <c r="G18" i="2" s="1"/>
  <c r="B19" i="2"/>
  <c r="G19" i="2" s="1"/>
  <c r="B20" i="2"/>
  <c r="G20" i="2" s="1"/>
  <c r="B21" i="2"/>
  <c r="G21" i="2" s="1"/>
  <c r="B22" i="2"/>
  <c r="G22" i="2" s="1"/>
  <c r="B23" i="2"/>
  <c r="G23" i="2" s="1"/>
  <c r="B24" i="2"/>
  <c r="G24" i="2" s="1"/>
  <c r="B25" i="2"/>
  <c r="G25" i="2" s="1"/>
  <c r="G23" i="3" s="1"/>
  <c r="O23" i="3" s="1"/>
  <c r="B26" i="2"/>
  <c r="G26" i="2" s="1"/>
  <c r="B27" i="2"/>
  <c r="G27" i="2" s="1"/>
  <c r="B28" i="2"/>
  <c r="G28" i="2" s="1"/>
  <c r="B29" i="2"/>
  <c r="G29" i="2" s="1"/>
  <c r="B30" i="2"/>
  <c r="G30" i="2" s="1"/>
  <c r="B31" i="2"/>
  <c r="G31" i="2" s="1"/>
  <c r="B32" i="2"/>
  <c r="G32" i="2" s="1"/>
  <c r="B33" i="2"/>
  <c r="G33" i="2" s="1"/>
  <c r="G31" i="3" s="1"/>
  <c r="O31" i="3" s="1"/>
  <c r="O37" i="3" s="1"/>
  <c r="B34" i="2"/>
  <c r="G34" i="2" s="1"/>
  <c r="B35" i="2"/>
  <c r="G35" i="2" s="1"/>
  <c r="B36" i="2"/>
  <c r="G36" i="2" s="1"/>
  <c r="B5" i="2"/>
  <c r="G5" i="2" s="1"/>
  <c r="G2" i="2" s="1"/>
  <c r="D36" i="3" l="1"/>
  <c r="J37" i="3"/>
  <c r="J36" i="3"/>
  <c r="D38" i="3"/>
  <c r="J39" i="3"/>
  <c r="D40" i="3"/>
  <c r="J38" i="3"/>
  <c r="J40" i="3"/>
  <c r="C36" i="3"/>
  <c r="C37" i="3"/>
  <c r="C38" i="3"/>
  <c r="C39" i="3"/>
  <c r="C40" i="3"/>
  <c r="D39" i="3"/>
  <c r="E36" i="3"/>
  <c r="E37" i="3"/>
  <c r="E38" i="3"/>
  <c r="E39" i="3"/>
  <c r="E40" i="3"/>
  <c r="F36" i="3"/>
  <c r="F37" i="3"/>
  <c r="F38" i="3"/>
  <c r="F39" i="3"/>
  <c r="F40" i="3"/>
  <c r="G37" i="3"/>
  <c r="D37" i="3"/>
  <c r="I36" i="3"/>
  <c r="I37" i="3"/>
  <c r="I38" i="3"/>
  <c r="I39" i="3"/>
  <c r="I40" i="3"/>
  <c r="U49" i="3"/>
  <c r="X3" i="3"/>
  <c r="Y49" i="3" s="1"/>
  <c r="G30" i="3"/>
  <c r="G22" i="3"/>
  <c r="O22" i="3" s="1"/>
  <c r="G14" i="3"/>
  <c r="O14" i="3" s="1"/>
  <c r="G29" i="3"/>
  <c r="O29" i="3" s="1"/>
  <c r="G21" i="3"/>
  <c r="O21" i="3" s="1"/>
  <c r="G13" i="3"/>
  <c r="O13" i="3" s="1"/>
  <c r="G5" i="3"/>
  <c r="O5" i="3" s="1"/>
  <c r="G6" i="3"/>
  <c r="O6" i="3" s="1"/>
  <c r="G28" i="3"/>
  <c r="O28" i="3" s="1"/>
  <c r="G20" i="3"/>
  <c r="O20" i="3" s="1"/>
  <c r="G12" i="3"/>
  <c r="O12" i="3" s="1"/>
  <c r="G4" i="3"/>
  <c r="O4" i="3" s="1"/>
  <c r="G27" i="3"/>
  <c r="O27" i="3" s="1"/>
  <c r="G34" i="3"/>
  <c r="G26" i="3"/>
  <c r="O26" i="3" s="1"/>
  <c r="G18" i="3"/>
  <c r="O18" i="3" s="1"/>
  <c r="B2" i="2"/>
  <c r="J2" i="2"/>
  <c r="G19" i="3"/>
  <c r="O19" i="3" s="1"/>
  <c r="G33" i="3"/>
  <c r="G25" i="3"/>
  <c r="O25" i="3" s="1"/>
  <c r="G17" i="3"/>
  <c r="O17" i="3" s="1"/>
  <c r="G9" i="3"/>
  <c r="O9" i="3" s="1"/>
  <c r="H6" i="2"/>
  <c r="C2" i="2"/>
  <c r="K2" i="2"/>
  <c r="G15" i="3"/>
  <c r="O15" i="3" s="1"/>
  <c r="E2" i="2"/>
  <c r="G7" i="3"/>
  <c r="O7" i="3" s="1"/>
  <c r="G11" i="3"/>
  <c r="O11" i="3" s="1"/>
  <c r="I2" i="2"/>
  <c r="G32" i="3"/>
  <c r="G24" i="3"/>
  <c r="O24" i="3" s="1"/>
  <c r="G16" i="3"/>
  <c r="O16" i="3" s="1"/>
  <c r="G8" i="3"/>
  <c r="O8" i="3" s="1"/>
  <c r="H14" i="2"/>
  <c r="D2" i="2"/>
  <c r="G10" i="3"/>
  <c r="O10" i="3" s="1"/>
  <c r="G3" i="3"/>
  <c r="O3" i="3" s="1"/>
  <c r="H9" i="2"/>
  <c r="H17" i="2"/>
  <c r="H22" i="2"/>
  <c r="H25" i="2"/>
  <c r="H30" i="2"/>
  <c r="H33" i="2"/>
  <c r="H5" i="2"/>
  <c r="H13" i="2"/>
  <c r="H21" i="2"/>
  <c r="H29" i="2"/>
  <c r="H7" i="2"/>
  <c r="H15" i="2"/>
  <c r="H23" i="2"/>
  <c r="H31" i="2"/>
  <c r="H8" i="2"/>
  <c r="H16" i="2"/>
  <c r="H24" i="2"/>
  <c r="H32" i="2"/>
  <c r="H10" i="2"/>
  <c r="H18" i="2"/>
  <c r="H26" i="2"/>
  <c r="H34" i="2"/>
  <c r="H11" i="2"/>
  <c r="H19" i="2"/>
  <c r="H27" i="2"/>
  <c r="H35" i="2"/>
  <c r="H12" i="2"/>
  <c r="H20" i="2"/>
  <c r="H28" i="2"/>
  <c r="H36" i="2"/>
  <c r="O30" i="3" l="1"/>
  <c r="O36" i="3" s="1"/>
  <c r="G36" i="3"/>
  <c r="O34" i="3"/>
  <c r="O40" i="3" s="1"/>
  <c r="G40" i="3"/>
  <c r="O33" i="3"/>
  <c r="O39" i="3" s="1"/>
  <c r="G39" i="3"/>
  <c r="O32" i="3"/>
  <c r="O38" i="3" s="1"/>
  <c r="G38" i="3"/>
  <c r="H2" i="2"/>
  <c r="H21" i="3"/>
  <c r="P21" i="3" s="1"/>
  <c r="H26" i="3"/>
  <c r="P26" i="3" s="1"/>
  <c r="H24" i="3"/>
  <c r="P24" i="3" s="1"/>
  <c r="H18" i="3"/>
  <c r="P18" i="3" s="1"/>
  <c r="H13" i="3"/>
  <c r="P13" i="3" s="1"/>
  <c r="H10" i="3"/>
  <c r="P10" i="3" s="1"/>
  <c r="H8" i="3"/>
  <c r="P8" i="3" s="1"/>
  <c r="H5" i="3"/>
  <c r="P5" i="3" s="1"/>
  <c r="H20" i="3"/>
  <c r="P20" i="3" s="1"/>
  <c r="H33" i="3"/>
  <c r="H30" i="3"/>
  <c r="H27" i="3"/>
  <c r="P27" i="3" s="1"/>
  <c r="H15" i="3"/>
  <c r="P15" i="3" s="1"/>
  <c r="H22" i="3"/>
  <c r="P22" i="3" s="1"/>
  <c r="H14" i="3"/>
  <c r="P14" i="3" s="1"/>
  <c r="H9" i="3"/>
  <c r="P9" i="3" s="1"/>
  <c r="H6" i="3"/>
  <c r="P6" i="3" s="1"/>
  <c r="H3" i="3"/>
  <c r="P3" i="3" s="1"/>
  <c r="H16" i="3"/>
  <c r="P16" i="3" s="1"/>
  <c r="H25" i="3"/>
  <c r="P25" i="3" s="1"/>
  <c r="H19" i="3"/>
  <c r="P19" i="3" s="1"/>
  <c r="H7" i="3"/>
  <c r="P7" i="3" s="1"/>
  <c r="H17" i="3"/>
  <c r="P17" i="3" s="1"/>
  <c r="H11" i="3"/>
  <c r="P11" i="3" s="1"/>
  <c r="H34" i="3"/>
  <c r="H32" i="3"/>
  <c r="H29" i="3"/>
  <c r="P29" i="3" s="1"/>
  <c r="H31" i="3"/>
  <c r="H28" i="3"/>
  <c r="P28" i="3" s="1"/>
  <c r="H12" i="3"/>
  <c r="P12" i="3" s="1"/>
  <c r="H23" i="3"/>
  <c r="P23" i="3" s="1"/>
  <c r="H4" i="3"/>
  <c r="P4" i="3" s="1"/>
  <c r="P34" i="3" l="1"/>
  <c r="P40" i="3" s="1"/>
  <c r="H40" i="3"/>
  <c r="P33" i="3"/>
  <c r="P39" i="3" s="1"/>
  <c r="H39" i="3"/>
  <c r="P31" i="3"/>
  <c r="P37" i="3" s="1"/>
  <c r="H37" i="3"/>
  <c r="U37" i="3" s="1"/>
  <c r="P32" i="3"/>
  <c r="P38" i="3" s="1"/>
  <c r="H38" i="3"/>
  <c r="U38" i="3" s="1"/>
  <c r="P30" i="3"/>
  <c r="P36" i="3" s="1"/>
  <c r="H36" i="3"/>
  <c r="U39" i="3" l="1"/>
  <c r="U40" i="3"/>
  <c r="V39" i="3"/>
  <c r="V38" i="3"/>
  <c r="U36" i="3"/>
  <c r="V37" i="3"/>
  <c r="V40" i="3" l="1"/>
  <c r="V36" i="3"/>
</calcChain>
</file>

<file path=xl/sharedStrings.xml><?xml version="1.0" encoding="utf-8"?>
<sst xmlns="http://schemas.openxmlformats.org/spreadsheetml/2006/main" count="1762" uniqueCount="240">
  <si>
    <t>Pető Street Food Pécs</t>
  </si>
  <si>
    <t>Adatokban segített: Pető Péter tulajdonos</t>
  </si>
  <si>
    <t>2024.10.15-2024.11.15</t>
  </si>
  <si>
    <t>vendégszám</t>
  </si>
  <si>
    <t>napi bevétel</t>
  </si>
  <si>
    <t>93.000Ft</t>
  </si>
  <si>
    <t>124.000Ft</t>
  </si>
  <si>
    <t>84.000FT</t>
  </si>
  <si>
    <t>zárva</t>
  </si>
  <si>
    <t>60.000Ft</t>
  </si>
  <si>
    <t>78.000Ft</t>
  </si>
  <si>
    <t>67.000Ft</t>
  </si>
  <si>
    <t>79.000Ft</t>
  </si>
  <si>
    <t>80.000Ft</t>
  </si>
  <si>
    <t>149.000Ft</t>
  </si>
  <si>
    <t>86.000Ft</t>
  </si>
  <si>
    <t>84.000Ft</t>
  </si>
  <si>
    <t>66.000Ft</t>
  </si>
  <si>
    <t>50.000Ft</t>
  </si>
  <si>
    <t>57.000ft</t>
  </si>
  <si>
    <t>55.000Ft</t>
  </si>
  <si>
    <t>87.000Ft</t>
  </si>
  <si>
    <t>98.000Ft</t>
  </si>
  <si>
    <t>65.000Ft</t>
  </si>
  <si>
    <t>74.000Ft</t>
  </si>
  <si>
    <t>71.000Ft</t>
  </si>
  <si>
    <t>90.000Ft</t>
  </si>
  <si>
    <t>ajánlat</t>
  </si>
  <si>
    <t>becslés 1</t>
  </si>
  <si>
    <t>becslés 2</t>
  </si>
  <si>
    <t>?</t>
  </si>
  <si>
    <t>date</t>
  </si>
  <si>
    <t>customer</t>
  </si>
  <si>
    <t>income</t>
  </si>
  <si>
    <t>month</t>
  </si>
  <si>
    <t>day</t>
  </si>
  <si>
    <t>type</t>
  </si>
  <si>
    <t>learning</t>
  </si>
  <si>
    <t>testing</t>
  </si>
  <si>
    <t>day2</t>
  </si>
  <si>
    <t>year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</si>
  <si>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</si>
  <si>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</si>
  <si>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</si>
  <si>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</si>
  <si>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</si>
  <si>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</si>
  <si>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</si>
  <si>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</si>
  <si>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</si>
  <si>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</si>
  <si>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</si>
  <si>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</si>
  <si>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</si>
  <si>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</si>
  <si>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</si>
  <si>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eFt</t>
  </si>
  <si>
    <t>Y</t>
  </si>
  <si>
    <t>x</t>
  </si>
  <si>
    <t>id</t>
  </si>
  <si>
    <t>week</t>
  </si>
  <si>
    <t>holiday</t>
  </si>
  <si>
    <t>weekend</t>
  </si>
  <si>
    <t>correl</t>
  </si>
  <si>
    <t>inverse</t>
  </si>
  <si>
    <t>n/a</t>
  </si>
  <si>
    <t>Azonosító:</t>
  </si>
  <si>
    <t>Objektumok:</t>
  </si>
  <si>
    <t>Attribútumok:</t>
  </si>
  <si>
    <t>Lépcsôk:</t>
  </si>
  <si>
    <t>Eltolás:</t>
  </si>
  <si>
    <t>Leírás:</t>
  </si>
  <si>
    <t>COCO STD: 1617788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</si>
  <si>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</si>
  <si>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</si>
  <si>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</si>
  <si>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</si>
  <si>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</si>
  <si>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</si>
  <si>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</si>
  <si>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</si>
  <si>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</si>
  <si>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</si>
  <si>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</si>
  <si>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</si>
  <si>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</si>
  <si>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</si>
  <si>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</si>
  <si>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</si>
  <si>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</si>
  <si>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Y(A17)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</si>
  <si>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</si>
  <si>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</si>
  <si>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</si>
  <si>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</si>
  <si>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</si>
  <si>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</si>
  <si>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</si>
  <si>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</si>
  <si>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</si>
  <si>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</si>
  <si>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</si>
  <si>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</si>
  <si>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</si>
  <si>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</si>
  <si>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</si>
  <si>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</si>
  <si>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</si>
  <si>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</si>
  <si>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</si>
  <si>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</si>
  <si>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</si>
  <si>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</si>
  <si>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</si>
  <si>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</si>
  <si>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</si>
  <si>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</si>
  <si>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</si>
  <si>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</si>
  <si>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</si>
  <si>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</si>
  <si>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</si>
  <si>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</si>
  <si>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Lépcsôk(1)</t>
  </si>
  <si>
    <t>S1</t>
  </si>
  <si>
    <t>(156000+156000)/(2)=156000</t>
  </si>
  <si>
    <t>(0+0)/(2)=0</t>
  </si>
  <si>
    <t>(125000+124000)/(2)=124500</t>
  </si>
  <si>
    <t>(123000+133000)/(2)=128000</t>
  </si>
  <si>
    <t>(81000+81000)/(2)=81000</t>
  </si>
  <si>
    <t>(32000+37000)/(2)=34500</t>
  </si>
  <si>
    <t>(5000+0)/(2)=2500</t>
  </si>
  <si>
    <t>S2</t>
  </si>
  <si>
    <t>(141000+141000)/(2)=141000</t>
  </si>
  <si>
    <t>(124000+124000)/(2)=124000</t>
  </si>
  <si>
    <t>S3</t>
  </si>
  <si>
    <t>(112000+121000)/(2)=116500</t>
  </si>
  <si>
    <t>(61000+61000)/(2)=61000</t>
  </si>
  <si>
    <t>S4</t>
  </si>
  <si>
    <t>(107000+107000)/(2)=107000</t>
  </si>
  <si>
    <t>(124000+119000)/(2)=121500</t>
  </si>
  <si>
    <t>(110000+120000)/(2)=115000</t>
  </si>
  <si>
    <t>S5</t>
  </si>
  <si>
    <t>(103000+103000)/(2)=103000</t>
  </si>
  <si>
    <t>(96000+91000)/(2)=93500</t>
  </si>
  <si>
    <t>S6</t>
  </si>
  <si>
    <t>(100000+100000)/(2)=100000</t>
  </si>
  <si>
    <t>(82000+77000)/(2)=79500</t>
  </si>
  <si>
    <t>(80000+90000)/(2)=85000</t>
  </si>
  <si>
    <t>S7</t>
  </si>
  <si>
    <t>S8</t>
  </si>
  <si>
    <t>S9</t>
  </si>
  <si>
    <t>(90000+89000)/(2)=89500</t>
  </si>
  <si>
    <t>(51000+41000)/(2)=46000</t>
  </si>
  <si>
    <t>(36000+36000)/(2)=36000</t>
  </si>
  <si>
    <t>S10</t>
  </si>
  <si>
    <t>(62000+62000)/(2)=62000</t>
  </si>
  <si>
    <t>(47000+37000)/(2)=42000</t>
  </si>
  <si>
    <t>S11</t>
  </si>
  <si>
    <t>(49000+49000)/(2)=49000</t>
  </si>
  <si>
    <t>(41000+31000)/(2)=36000</t>
  </si>
  <si>
    <t>(52000+57000)/(2)=54500</t>
  </si>
  <si>
    <t>S12</t>
  </si>
  <si>
    <t>(39000+39000)/(2)=39000</t>
  </si>
  <si>
    <t>(20000+10000)/(2)=15000</t>
  </si>
  <si>
    <t>(4000+9000)/(2)=6500</t>
  </si>
  <si>
    <t>S13</t>
  </si>
  <si>
    <t>S14</t>
  </si>
  <si>
    <t>S15</t>
  </si>
  <si>
    <t>(15000+21000)/(2)=18000</t>
  </si>
  <si>
    <t>S16</t>
  </si>
  <si>
    <t>S17</t>
  </si>
  <si>
    <t>S18</t>
  </si>
  <si>
    <t>S19</t>
  </si>
  <si>
    <t>S20</t>
  </si>
  <si>
    <t>(15000+19000)/(2)=17000</t>
  </si>
  <si>
    <t>S21</t>
  </si>
  <si>
    <t>S22</t>
  </si>
  <si>
    <t>S23</t>
  </si>
  <si>
    <t>S24</t>
  </si>
  <si>
    <t>(14000+19000)/(2)=16500</t>
  </si>
  <si>
    <t>S25</t>
  </si>
  <si>
    <t>S26</t>
  </si>
  <si>
    <t>S27</t>
  </si>
  <si>
    <t>S28</t>
  </si>
  <si>
    <t>(14000+14000)/(2)=14000</t>
  </si>
  <si>
    <t>S29</t>
  </si>
  <si>
    <t>S30</t>
  </si>
  <si>
    <t>S31</t>
  </si>
  <si>
    <t>S32</t>
  </si>
  <si>
    <t>Lépcsôk(2)</t>
  </si>
  <si>
    <t>COCO:STD</t>
  </si>
  <si>
    <t>Becslés</t>
  </si>
  <si>
    <t>Tény+0</t>
  </si>
  <si>
    <t>Delta</t>
  </si>
  <si>
    <t>Delta/Tény</t>
  </si>
  <si>
    <t>S1 összeg:</t>
  </si>
  <si>
    <t>S32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</si>
  <si>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</si>
  <si>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</si>
  <si>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</si>
  <si>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</si>
  <si>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</si>
  <si>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</si>
  <si>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</si>
  <si>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1.49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</si>
  <si>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0.3 mp (0.01 p)</t>
    </r>
  </si>
  <si>
    <t>estimation</t>
  </si>
  <si>
    <t>error</t>
  </si>
  <si>
    <t>fact</t>
  </si>
  <si>
    <t>consolidated</t>
  </si>
  <si>
    <t>estimation2</t>
  </si>
  <si>
    <t>consolidated2</t>
  </si>
  <si>
    <t>COCO STD: 3731492</t>
  </si>
  <si>
    <t>(100000+101000)/(2)=100500</t>
  </si>
  <si>
    <t>(123000+132000)/(2)=127500</t>
  </si>
  <si>
    <t>(81000+82000)/(2)=81500</t>
  </si>
  <si>
    <t>(121000+120000)/(2)=120500</t>
  </si>
  <si>
    <t>(119000+119000)/(2)=119000</t>
  </si>
  <si>
    <t>(120000+120000)/(2)=120000</t>
  </si>
  <si>
    <t>(91000+91000)/(2)=91000</t>
  </si>
  <si>
    <t>(77000+78000)/(2)=77500</t>
  </si>
  <si>
    <t>(89000+89000)/(2)=89000</t>
  </si>
  <si>
    <t>(41000+42000)/(2)=41500</t>
  </si>
  <si>
    <t>(37000+38000)/(2)=37500</t>
  </si>
  <si>
    <t>(31000+32000)/(2)=31500</t>
  </si>
  <si>
    <t>(57000+57000)/(2)=57000</t>
  </si>
  <si>
    <t>(10000+11000)/(2)=10500</t>
  </si>
  <si>
    <t>(9000+9000)/(2)=9000</t>
  </si>
  <si>
    <t>(16000+21000)/(2)=18500</t>
  </si>
  <si>
    <t>(14000+18000)/(2)=16000</t>
  </si>
  <si>
    <t>(14000+13000)/(2)=13500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</si>
  <si>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1.48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</si>
  <si>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0.15 mp (0 p)</t>
    </r>
  </si>
  <si>
    <t>all</t>
  </si>
  <si>
    <t>correlation</t>
  </si>
  <si>
    <t>Conclusions: Would be rational to increase the number of the learning obejcts?</t>
  </si>
  <si>
    <t>T/U</t>
  </si>
  <si>
    <t>nem csak a napok múlása egyenként (id)</t>
  </si>
  <si>
    <t>hanem a két dátum között eltelt napok száma is lehetett volna input (x = id2)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</si>
</sst>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11"/>
      <color rgb="FF333333"/>
      <name val="Verdana"/>
      <family val="2"/>
      <charset val="238"/>
    </font>
    <font>
      <sz val="12"/>
      <color rgb="FF333333"/>
      <name val="Verdana"/>
      <family val="2"/>
      <charset val="238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3">
    <xf numFmtId="0" fontId="0" fillId="0" borderId="0" xfId="0"/>
    <xf numFmtId="16" fontId="0" fillId="0" borderId="0" xfId="0" applyNumberFormat="1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2" borderId="0" xfId="0" applyFill="1"/>
    <xf numFmtId="165" fontId="0" fillId="0" borderId="0" xfId="0" applyNumberFormat="1"/>
    <xf numFmtId="2" fontId="0" fillId="2" borderId="0" xfId="0" applyNumberFormat="1" applyFill="1"/>
    <xf numFmtId="0" fontId="0" fillId="3" borderId="0" xfId="0" applyFill="1"/>
    <xf numFmtId="1" fontId="0" fillId="4" borderId="0" xfId="0" applyNumberFormat="1" applyFill="1"/>
    <xf numFmtId="1" fontId="1" fillId="0" borderId="0" xfId="0" applyNumberFormat="1" applyFont="1"/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3" fillId="0" borderId="0" xfId="1"/>
    <xf numFmtId="0" fontId="11" fillId="0" borderId="0" xfId="0" applyFont="1"/>
    <xf numFmtId="1" fontId="1" fillId="0" borderId="3" xfId="0" applyNumberFormat="1" applyFont="1" applyBorder="1"/>
    <xf numFmtId="1" fontId="1" fillId="0" borderId="4" xfId="0" applyNumberFormat="1" applyFont="1" applyBorder="1"/>
    <xf numFmtId="0" fontId="0" fillId="3" borderId="5" xfId="0" applyFill="1" applyBorder="1"/>
    <xf numFmtId="1" fontId="1" fillId="0" borderId="6" xfId="0" applyNumberFormat="1" applyFont="1" applyBorder="1"/>
    <xf numFmtId="0" fontId="0" fillId="3" borderId="7" xfId="0" applyFill="1" applyBorder="1"/>
    <xf numFmtId="1" fontId="1" fillId="0" borderId="8" xfId="0" applyNumberFormat="1" applyFont="1" applyBorder="1"/>
    <xf numFmtId="1" fontId="1" fillId="0" borderId="9" xfId="0" applyNumberFormat="1" applyFont="1" applyBorder="1"/>
    <xf numFmtId="0" fontId="0" fillId="3" borderId="10" xfId="0" applyFill="1" applyBorder="1"/>
    <xf numFmtId="0" fontId="0" fillId="7" borderId="0" xfId="0" applyFill="1"/>
    <xf numFmtId="165" fontId="0" fillId="3" borderId="0" xfId="0" applyNumberFormat="1" applyFill="1"/>
    <xf numFmtId="1" fontId="0" fillId="3" borderId="0" xfId="0" applyNumberFormat="1" applyFill="1"/>
    <xf numFmtId="16" fontId="0" fillId="0" borderId="3" xfId="0" applyNumberFormat="1" applyBorder="1"/>
    <xf numFmtId="14" fontId="0" fillId="0" borderId="4" xfId="0" applyNumberFormat="1" applyBorder="1"/>
    <xf numFmtId="1" fontId="0" fillId="4" borderId="4" xfId="0" applyNumberFormat="1" applyFill="1" applyBorder="1"/>
    <xf numFmtId="1" fontId="0" fillId="4" borderId="5" xfId="0" applyNumberFormat="1" applyFill="1" applyBorder="1"/>
    <xf numFmtId="16" fontId="0" fillId="0" borderId="6" xfId="0" applyNumberFormat="1" applyBorder="1"/>
    <xf numFmtId="1" fontId="0" fillId="4" borderId="7" xfId="0" applyNumberFormat="1" applyFill="1" applyBorder="1"/>
    <xf numFmtId="16" fontId="0" fillId="0" borderId="8" xfId="0" applyNumberFormat="1" applyBorder="1"/>
    <xf numFmtId="14" fontId="0" fillId="0" borderId="9" xfId="0" applyNumberFormat="1" applyBorder="1"/>
    <xf numFmtId="1" fontId="0" fillId="4" borderId="9" xfId="0" applyNumberFormat="1" applyFill="1" applyBorder="1"/>
    <xf numFmtId="1" fontId="0" fillId="4" borderId="10" xfId="0" applyNumberFormat="1" applyFill="1" applyBorder="1"/>
    <xf numFmtId="0" fontId="0" fillId="7" borderId="0" xfId="0" applyFill="1" applyAlignment="1">
      <alignment horizontal="center"/>
    </xf>
    <xf numFmtId="0" fontId="8" fillId="7" borderId="1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0" fillId="0" borderId="3" xfId="0" applyBorder="1"/>
    <xf numFmtId="164" fontId="0" fillId="0" borderId="4" xfId="0" applyNumberFormat="1" applyBorder="1"/>
    <xf numFmtId="164" fontId="0" fillId="7" borderId="5" xfId="0" applyNumberFormat="1" applyFill="1" applyBorder="1" applyAlignment="1">
      <alignment horizontal="center"/>
    </xf>
    <xf numFmtId="0" fontId="0" fillId="0" borderId="6" xfId="0" applyBorder="1"/>
    <xf numFmtId="164" fontId="0" fillId="7" borderId="7" xfId="0" applyNumberFormat="1" applyFill="1" applyBorder="1" applyAlignment="1">
      <alignment horizontal="center"/>
    </xf>
    <xf numFmtId="0" fontId="0" fillId="0" borderId="8" xfId="0" applyBorder="1"/>
    <xf numFmtId="164" fontId="0" fillId="0" borderId="9" xfId="0" applyNumberFormat="1" applyBorder="1"/>
    <xf numFmtId="164" fontId="0" fillId="7" borderId="10" xfId="0" applyNumberFormat="1" applyFill="1" applyBorder="1" applyAlignment="1">
      <alignment horizontal="center"/>
    </xf>
    <xf numFmtId="1" fontId="15" fillId="4" borderId="0" xfId="0" applyNumberFormat="1" applyFont="1" applyFill="1"/>
    <xf numFmtId="1" fontId="16" fillId="0" borderId="0" xfId="0" applyNumberFormat="1" applyFont="1"/>
    <xf numFmtId="0" fontId="2" fillId="2" borderId="0" xfId="0" applyFont="1" applyFill="1"/>
    <xf numFmtId="1" fontId="0" fillId="8" borderId="0" xfId="0" applyNumberFormat="1" applyFill="1"/>
    <xf numFmtId="0" fontId="0" fillId="8" borderId="0" xfId="0" applyFill="1"/>
    <xf numFmtId="0" fontId="0" fillId="0" borderId="0" xfId="0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0</xdr:rowOff>
    </xdr:from>
    <xdr:to>
      <xdr:col>0</xdr:col>
      <xdr:colOff>1899990</xdr:colOff>
      <xdr:row>52</xdr:row>
      <xdr:rowOff>22859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386F1477-7979-4F6F-A3E2-E10D34103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836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206</xdr:row>
      <xdr:rowOff>0</xdr:rowOff>
    </xdr:from>
    <xdr:to>
      <xdr:col>0</xdr:col>
      <xdr:colOff>1899990</xdr:colOff>
      <xdr:row>209</xdr:row>
      <xdr:rowOff>22861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D6B13B2C-34E0-6647-96C7-A35D53CFE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6903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206</xdr:row>
      <xdr:rowOff>0</xdr:rowOff>
    </xdr:from>
    <xdr:to>
      <xdr:col>0</xdr:col>
      <xdr:colOff>1905000</xdr:colOff>
      <xdr:row>209</xdr:row>
      <xdr:rowOff>22861</xdr:rowOff>
    </xdr:to>
    <xdr:pic>
      <xdr:nvPicPr>
        <xdr:cNvPr id="8" name="Kép 7" descr="COCO">
          <a:extLst>
            <a:ext uri="{FF2B5EF4-FFF2-40B4-BE49-F238E27FC236}">
              <a16:creationId xmlns:a16="http://schemas.microsoft.com/office/drawing/2014/main" id="{FC14F0FA-0649-8F8E-FC00-32C2B5DAD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6903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373149220241127130608.html" TargetMode="External"/><Relationship Id="rId1" Type="http://schemas.openxmlformats.org/officeDocument/2006/relationships/hyperlink" Target="https://miau.my-x.hu/myx-free/coco/test/16177882024112712545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40"/>
  <sheetViews>
    <sheetView zoomScale="59" workbookViewId="0">
      <selection activeCell="J8" sqref="J8"/>
    </sheetView>
  </sheetViews>
  <sheetFormatPr defaultRowHeight="14.4" x14ac:dyDescent="0.3"/>
  <sheetData>
    <row r="4" spans="1:10" x14ac:dyDescent="0.3">
      <c r="I4" t="s">
        <v>0</v>
      </c>
    </row>
    <row r="6" spans="1:10" x14ac:dyDescent="0.3">
      <c r="I6" t="s">
        <v>1</v>
      </c>
    </row>
    <row r="7" spans="1:10" x14ac:dyDescent="0.3">
      <c r="B7" t="s">
        <v>2</v>
      </c>
    </row>
    <row r="8" spans="1:10" x14ac:dyDescent="0.3">
      <c r="B8" t="s">
        <v>3</v>
      </c>
      <c r="D8" t="s">
        <v>4</v>
      </c>
      <c r="E8" t="s">
        <v>27</v>
      </c>
      <c r="F8" t="s">
        <v>28</v>
      </c>
      <c r="G8" t="s">
        <v>29</v>
      </c>
      <c r="J8" t="s">
        <v>56</v>
      </c>
    </row>
    <row r="9" spans="1:10" x14ac:dyDescent="0.3">
      <c r="A9" s="1">
        <v>45580</v>
      </c>
      <c r="B9">
        <v>60</v>
      </c>
      <c r="D9" t="s">
        <v>5</v>
      </c>
      <c r="E9">
        <v>1</v>
      </c>
      <c r="J9">
        <v>93</v>
      </c>
    </row>
    <row r="10" spans="1:10" x14ac:dyDescent="0.3">
      <c r="A10" s="1">
        <v>45581</v>
      </c>
      <c r="B10">
        <v>80</v>
      </c>
      <c r="D10" t="s">
        <v>6</v>
      </c>
      <c r="E10">
        <v>1</v>
      </c>
      <c r="J10">
        <v>124</v>
      </c>
    </row>
    <row r="11" spans="1:10" x14ac:dyDescent="0.3">
      <c r="A11" s="1">
        <v>45582</v>
      </c>
      <c r="B11">
        <v>52</v>
      </c>
      <c r="D11" t="s">
        <v>7</v>
      </c>
      <c r="E11">
        <v>1</v>
      </c>
      <c r="J11">
        <v>84</v>
      </c>
    </row>
    <row r="12" spans="1:10" x14ac:dyDescent="0.3">
      <c r="A12" s="1">
        <v>45583</v>
      </c>
      <c r="B12">
        <v>49</v>
      </c>
      <c r="D12" t="s">
        <v>9</v>
      </c>
      <c r="E12">
        <v>2</v>
      </c>
      <c r="J12">
        <v>60</v>
      </c>
    </row>
    <row r="13" spans="1:10" x14ac:dyDescent="0.3">
      <c r="A13" s="1">
        <v>45584</v>
      </c>
      <c r="B13">
        <v>44</v>
      </c>
      <c r="D13" t="s">
        <v>10</v>
      </c>
      <c r="E13">
        <v>2</v>
      </c>
      <c r="J13">
        <v>78</v>
      </c>
    </row>
    <row r="14" spans="1:10" x14ac:dyDescent="0.3">
      <c r="A14" s="1">
        <v>45585</v>
      </c>
      <c r="B14" t="s">
        <v>8</v>
      </c>
    </row>
    <row r="15" spans="1:10" x14ac:dyDescent="0.3">
      <c r="A15" s="1">
        <v>45586</v>
      </c>
      <c r="B15">
        <v>58</v>
      </c>
      <c r="D15" t="s">
        <v>11</v>
      </c>
      <c r="E15">
        <v>3</v>
      </c>
      <c r="J15">
        <v>67</v>
      </c>
    </row>
    <row r="16" spans="1:10" x14ac:dyDescent="0.3">
      <c r="A16" s="1">
        <v>45587</v>
      </c>
      <c r="B16">
        <v>64</v>
      </c>
      <c r="D16" t="s">
        <v>12</v>
      </c>
      <c r="E16">
        <v>3</v>
      </c>
      <c r="J16">
        <v>79</v>
      </c>
    </row>
    <row r="17" spans="1:10" x14ac:dyDescent="0.3">
      <c r="A17" s="1">
        <v>45588</v>
      </c>
      <c r="B17">
        <v>68</v>
      </c>
      <c r="D17" t="s">
        <v>13</v>
      </c>
      <c r="E17">
        <v>3</v>
      </c>
      <c r="J17">
        <v>80</v>
      </c>
    </row>
    <row r="18" spans="1:10" x14ac:dyDescent="0.3">
      <c r="A18" s="1">
        <v>45589</v>
      </c>
      <c r="B18">
        <v>88</v>
      </c>
      <c r="D18" t="s">
        <v>14</v>
      </c>
      <c r="E18">
        <v>1</v>
      </c>
      <c r="J18">
        <v>149</v>
      </c>
    </row>
    <row r="19" spans="1:10" x14ac:dyDescent="0.3">
      <c r="A19" s="1">
        <v>45590</v>
      </c>
      <c r="B19">
        <v>53</v>
      </c>
      <c r="D19" t="s">
        <v>10</v>
      </c>
      <c r="E19">
        <v>1</v>
      </c>
      <c r="J19">
        <v>78</v>
      </c>
    </row>
    <row r="20" spans="1:10" x14ac:dyDescent="0.3">
      <c r="A20" s="1">
        <v>45591</v>
      </c>
      <c r="B20" t="s">
        <v>8</v>
      </c>
    </row>
    <row r="21" spans="1:10" x14ac:dyDescent="0.3">
      <c r="A21" s="1">
        <v>45592</v>
      </c>
      <c r="B21" t="s">
        <v>8</v>
      </c>
    </row>
    <row r="22" spans="1:10" x14ac:dyDescent="0.3">
      <c r="A22" s="1">
        <v>45593</v>
      </c>
      <c r="B22">
        <v>65</v>
      </c>
      <c r="D22" t="s">
        <v>5</v>
      </c>
      <c r="E22">
        <v>2</v>
      </c>
      <c r="J22">
        <v>93</v>
      </c>
    </row>
    <row r="23" spans="1:10" x14ac:dyDescent="0.3">
      <c r="A23" s="1">
        <v>45594</v>
      </c>
      <c r="B23">
        <v>70</v>
      </c>
      <c r="D23" t="s">
        <v>15</v>
      </c>
      <c r="E23">
        <v>2</v>
      </c>
      <c r="J23">
        <v>86</v>
      </c>
    </row>
    <row r="24" spans="1:10" x14ac:dyDescent="0.3">
      <c r="A24" s="1">
        <v>45595</v>
      </c>
      <c r="B24">
        <v>61</v>
      </c>
      <c r="D24" t="s">
        <v>16</v>
      </c>
      <c r="E24">
        <v>2</v>
      </c>
      <c r="J24">
        <v>84</v>
      </c>
    </row>
    <row r="25" spans="1:10" x14ac:dyDescent="0.3">
      <c r="A25" s="1">
        <v>45596</v>
      </c>
      <c r="B25">
        <v>45</v>
      </c>
      <c r="D25" t="s">
        <v>17</v>
      </c>
      <c r="E25">
        <v>3</v>
      </c>
      <c r="J25">
        <v>66</v>
      </c>
    </row>
    <row r="26" spans="1:10" x14ac:dyDescent="0.3">
      <c r="A26" s="1">
        <v>45597</v>
      </c>
      <c r="B26" t="s">
        <v>8</v>
      </c>
      <c r="E26">
        <v>3</v>
      </c>
    </row>
    <row r="27" spans="1:10" x14ac:dyDescent="0.3">
      <c r="A27" s="1">
        <v>45598</v>
      </c>
      <c r="B27">
        <v>34</v>
      </c>
      <c r="D27" t="s">
        <v>18</v>
      </c>
      <c r="E27">
        <v>3</v>
      </c>
      <c r="J27">
        <v>50</v>
      </c>
    </row>
    <row r="28" spans="1:10" x14ac:dyDescent="0.3">
      <c r="A28" s="1">
        <v>45599</v>
      </c>
      <c r="B28" t="s">
        <v>8</v>
      </c>
    </row>
    <row r="29" spans="1:10" x14ac:dyDescent="0.3">
      <c r="A29" s="1">
        <v>45600</v>
      </c>
      <c r="B29">
        <v>37</v>
      </c>
      <c r="D29" t="s">
        <v>20</v>
      </c>
      <c r="E29">
        <v>4</v>
      </c>
      <c r="J29">
        <v>55</v>
      </c>
    </row>
    <row r="30" spans="1:10" x14ac:dyDescent="0.3">
      <c r="A30" s="1">
        <v>45601</v>
      </c>
      <c r="B30">
        <v>47</v>
      </c>
      <c r="D30" t="s">
        <v>19</v>
      </c>
      <c r="E30">
        <v>4</v>
      </c>
      <c r="J30">
        <v>57</v>
      </c>
    </row>
    <row r="31" spans="1:10" x14ac:dyDescent="0.3">
      <c r="A31" s="1">
        <v>45602</v>
      </c>
      <c r="B31">
        <v>60</v>
      </c>
      <c r="D31" t="s">
        <v>12</v>
      </c>
      <c r="E31">
        <v>1</v>
      </c>
      <c r="J31">
        <v>79</v>
      </c>
    </row>
    <row r="32" spans="1:10" x14ac:dyDescent="0.3">
      <c r="A32" s="1">
        <v>45603</v>
      </c>
      <c r="B32">
        <v>71</v>
      </c>
      <c r="D32" t="s">
        <v>21</v>
      </c>
      <c r="E32">
        <v>1</v>
      </c>
      <c r="J32">
        <v>87</v>
      </c>
    </row>
    <row r="33" spans="1:10" x14ac:dyDescent="0.3">
      <c r="A33" s="1">
        <v>45604</v>
      </c>
      <c r="B33">
        <v>80</v>
      </c>
      <c r="D33" t="s">
        <v>22</v>
      </c>
      <c r="E33">
        <v>1</v>
      </c>
      <c r="J33">
        <v>98</v>
      </c>
    </row>
    <row r="34" spans="1:10" x14ac:dyDescent="0.3">
      <c r="A34" s="1">
        <v>45605</v>
      </c>
      <c r="B34">
        <v>50</v>
      </c>
      <c r="D34" t="s">
        <v>23</v>
      </c>
      <c r="E34">
        <v>2</v>
      </c>
      <c r="J34">
        <v>65</v>
      </c>
    </row>
    <row r="35" spans="1:10" x14ac:dyDescent="0.3">
      <c r="A35" s="1">
        <v>45606</v>
      </c>
      <c r="B35" t="s">
        <v>8</v>
      </c>
    </row>
    <row r="36" spans="1:10" x14ac:dyDescent="0.3">
      <c r="A36" s="1">
        <v>45607</v>
      </c>
      <c r="B36">
        <v>40</v>
      </c>
      <c r="D36" t="s">
        <v>24</v>
      </c>
      <c r="E36">
        <v>2</v>
      </c>
      <c r="F36" t="s">
        <v>30</v>
      </c>
      <c r="G36" t="s">
        <v>30</v>
      </c>
      <c r="J36">
        <v>74</v>
      </c>
    </row>
    <row r="37" spans="1:10" x14ac:dyDescent="0.3">
      <c r="A37" s="1">
        <v>45608</v>
      </c>
      <c r="B37">
        <v>44</v>
      </c>
      <c r="D37" t="s">
        <v>25</v>
      </c>
      <c r="E37">
        <v>3</v>
      </c>
      <c r="F37" t="s">
        <v>30</v>
      </c>
      <c r="G37" t="s">
        <v>30</v>
      </c>
      <c r="J37">
        <v>71</v>
      </c>
    </row>
    <row r="38" spans="1:10" x14ac:dyDescent="0.3">
      <c r="A38" s="1">
        <v>45609</v>
      </c>
      <c r="B38">
        <v>78</v>
      </c>
      <c r="D38" t="s">
        <v>21</v>
      </c>
      <c r="E38">
        <v>3</v>
      </c>
      <c r="F38" t="s">
        <v>30</v>
      </c>
      <c r="G38" t="s">
        <v>30</v>
      </c>
      <c r="J38">
        <v>87</v>
      </c>
    </row>
    <row r="39" spans="1:10" x14ac:dyDescent="0.3">
      <c r="A39" s="1">
        <v>45610</v>
      </c>
      <c r="B39">
        <v>61</v>
      </c>
      <c r="D39" t="s">
        <v>10</v>
      </c>
      <c r="E39">
        <v>3</v>
      </c>
      <c r="F39" t="s">
        <v>30</v>
      </c>
      <c r="G39" t="s">
        <v>30</v>
      </c>
      <c r="J39">
        <v>78</v>
      </c>
    </row>
    <row r="40" spans="1:10" x14ac:dyDescent="0.3">
      <c r="A40" s="1">
        <v>45611</v>
      </c>
      <c r="B40">
        <v>75</v>
      </c>
      <c r="D40" t="s">
        <v>26</v>
      </c>
      <c r="E40">
        <v>1</v>
      </c>
      <c r="F40" t="s">
        <v>30</v>
      </c>
      <c r="G40" t="s">
        <v>30</v>
      </c>
      <c r="J40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65CD3-0725-4F0B-85D0-9746DE7031FE}">
  <dimension ref="A1:P39"/>
  <sheetViews>
    <sheetView zoomScale="73" workbookViewId="0"/>
  </sheetViews>
  <sheetFormatPr defaultRowHeight="14.4" x14ac:dyDescent="0.3"/>
  <cols>
    <col min="2" max="2" width="10.6640625" bestFit="1" customWidth="1"/>
    <col min="3" max="3" width="10.6640625" customWidth="1"/>
    <col min="4" max="4" width="12.44140625" bestFit="1" customWidth="1"/>
  </cols>
  <sheetData>
    <row r="1" spans="1:16" x14ac:dyDescent="0.3">
      <c r="A1" t="s">
        <v>63</v>
      </c>
      <c r="B1" s="9">
        <f>CORREL(B5:B36,$L$5:$L$36)</f>
        <v>-8.8249217034919308E-2</v>
      </c>
      <c r="C1" s="9">
        <f t="shared" ref="C1:L1" si="0">CORREL(C5:C36,$L$5:$L$36)</f>
        <v>-8.8249217034919308E-2</v>
      </c>
      <c r="D1" s="2" t="e">
        <f t="shared" si="0"/>
        <v>#DIV/0!</v>
      </c>
      <c r="E1" s="2">
        <f t="shared" si="0"/>
        <v>-0.16926601346823378</v>
      </c>
      <c r="F1" s="2">
        <f t="shared" si="0"/>
        <v>-0.16567987508438994</v>
      </c>
      <c r="G1" s="2">
        <f t="shared" si="0"/>
        <v>-0.55524065495665564</v>
      </c>
      <c r="H1" s="2">
        <f t="shared" si="0"/>
        <v>-0.14084360893485695</v>
      </c>
      <c r="I1" s="2">
        <f t="shared" si="0"/>
        <v>-0.32364414161311583</v>
      </c>
      <c r="J1" s="2">
        <f t="shared" si="0"/>
        <v>-0.66008346547159669</v>
      </c>
      <c r="K1" s="2">
        <f t="shared" si="0"/>
        <v>0.95709353558832555</v>
      </c>
      <c r="L1" s="2">
        <f t="shared" si="0"/>
        <v>1.0000000000000002</v>
      </c>
    </row>
    <row r="2" spans="1:16" x14ac:dyDescent="0.3">
      <c r="A2" t="s">
        <v>63</v>
      </c>
      <c r="B2" s="9">
        <f>CORREL(B5:B36,$K$5:$K$36)</f>
        <v>5.5187846852144638E-3</v>
      </c>
      <c r="C2" s="9">
        <f t="shared" ref="C2:L2" si="1">CORREL(C5:C36,$K$5:$K$36)</f>
        <v>5.5187846852144638E-3</v>
      </c>
      <c r="D2" s="2" t="e">
        <f t="shared" si="1"/>
        <v>#DIV/0!</v>
      </c>
      <c r="E2" s="2">
        <f t="shared" si="1"/>
        <v>-9.9884283438564758E-2</v>
      </c>
      <c r="F2" s="2">
        <f t="shared" si="1"/>
        <v>-0.10550477956547948</v>
      </c>
      <c r="G2" s="2">
        <f t="shared" si="1"/>
        <v>-0.56070180816687931</v>
      </c>
      <c r="H2" s="2">
        <f t="shared" si="1"/>
        <v>-4.9234463742480777E-2</v>
      </c>
      <c r="I2" s="2">
        <f t="shared" si="1"/>
        <v>-0.32648760749780192</v>
      </c>
      <c r="J2" s="2">
        <f t="shared" si="1"/>
        <v>-0.69921777025640319</v>
      </c>
      <c r="K2" s="2">
        <f t="shared" si="1"/>
        <v>1</v>
      </c>
      <c r="L2" s="2">
        <f t="shared" si="1"/>
        <v>0.95709353558832555</v>
      </c>
    </row>
    <row r="3" spans="1:16" x14ac:dyDescent="0.3">
      <c r="A3" t="s">
        <v>36</v>
      </c>
      <c r="B3" t="s">
        <v>65</v>
      </c>
      <c r="C3" t="s">
        <v>58</v>
      </c>
      <c r="D3" t="s">
        <v>58</v>
      </c>
      <c r="E3" t="s">
        <v>58</v>
      </c>
      <c r="F3" t="s">
        <v>58</v>
      </c>
      <c r="G3" t="s">
        <v>58</v>
      </c>
      <c r="H3" t="s">
        <v>58</v>
      </c>
      <c r="I3" t="s">
        <v>58</v>
      </c>
      <c r="J3" t="s">
        <v>58</v>
      </c>
      <c r="K3" t="s">
        <v>57</v>
      </c>
      <c r="L3" t="s">
        <v>57</v>
      </c>
    </row>
    <row r="4" spans="1:16" x14ac:dyDescent="0.3">
      <c r="A4" t="s">
        <v>36</v>
      </c>
      <c r="B4" t="s">
        <v>31</v>
      </c>
      <c r="C4" t="s">
        <v>59</v>
      </c>
      <c r="D4" t="s">
        <v>40</v>
      </c>
      <c r="E4" t="s">
        <v>34</v>
      </c>
      <c r="F4" t="s">
        <v>35</v>
      </c>
      <c r="G4" t="s">
        <v>39</v>
      </c>
      <c r="H4" t="s">
        <v>60</v>
      </c>
      <c r="I4" t="s">
        <v>61</v>
      </c>
      <c r="J4" t="s">
        <v>62</v>
      </c>
      <c r="K4" t="s">
        <v>32</v>
      </c>
      <c r="L4" t="s">
        <v>33</v>
      </c>
      <c r="O4" t="str">
        <f>F4</f>
        <v>day</v>
      </c>
      <c r="P4" t="str">
        <f>O4</f>
        <v>day</v>
      </c>
    </row>
    <row r="5" spans="1:16" x14ac:dyDescent="0.3">
      <c r="A5" s="1" t="s">
        <v>37</v>
      </c>
      <c r="B5" s="6">
        <f>VALUE(D5&amp;"."&amp;E5&amp;"."&amp;F5&amp;".")</f>
        <v>45580</v>
      </c>
      <c r="C5" s="4">
        <v>1</v>
      </c>
      <c r="D5" s="4">
        <v>2024</v>
      </c>
      <c r="E5" s="4">
        <v>10</v>
      </c>
      <c r="F5" s="4">
        <v>15</v>
      </c>
      <c r="G5" s="4">
        <f>WEEKDAY(B5,2)</f>
        <v>2</v>
      </c>
      <c r="H5" s="4">
        <f>WEEKNUM(B5)</f>
        <v>42</v>
      </c>
      <c r="I5" s="4">
        <v>0</v>
      </c>
      <c r="J5" s="4">
        <v>0</v>
      </c>
      <c r="K5">
        <f>raw!B9</f>
        <v>60</v>
      </c>
      <c r="L5">
        <f>raw!J9*1000</f>
        <v>93000</v>
      </c>
      <c r="O5">
        <f t="shared" ref="O5:O36" si="2">F5</f>
        <v>15</v>
      </c>
      <c r="P5">
        <f t="shared" ref="P5:P21" si="3">O5</f>
        <v>15</v>
      </c>
    </row>
    <row r="6" spans="1:16" x14ac:dyDescent="0.3">
      <c r="A6" s="1" t="s">
        <v>37</v>
      </c>
      <c r="B6" s="6">
        <f t="shared" ref="B6:B36" si="4">VALUE(D6&amp;"."&amp;E6&amp;"."&amp;F6&amp;".")</f>
        <v>45581</v>
      </c>
      <c r="C6" s="4">
        <v>2</v>
      </c>
      <c r="D6" s="4">
        <v>2024</v>
      </c>
      <c r="E6" s="4">
        <v>10</v>
      </c>
      <c r="F6">
        <v>16</v>
      </c>
      <c r="G6" s="4">
        <f t="shared" ref="G6:G36" si="5">WEEKDAY(B6,2)</f>
        <v>3</v>
      </c>
      <c r="H6" s="4">
        <f t="shared" ref="H6:H36" si="6">WEEKNUM(B6)</f>
        <v>42</v>
      </c>
      <c r="I6" s="4">
        <v>0</v>
      </c>
      <c r="J6" s="4">
        <v>0</v>
      </c>
      <c r="K6">
        <f>raw!B10</f>
        <v>80</v>
      </c>
      <c r="L6">
        <f>raw!J10*1000</f>
        <v>124000</v>
      </c>
      <c r="O6">
        <f t="shared" si="2"/>
        <v>16</v>
      </c>
      <c r="P6">
        <f t="shared" si="3"/>
        <v>16</v>
      </c>
    </row>
    <row r="7" spans="1:16" x14ac:dyDescent="0.3">
      <c r="A7" s="1" t="s">
        <v>37</v>
      </c>
      <c r="B7" s="6">
        <f t="shared" si="4"/>
        <v>45582</v>
      </c>
      <c r="C7" s="4">
        <v>3</v>
      </c>
      <c r="D7" s="4">
        <v>2024</v>
      </c>
      <c r="E7" s="4">
        <v>10</v>
      </c>
      <c r="F7" s="4">
        <v>17</v>
      </c>
      <c r="G7" s="4">
        <f t="shared" si="5"/>
        <v>4</v>
      </c>
      <c r="H7" s="4">
        <f t="shared" si="6"/>
        <v>42</v>
      </c>
      <c r="I7" s="4">
        <v>0</v>
      </c>
      <c r="J7" s="4">
        <v>0</v>
      </c>
      <c r="K7">
        <f>raw!B11</f>
        <v>52</v>
      </c>
      <c r="L7">
        <f>raw!J11*1000</f>
        <v>84000</v>
      </c>
      <c r="O7">
        <f t="shared" si="2"/>
        <v>17</v>
      </c>
      <c r="P7">
        <f t="shared" si="3"/>
        <v>17</v>
      </c>
    </row>
    <row r="8" spans="1:16" x14ac:dyDescent="0.3">
      <c r="A8" s="1" t="s">
        <v>37</v>
      </c>
      <c r="B8" s="6">
        <f t="shared" si="4"/>
        <v>45583</v>
      </c>
      <c r="C8" s="4">
        <v>4</v>
      </c>
      <c r="D8" s="4">
        <v>2024</v>
      </c>
      <c r="E8" s="4">
        <v>10</v>
      </c>
      <c r="F8">
        <v>18</v>
      </c>
      <c r="G8" s="4">
        <f t="shared" si="5"/>
        <v>5</v>
      </c>
      <c r="H8" s="4">
        <f t="shared" si="6"/>
        <v>42</v>
      </c>
      <c r="I8" s="4">
        <v>0</v>
      </c>
      <c r="J8" s="4">
        <v>0</v>
      </c>
      <c r="K8">
        <f>raw!B12</f>
        <v>49</v>
      </c>
      <c r="L8">
        <f>raw!J12*1000</f>
        <v>60000</v>
      </c>
      <c r="O8">
        <f t="shared" si="2"/>
        <v>18</v>
      </c>
      <c r="P8">
        <f t="shared" si="3"/>
        <v>18</v>
      </c>
    </row>
    <row r="9" spans="1:16" x14ac:dyDescent="0.3">
      <c r="A9" s="1" t="s">
        <v>37</v>
      </c>
      <c r="B9" s="6">
        <f t="shared" si="4"/>
        <v>45584</v>
      </c>
      <c r="C9" s="4">
        <v>5</v>
      </c>
      <c r="D9" s="4">
        <v>2024</v>
      </c>
      <c r="E9" s="4">
        <v>10</v>
      </c>
      <c r="F9" s="4">
        <v>19</v>
      </c>
      <c r="G9" s="4">
        <f t="shared" si="5"/>
        <v>6</v>
      </c>
      <c r="H9" s="4">
        <f t="shared" si="6"/>
        <v>42</v>
      </c>
      <c r="I9" s="4">
        <v>0</v>
      </c>
      <c r="J9" s="4">
        <v>1</v>
      </c>
      <c r="K9">
        <f>raw!B13</f>
        <v>44</v>
      </c>
      <c r="L9">
        <f>raw!J13*1000</f>
        <v>78000</v>
      </c>
      <c r="O9">
        <f t="shared" si="2"/>
        <v>19</v>
      </c>
      <c r="P9">
        <f t="shared" si="3"/>
        <v>19</v>
      </c>
    </row>
    <row r="10" spans="1:16" x14ac:dyDescent="0.3">
      <c r="A10" s="1" t="s">
        <v>37</v>
      </c>
      <c r="B10" s="6">
        <f t="shared" si="4"/>
        <v>45585</v>
      </c>
      <c r="C10" s="4">
        <v>6</v>
      </c>
      <c r="D10" s="4">
        <v>2024</v>
      </c>
      <c r="E10" s="4">
        <v>10</v>
      </c>
      <c r="F10">
        <v>20</v>
      </c>
      <c r="G10" s="4">
        <f t="shared" si="5"/>
        <v>7</v>
      </c>
      <c r="H10" s="4">
        <f t="shared" si="6"/>
        <v>43</v>
      </c>
      <c r="I10" s="4">
        <v>0</v>
      </c>
      <c r="J10" s="4">
        <v>1</v>
      </c>
      <c r="K10">
        <v>0</v>
      </c>
      <c r="L10">
        <f>raw!J14*1000</f>
        <v>0</v>
      </c>
      <c r="O10">
        <f t="shared" si="2"/>
        <v>20</v>
      </c>
      <c r="P10">
        <f t="shared" si="3"/>
        <v>20</v>
      </c>
    </row>
    <row r="11" spans="1:16" x14ac:dyDescent="0.3">
      <c r="A11" s="1" t="s">
        <v>37</v>
      </c>
      <c r="B11" s="6">
        <f t="shared" si="4"/>
        <v>45586</v>
      </c>
      <c r="C11" s="4">
        <v>7</v>
      </c>
      <c r="D11" s="4">
        <v>2024</v>
      </c>
      <c r="E11" s="4">
        <v>10</v>
      </c>
      <c r="F11" s="4">
        <v>21</v>
      </c>
      <c r="G11" s="4">
        <f t="shared" si="5"/>
        <v>1</v>
      </c>
      <c r="H11" s="4">
        <f t="shared" si="6"/>
        <v>43</v>
      </c>
      <c r="I11" s="4">
        <v>0</v>
      </c>
      <c r="J11" s="4">
        <v>0</v>
      </c>
      <c r="K11">
        <f>raw!B15</f>
        <v>58</v>
      </c>
      <c r="L11">
        <f>raw!J15*1000</f>
        <v>67000</v>
      </c>
      <c r="O11">
        <f t="shared" si="2"/>
        <v>21</v>
      </c>
      <c r="P11">
        <f t="shared" si="3"/>
        <v>21</v>
      </c>
    </row>
    <row r="12" spans="1:16" x14ac:dyDescent="0.3">
      <c r="A12" s="1" t="s">
        <v>37</v>
      </c>
      <c r="B12" s="6">
        <f t="shared" si="4"/>
        <v>45587</v>
      </c>
      <c r="C12" s="4">
        <v>8</v>
      </c>
      <c r="D12" s="4">
        <v>2024</v>
      </c>
      <c r="E12" s="4">
        <v>10</v>
      </c>
      <c r="F12">
        <v>22</v>
      </c>
      <c r="G12" s="4">
        <f t="shared" si="5"/>
        <v>2</v>
      </c>
      <c r="H12" s="4">
        <f t="shared" si="6"/>
        <v>43</v>
      </c>
      <c r="I12" s="4">
        <v>0</v>
      </c>
      <c r="J12" s="4">
        <v>0</v>
      </c>
      <c r="K12">
        <f>raw!B16</f>
        <v>64</v>
      </c>
      <c r="L12">
        <f>raw!J16*1000</f>
        <v>79000</v>
      </c>
      <c r="O12">
        <f t="shared" si="2"/>
        <v>22</v>
      </c>
      <c r="P12">
        <f t="shared" si="3"/>
        <v>22</v>
      </c>
    </row>
    <row r="13" spans="1:16" x14ac:dyDescent="0.3">
      <c r="A13" s="1" t="s">
        <v>37</v>
      </c>
      <c r="B13" s="6">
        <f t="shared" si="4"/>
        <v>45588</v>
      </c>
      <c r="C13" s="4">
        <v>9</v>
      </c>
      <c r="D13" s="4">
        <v>2024</v>
      </c>
      <c r="E13" s="4">
        <v>10</v>
      </c>
      <c r="F13" s="4">
        <v>23</v>
      </c>
      <c r="G13" s="4">
        <f t="shared" si="5"/>
        <v>3</v>
      </c>
      <c r="H13" s="4">
        <f t="shared" si="6"/>
        <v>43</v>
      </c>
      <c r="I13" s="4">
        <v>0</v>
      </c>
      <c r="J13" s="4">
        <v>0</v>
      </c>
      <c r="K13">
        <f>raw!B17</f>
        <v>68</v>
      </c>
      <c r="L13">
        <f>raw!J17*1000</f>
        <v>80000</v>
      </c>
      <c r="O13">
        <f t="shared" si="2"/>
        <v>23</v>
      </c>
      <c r="P13">
        <f t="shared" si="3"/>
        <v>23</v>
      </c>
    </row>
    <row r="14" spans="1:16" x14ac:dyDescent="0.3">
      <c r="A14" s="1" t="s">
        <v>37</v>
      </c>
      <c r="B14" s="6">
        <f t="shared" si="4"/>
        <v>45589</v>
      </c>
      <c r="C14" s="4">
        <v>10</v>
      </c>
      <c r="D14" s="4">
        <v>2024</v>
      </c>
      <c r="E14" s="4">
        <v>10</v>
      </c>
      <c r="F14">
        <v>24</v>
      </c>
      <c r="G14" s="4">
        <f t="shared" si="5"/>
        <v>4</v>
      </c>
      <c r="H14" s="4">
        <f t="shared" si="6"/>
        <v>43</v>
      </c>
      <c r="I14" s="4">
        <v>0</v>
      </c>
      <c r="J14" s="4">
        <v>0</v>
      </c>
      <c r="K14">
        <f>raw!B18</f>
        <v>88</v>
      </c>
      <c r="L14">
        <f>raw!J18*1000</f>
        <v>149000</v>
      </c>
      <c r="O14">
        <f t="shared" si="2"/>
        <v>24</v>
      </c>
      <c r="P14">
        <f t="shared" si="3"/>
        <v>24</v>
      </c>
    </row>
    <row r="15" spans="1:16" x14ac:dyDescent="0.3">
      <c r="A15" s="1" t="s">
        <v>37</v>
      </c>
      <c r="B15" s="6">
        <f t="shared" si="4"/>
        <v>45590</v>
      </c>
      <c r="C15" s="4">
        <v>11</v>
      </c>
      <c r="D15" s="4">
        <v>2024</v>
      </c>
      <c r="E15" s="4">
        <v>10</v>
      </c>
      <c r="F15" s="4">
        <v>25</v>
      </c>
      <c r="G15" s="4">
        <f t="shared" si="5"/>
        <v>5</v>
      </c>
      <c r="H15" s="4">
        <f t="shared" si="6"/>
        <v>43</v>
      </c>
      <c r="I15" s="4">
        <v>0</v>
      </c>
      <c r="J15" s="4">
        <v>0</v>
      </c>
      <c r="K15">
        <f>raw!B19</f>
        <v>53</v>
      </c>
      <c r="L15">
        <f>raw!J19*1000</f>
        <v>78000</v>
      </c>
      <c r="O15">
        <f t="shared" si="2"/>
        <v>25</v>
      </c>
      <c r="P15">
        <f t="shared" si="3"/>
        <v>25</v>
      </c>
    </row>
    <row r="16" spans="1:16" x14ac:dyDescent="0.3">
      <c r="A16" s="1" t="s">
        <v>37</v>
      </c>
      <c r="B16" s="6">
        <f t="shared" si="4"/>
        <v>45591</v>
      </c>
      <c r="C16" s="4">
        <v>12</v>
      </c>
      <c r="D16" s="4">
        <v>2024</v>
      </c>
      <c r="E16" s="4">
        <v>10</v>
      </c>
      <c r="F16">
        <v>26</v>
      </c>
      <c r="G16" s="4">
        <f t="shared" si="5"/>
        <v>6</v>
      </c>
      <c r="H16" s="4">
        <f t="shared" si="6"/>
        <v>43</v>
      </c>
      <c r="I16" s="4">
        <v>0</v>
      </c>
      <c r="J16" s="4">
        <v>1</v>
      </c>
      <c r="K16">
        <v>0</v>
      </c>
      <c r="L16">
        <f>raw!J20*1000</f>
        <v>0</v>
      </c>
      <c r="O16">
        <f t="shared" si="2"/>
        <v>26</v>
      </c>
      <c r="P16">
        <f t="shared" si="3"/>
        <v>26</v>
      </c>
    </row>
    <row r="17" spans="1:16" x14ac:dyDescent="0.3">
      <c r="A17" s="1" t="s">
        <v>37</v>
      </c>
      <c r="B17" s="6">
        <f t="shared" si="4"/>
        <v>45592</v>
      </c>
      <c r="C17" s="4">
        <v>13</v>
      </c>
      <c r="D17" s="4">
        <v>2024</v>
      </c>
      <c r="E17" s="4">
        <v>10</v>
      </c>
      <c r="F17" s="4">
        <v>27</v>
      </c>
      <c r="G17" s="4">
        <f t="shared" si="5"/>
        <v>7</v>
      </c>
      <c r="H17" s="4">
        <f t="shared" si="6"/>
        <v>44</v>
      </c>
      <c r="I17" s="4">
        <v>0</v>
      </c>
      <c r="J17" s="4">
        <v>1</v>
      </c>
      <c r="K17">
        <v>0</v>
      </c>
      <c r="L17">
        <f>raw!J21*1000</f>
        <v>0</v>
      </c>
      <c r="O17">
        <f t="shared" si="2"/>
        <v>27</v>
      </c>
      <c r="P17">
        <f t="shared" si="3"/>
        <v>27</v>
      </c>
    </row>
    <row r="18" spans="1:16" x14ac:dyDescent="0.3">
      <c r="A18" s="1" t="s">
        <v>37</v>
      </c>
      <c r="B18" s="6">
        <f t="shared" si="4"/>
        <v>45593</v>
      </c>
      <c r="C18" s="4">
        <v>14</v>
      </c>
      <c r="D18" s="4">
        <v>2024</v>
      </c>
      <c r="E18" s="4">
        <v>10</v>
      </c>
      <c r="F18">
        <v>28</v>
      </c>
      <c r="G18" s="4">
        <f t="shared" si="5"/>
        <v>1</v>
      </c>
      <c r="H18" s="4">
        <f t="shared" si="6"/>
        <v>44</v>
      </c>
      <c r="I18" s="4">
        <v>0</v>
      </c>
      <c r="J18" s="4">
        <v>0</v>
      </c>
      <c r="K18">
        <f>raw!B22</f>
        <v>65</v>
      </c>
      <c r="L18">
        <f>raw!J22*1000</f>
        <v>93000</v>
      </c>
      <c r="O18">
        <f t="shared" si="2"/>
        <v>28</v>
      </c>
      <c r="P18">
        <f t="shared" si="3"/>
        <v>28</v>
      </c>
    </row>
    <row r="19" spans="1:16" x14ac:dyDescent="0.3">
      <c r="A19" s="1" t="s">
        <v>37</v>
      </c>
      <c r="B19" s="6">
        <f t="shared" si="4"/>
        <v>45594</v>
      </c>
      <c r="C19" s="4">
        <v>15</v>
      </c>
      <c r="D19" s="4">
        <v>2024</v>
      </c>
      <c r="E19" s="4">
        <v>10</v>
      </c>
      <c r="F19" s="4">
        <v>29</v>
      </c>
      <c r="G19" s="4">
        <f t="shared" si="5"/>
        <v>2</v>
      </c>
      <c r="H19" s="4">
        <f t="shared" si="6"/>
        <v>44</v>
      </c>
      <c r="I19" s="4">
        <v>0</v>
      </c>
      <c r="J19" s="4">
        <v>0</v>
      </c>
      <c r="K19">
        <f>raw!B23</f>
        <v>70</v>
      </c>
      <c r="L19">
        <f>raw!J23*1000</f>
        <v>86000</v>
      </c>
      <c r="O19">
        <f t="shared" si="2"/>
        <v>29</v>
      </c>
      <c r="P19">
        <f t="shared" si="3"/>
        <v>29</v>
      </c>
    </row>
    <row r="20" spans="1:16" x14ac:dyDescent="0.3">
      <c r="A20" s="1" t="s">
        <v>37</v>
      </c>
      <c r="B20" s="6">
        <f t="shared" si="4"/>
        <v>45595</v>
      </c>
      <c r="C20" s="4">
        <v>16</v>
      </c>
      <c r="D20" s="4">
        <v>2024</v>
      </c>
      <c r="E20" s="4">
        <v>10</v>
      </c>
      <c r="F20">
        <v>30</v>
      </c>
      <c r="G20" s="4">
        <f t="shared" si="5"/>
        <v>3</v>
      </c>
      <c r="H20" s="4">
        <f t="shared" si="6"/>
        <v>44</v>
      </c>
      <c r="I20" s="4">
        <v>0</v>
      </c>
      <c r="J20" s="4">
        <v>0</v>
      </c>
      <c r="K20">
        <f>raw!B24</f>
        <v>61</v>
      </c>
      <c r="L20">
        <f>raw!J24*1000</f>
        <v>84000</v>
      </c>
      <c r="O20">
        <f t="shared" si="2"/>
        <v>30</v>
      </c>
      <c r="P20">
        <f t="shared" si="3"/>
        <v>30</v>
      </c>
    </row>
    <row r="21" spans="1:16" x14ac:dyDescent="0.3">
      <c r="A21" s="1" t="s">
        <v>37</v>
      </c>
      <c r="B21" s="6">
        <f t="shared" si="4"/>
        <v>45596</v>
      </c>
      <c r="C21" s="4">
        <v>17</v>
      </c>
      <c r="D21" s="4">
        <v>2024</v>
      </c>
      <c r="E21" s="4">
        <v>10</v>
      </c>
      <c r="F21" s="4">
        <v>31</v>
      </c>
      <c r="G21" s="4">
        <f t="shared" si="5"/>
        <v>4</v>
      </c>
      <c r="H21" s="4">
        <f t="shared" si="6"/>
        <v>44</v>
      </c>
      <c r="I21" s="4">
        <v>0</v>
      </c>
      <c r="J21" s="4">
        <v>0</v>
      </c>
      <c r="K21">
        <f>raw!B25</f>
        <v>45</v>
      </c>
      <c r="L21">
        <f>raw!J25*1000</f>
        <v>66000</v>
      </c>
      <c r="O21">
        <f t="shared" si="2"/>
        <v>31</v>
      </c>
      <c r="P21">
        <f t="shared" si="3"/>
        <v>31</v>
      </c>
    </row>
    <row r="22" spans="1:16" x14ac:dyDescent="0.3">
      <c r="A22" s="1" t="s">
        <v>37</v>
      </c>
      <c r="B22" s="6">
        <f t="shared" si="4"/>
        <v>45597</v>
      </c>
      <c r="C22" s="4">
        <v>18</v>
      </c>
      <c r="D22" s="4">
        <v>2024</v>
      </c>
      <c r="E22">
        <v>11</v>
      </c>
      <c r="F22" s="5" t="s">
        <v>41</v>
      </c>
      <c r="G22" s="4">
        <f t="shared" si="5"/>
        <v>5</v>
      </c>
      <c r="H22" s="4">
        <f t="shared" si="6"/>
        <v>44</v>
      </c>
      <c r="I22" s="4">
        <v>1</v>
      </c>
      <c r="J22" s="4">
        <v>0</v>
      </c>
      <c r="K22">
        <v>0</v>
      </c>
      <c r="L22">
        <f>raw!J26*1000</f>
        <v>0</v>
      </c>
      <c r="O22" t="str">
        <f t="shared" si="2"/>
        <v>01</v>
      </c>
      <c r="P22">
        <v>1</v>
      </c>
    </row>
    <row r="23" spans="1:16" x14ac:dyDescent="0.3">
      <c r="A23" s="1" t="s">
        <v>37</v>
      </c>
      <c r="B23" s="6">
        <f t="shared" si="4"/>
        <v>45598</v>
      </c>
      <c r="C23" s="4">
        <v>19</v>
      </c>
      <c r="D23" s="4">
        <v>2024</v>
      </c>
      <c r="E23">
        <v>11</v>
      </c>
      <c r="F23" s="5" t="s">
        <v>42</v>
      </c>
      <c r="G23" s="4">
        <f t="shared" si="5"/>
        <v>6</v>
      </c>
      <c r="H23" s="4">
        <f t="shared" si="6"/>
        <v>44</v>
      </c>
      <c r="I23" s="4">
        <v>0</v>
      </c>
      <c r="J23" s="4">
        <v>1</v>
      </c>
      <c r="K23">
        <f>raw!B27</f>
        <v>34</v>
      </c>
      <c r="L23">
        <f>raw!J27*1000</f>
        <v>50000</v>
      </c>
      <c r="O23" t="str">
        <f t="shared" si="2"/>
        <v>02</v>
      </c>
      <c r="P23">
        <v>2</v>
      </c>
    </row>
    <row r="24" spans="1:16" x14ac:dyDescent="0.3">
      <c r="A24" s="1" t="s">
        <v>37</v>
      </c>
      <c r="B24" s="6">
        <f t="shared" si="4"/>
        <v>45599</v>
      </c>
      <c r="C24" s="4">
        <v>20</v>
      </c>
      <c r="D24" s="4">
        <v>2024</v>
      </c>
      <c r="E24">
        <v>11</v>
      </c>
      <c r="F24" s="5" t="s">
        <v>43</v>
      </c>
      <c r="G24" s="4">
        <f t="shared" si="5"/>
        <v>7</v>
      </c>
      <c r="H24" s="4">
        <f t="shared" si="6"/>
        <v>45</v>
      </c>
      <c r="I24" s="4">
        <v>0</v>
      </c>
      <c r="J24" s="4">
        <v>1</v>
      </c>
      <c r="K24">
        <v>0</v>
      </c>
      <c r="L24">
        <f>raw!J28*1000</f>
        <v>0</v>
      </c>
      <c r="O24" t="str">
        <f t="shared" si="2"/>
        <v>03</v>
      </c>
      <c r="P24">
        <v>3</v>
      </c>
    </row>
    <row r="25" spans="1:16" x14ac:dyDescent="0.3">
      <c r="A25" s="1" t="s">
        <v>37</v>
      </c>
      <c r="B25" s="6">
        <f t="shared" si="4"/>
        <v>45600</v>
      </c>
      <c r="C25" s="4">
        <v>21</v>
      </c>
      <c r="D25" s="4">
        <v>2024</v>
      </c>
      <c r="E25">
        <v>11</v>
      </c>
      <c r="F25" s="5" t="s">
        <v>44</v>
      </c>
      <c r="G25" s="4">
        <f t="shared" si="5"/>
        <v>1</v>
      </c>
      <c r="H25" s="4">
        <f t="shared" si="6"/>
        <v>45</v>
      </c>
      <c r="I25" s="4">
        <v>0</v>
      </c>
      <c r="J25" s="4">
        <v>0</v>
      </c>
      <c r="K25">
        <f>raw!B29</f>
        <v>37</v>
      </c>
      <c r="L25">
        <f>raw!J29*1000</f>
        <v>55000</v>
      </c>
      <c r="O25" t="str">
        <f t="shared" si="2"/>
        <v>04</v>
      </c>
      <c r="P25">
        <v>4</v>
      </c>
    </row>
    <row r="26" spans="1:16" x14ac:dyDescent="0.3">
      <c r="A26" s="1" t="s">
        <v>37</v>
      </c>
      <c r="B26" s="6">
        <f t="shared" si="4"/>
        <v>45601</v>
      </c>
      <c r="C26" s="4">
        <v>22</v>
      </c>
      <c r="D26" s="4">
        <v>2024</v>
      </c>
      <c r="E26">
        <v>11</v>
      </c>
      <c r="F26" s="5" t="s">
        <v>45</v>
      </c>
      <c r="G26" s="4">
        <f t="shared" si="5"/>
        <v>2</v>
      </c>
      <c r="H26" s="4">
        <f t="shared" si="6"/>
        <v>45</v>
      </c>
      <c r="I26" s="4">
        <v>0</v>
      </c>
      <c r="J26" s="4">
        <v>0</v>
      </c>
      <c r="K26">
        <f>raw!B30</f>
        <v>47</v>
      </c>
      <c r="L26">
        <f>raw!J30*1000</f>
        <v>57000</v>
      </c>
      <c r="O26" t="str">
        <f t="shared" si="2"/>
        <v>05</v>
      </c>
      <c r="P26">
        <v>5</v>
      </c>
    </row>
    <row r="27" spans="1:16" x14ac:dyDescent="0.3">
      <c r="A27" s="1" t="s">
        <v>37</v>
      </c>
      <c r="B27" s="6">
        <f t="shared" si="4"/>
        <v>45602</v>
      </c>
      <c r="C27" s="4">
        <v>23</v>
      </c>
      <c r="D27" s="4">
        <v>2024</v>
      </c>
      <c r="E27">
        <v>11</v>
      </c>
      <c r="F27" s="5" t="s">
        <v>46</v>
      </c>
      <c r="G27" s="4">
        <f t="shared" si="5"/>
        <v>3</v>
      </c>
      <c r="H27" s="4">
        <f t="shared" si="6"/>
        <v>45</v>
      </c>
      <c r="I27" s="4">
        <v>0</v>
      </c>
      <c r="J27" s="4">
        <v>0</v>
      </c>
      <c r="K27">
        <f>raw!B31</f>
        <v>60</v>
      </c>
      <c r="L27">
        <f>raw!J31*1000</f>
        <v>79000</v>
      </c>
      <c r="O27" t="str">
        <f t="shared" si="2"/>
        <v>06</v>
      </c>
      <c r="P27">
        <v>6</v>
      </c>
    </row>
    <row r="28" spans="1:16" x14ac:dyDescent="0.3">
      <c r="A28" s="1" t="s">
        <v>37</v>
      </c>
      <c r="B28" s="6">
        <f t="shared" si="4"/>
        <v>45603</v>
      </c>
      <c r="C28" s="4">
        <v>24</v>
      </c>
      <c r="D28" s="4">
        <v>2024</v>
      </c>
      <c r="E28">
        <v>11</v>
      </c>
      <c r="F28" s="5" t="s">
        <v>47</v>
      </c>
      <c r="G28" s="4">
        <f t="shared" si="5"/>
        <v>4</v>
      </c>
      <c r="H28" s="4">
        <f t="shared" si="6"/>
        <v>45</v>
      </c>
      <c r="I28" s="4">
        <v>0</v>
      </c>
      <c r="J28" s="4">
        <v>0</v>
      </c>
      <c r="K28">
        <f>raw!B32</f>
        <v>71</v>
      </c>
      <c r="L28">
        <f>raw!J32*1000</f>
        <v>87000</v>
      </c>
      <c r="O28" t="str">
        <f t="shared" si="2"/>
        <v>07</v>
      </c>
      <c r="P28">
        <v>7</v>
      </c>
    </row>
    <row r="29" spans="1:16" x14ac:dyDescent="0.3">
      <c r="A29" s="1" t="s">
        <v>37</v>
      </c>
      <c r="B29" s="6">
        <f t="shared" si="4"/>
        <v>45604</v>
      </c>
      <c r="C29" s="4">
        <v>25</v>
      </c>
      <c r="D29" s="4">
        <v>2024</v>
      </c>
      <c r="E29">
        <v>11</v>
      </c>
      <c r="F29" s="5" t="s">
        <v>48</v>
      </c>
      <c r="G29" s="4">
        <f t="shared" si="5"/>
        <v>5</v>
      </c>
      <c r="H29" s="4">
        <f t="shared" si="6"/>
        <v>45</v>
      </c>
      <c r="I29" s="4">
        <v>0</v>
      </c>
      <c r="J29" s="4">
        <v>0</v>
      </c>
      <c r="K29">
        <f>raw!B33</f>
        <v>80</v>
      </c>
      <c r="L29">
        <f>raw!J33*1000</f>
        <v>98000</v>
      </c>
      <c r="O29" t="str">
        <f t="shared" si="2"/>
        <v>08</v>
      </c>
      <c r="P29">
        <v>8</v>
      </c>
    </row>
    <row r="30" spans="1:16" x14ac:dyDescent="0.3">
      <c r="A30" s="1" t="s">
        <v>37</v>
      </c>
      <c r="B30" s="6">
        <f t="shared" si="4"/>
        <v>45605</v>
      </c>
      <c r="C30" s="4">
        <v>26</v>
      </c>
      <c r="D30" s="4">
        <v>2024</v>
      </c>
      <c r="E30">
        <v>11</v>
      </c>
      <c r="F30" s="5" t="s">
        <v>49</v>
      </c>
      <c r="G30" s="4">
        <f t="shared" si="5"/>
        <v>6</v>
      </c>
      <c r="H30" s="4">
        <f t="shared" si="6"/>
        <v>45</v>
      </c>
      <c r="I30" s="4">
        <v>0</v>
      </c>
      <c r="J30" s="4">
        <v>1</v>
      </c>
      <c r="K30">
        <f>raw!B34</f>
        <v>50</v>
      </c>
      <c r="L30">
        <f>raw!J34*1000</f>
        <v>65000</v>
      </c>
      <c r="O30" t="str">
        <f t="shared" si="2"/>
        <v>09</v>
      </c>
      <c r="P30">
        <v>9</v>
      </c>
    </row>
    <row r="31" spans="1:16" x14ac:dyDescent="0.3">
      <c r="A31" s="1" t="s">
        <v>37</v>
      </c>
      <c r="B31" s="6">
        <f t="shared" si="4"/>
        <v>45606</v>
      </c>
      <c r="C31" s="4">
        <v>27</v>
      </c>
      <c r="D31" s="4">
        <v>2024</v>
      </c>
      <c r="E31">
        <v>11</v>
      </c>
      <c r="F31" s="5" t="s">
        <v>50</v>
      </c>
      <c r="G31" s="4">
        <f t="shared" si="5"/>
        <v>7</v>
      </c>
      <c r="H31" s="4">
        <f t="shared" si="6"/>
        <v>46</v>
      </c>
      <c r="I31" s="4">
        <v>0</v>
      </c>
      <c r="J31" s="4">
        <v>1</v>
      </c>
      <c r="K31">
        <v>0</v>
      </c>
      <c r="L31">
        <f>raw!J35*1000</f>
        <v>0</v>
      </c>
      <c r="O31" t="str">
        <f t="shared" si="2"/>
        <v>10</v>
      </c>
      <c r="P31">
        <v>10</v>
      </c>
    </row>
    <row r="32" spans="1:16" x14ac:dyDescent="0.3">
      <c r="A32" s="1" t="s">
        <v>38</v>
      </c>
      <c r="B32" s="6">
        <f t="shared" si="4"/>
        <v>45607</v>
      </c>
      <c r="C32" s="4">
        <v>28</v>
      </c>
      <c r="D32" s="4">
        <v>2024</v>
      </c>
      <c r="E32">
        <v>11</v>
      </c>
      <c r="F32" s="5" t="s">
        <v>51</v>
      </c>
      <c r="G32" s="4">
        <f t="shared" si="5"/>
        <v>1</v>
      </c>
      <c r="H32" s="4">
        <f t="shared" si="6"/>
        <v>46</v>
      </c>
      <c r="I32" s="4">
        <v>0</v>
      </c>
      <c r="J32" s="4">
        <v>0</v>
      </c>
      <c r="K32">
        <f>raw!B36</f>
        <v>40</v>
      </c>
      <c r="L32">
        <f>raw!J36*1000</f>
        <v>74000</v>
      </c>
      <c r="O32" t="str">
        <f t="shared" si="2"/>
        <v>11</v>
      </c>
      <c r="P32">
        <v>11</v>
      </c>
    </row>
    <row r="33" spans="1:16" x14ac:dyDescent="0.3">
      <c r="A33" s="1" t="s">
        <v>38</v>
      </c>
      <c r="B33" s="6">
        <f t="shared" si="4"/>
        <v>45608</v>
      </c>
      <c r="C33" s="4">
        <v>29</v>
      </c>
      <c r="D33" s="4">
        <v>2024</v>
      </c>
      <c r="E33">
        <v>11</v>
      </c>
      <c r="F33" s="5" t="s">
        <v>52</v>
      </c>
      <c r="G33" s="4">
        <f t="shared" si="5"/>
        <v>2</v>
      </c>
      <c r="H33" s="4">
        <f t="shared" si="6"/>
        <v>46</v>
      </c>
      <c r="I33" s="4">
        <v>0</v>
      </c>
      <c r="J33" s="4">
        <v>0</v>
      </c>
      <c r="K33">
        <f>raw!B37</f>
        <v>44</v>
      </c>
      <c r="L33">
        <f>raw!J37*1000</f>
        <v>71000</v>
      </c>
      <c r="O33" t="str">
        <f t="shared" si="2"/>
        <v>12</v>
      </c>
      <c r="P33">
        <v>12</v>
      </c>
    </row>
    <row r="34" spans="1:16" x14ac:dyDescent="0.3">
      <c r="A34" s="1" t="s">
        <v>38</v>
      </c>
      <c r="B34" s="6">
        <f t="shared" si="4"/>
        <v>45609</v>
      </c>
      <c r="C34" s="4">
        <v>30</v>
      </c>
      <c r="D34" s="4">
        <v>2024</v>
      </c>
      <c r="E34">
        <v>11</v>
      </c>
      <c r="F34" s="5" t="s">
        <v>53</v>
      </c>
      <c r="G34" s="4">
        <f t="shared" si="5"/>
        <v>3</v>
      </c>
      <c r="H34" s="4">
        <f t="shared" si="6"/>
        <v>46</v>
      </c>
      <c r="I34" s="4">
        <v>0</v>
      </c>
      <c r="J34" s="4">
        <v>0</v>
      </c>
      <c r="K34">
        <f>raw!B38</f>
        <v>78</v>
      </c>
      <c r="L34">
        <f>raw!J38*1000</f>
        <v>87000</v>
      </c>
      <c r="O34" t="str">
        <f t="shared" si="2"/>
        <v>13</v>
      </c>
      <c r="P34">
        <v>13</v>
      </c>
    </row>
    <row r="35" spans="1:16" x14ac:dyDescent="0.3">
      <c r="A35" s="1" t="s">
        <v>38</v>
      </c>
      <c r="B35" s="6">
        <f t="shared" si="4"/>
        <v>45610</v>
      </c>
      <c r="C35" s="4">
        <v>31</v>
      </c>
      <c r="D35" s="4">
        <v>2024</v>
      </c>
      <c r="E35">
        <v>11</v>
      </c>
      <c r="F35" s="5" t="s">
        <v>54</v>
      </c>
      <c r="G35" s="4">
        <f t="shared" si="5"/>
        <v>4</v>
      </c>
      <c r="H35" s="4">
        <f t="shared" si="6"/>
        <v>46</v>
      </c>
      <c r="I35" s="4">
        <v>0</v>
      </c>
      <c r="J35" s="4">
        <v>0</v>
      </c>
      <c r="K35">
        <f>raw!B39</f>
        <v>61</v>
      </c>
      <c r="L35">
        <f>raw!J39*1000</f>
        <v>78000</v>
      </c>
      <c r="O35" t="str">
        <f t="shared" si="2"/>
        <v>14</v>
      </c>
      <c r="P35">
        <v>14</v>
      </c>
    </row>
    <row r="36" spans="1:16" x14ac:dyDescent="0.3">
      <c r="A36" s="1" t="s">
        <v>38</v>
      </c>
      <c r="B36" s="6">
        <f t="shared" si="4"/>
        <v>45611</v>
      </c>
      <c r="C36" s="4">
        <v>32</v>
      </c>
      <c r="D36" s="4">
        <v>2024</v>
      </c>
      <c r="E36">
        <v>11</v>
      </c>
      <c r="F36" s="5" t="s">
        <v>55</v>
      </c>
      <c r="G36" s="4">
        <f t="shared" si="5"/>
        <v>5</v>
      </c>
      <c r="H36" s="4">
        <f t="shared" si="6"/>
        <v>46</v>
      </c>
      <c r="I36" s="4">
        <v>0</v>
      </c>
      <c r="J36" s="4">
        <v>0</v>
      </c>
      <c r="K36">
        <f>raw!B40</f>
        <v>75</v>
      </c>
      <c r="L36">
        <f>raw!J40*1000</f>
        <v>90000</v>
      </c>
      <c r="O36" t="str">
        <f t="shared" si="2"/>
        <v>15</v>
      </c>
      <c r="P36">
        <v>15</v>
      </c>
    </row>
    <row r="37" spans="1:16" x14ac:dyDescent="0.3">
      <c r="A37" s="1"/>
      <c r="B37" s="1"/>
      <c r="C37" s="1"/>
      <c r="D37" s="1"/>
    </row>
    <row r="38" spans="1:16" x14ac:dyDescent="0.3">
      <c r="A38" s="1"/>
      <c r="B38" s="1"/>
      <c r="C38" s="1"/>
      <c r="D38" s="1"/>
    </row>
    <row r="39" spans="1:16" x14ac:dyDescent="0.3">
      <c r="A39" s="1"/>
      <c r="B39" s="1"/>
      <c r="C39" s="1"/>
      <c r="D39" s="1"/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97B17-30A7-4826-BFE5-BEA79749E067}">
  <dimension ref="A1:AF351"/>
  <sheetViews>
    <sheetView tabSelected="1" zoomScale="60" workbookViewId="0">
      <selection activeCell="AA37" sqref="AA37:AF39"/>
    </sheetView>
  </sheetViews>
  <sheetFormatPr defaultRowHeight="14.4" x14ac:dyDescent="0.3"/>
  <cols>
    <col min="1" max="1" width="29.109375" bestFit="1" customWidth="1"/>
    <col min="2" max="2" width="11.21875" bestFit="1" customWidth="1"/>
    <col min="3" max="3" width="11.5546875" bestFit="1" customWidth="1"/>
    <col min="4" max="4" width="6.77734375" bestFit="1" customWidth="1"/>
    <col min="5" max="5" width="9.21875" bestFit="1" customWidth="1"/>
    <col min="6" max="6" width="6.77734375" bestFit="1" customWidth="1"/>
    <col min="7" max="7" width="7.5546875" bestFit="1" customWidth="1"/>
    <col min="8" max="8" width="6.77734375" bestFit="1" customWidth="1"/>
    <col min="9" max="9" width="7.6640625" bestFit="1" customWidth="1"/>
    <col min="10" max="10" width="9.21875" bestFit="1" customWidth="1"/>
    <col min="11" max="11" width="7.6640625" bestFit="1" customWidth="1"/>
    <col min="12" max="12" width="8.6640625" bestFit="1" customWidth="1"/>
    <col min="15" max="16" width="7.6640625" bestFit="1" customWidth="1"/>
    <col min="17" max="17" width="8.6640625" bestFit="1" customWidth="1"/>
    <col min="18" max="18" width="9.21875" bestFit="1" customWidth="1"/>
    <col min="19" max="19" width="9.5546875" bestFit="1" customWidth="1"/>
    <col min="20" max="20" width="7.88671875" bestFit="1" customWidth="1"/>
    <col min="21" max="21" width="10.88671875" bestFit="1" customWidth="1"/>
    <col min="22" max="22" width="6.77734375" bestFit="1" customWidth="1"/>
    <col min="23" max="23" width="4.5546875" bestFit="1" customWidth="1"/>
    <col min="24" max="24" width="12.6640625" bestFit="1" customWidth="1"/>
    <col min="25" max="25" width="13.77734375" bestFit="1" customWidth="1"/>
    <col min="26" max="26" width="11" bestFit="1" customWidth="1"/>
  </cols>
  <sheetData>
    <row r="1" spans="1:25" x14ac:dyDescent="0.3">
      <c r="B1" t="s">
        <v>65</v>
      </c>
      <c r="C1" t="s">
        <v>58</v>
      </c>
      <c r="D1" t="s">
        <v>58</v>
      </c>
      <c r="E1" t="s">
        <v>58</v>
      </c>
      <c r="F1" t="s">
        <v>58</v>
      </c>
      <c r="G1" t="s">
        <v>58</v>
      </c>
      <c r="H1" t="s">
        <v>58</v>
      </c>
      <c r="I1" t="s">
        <v>58</v>
      </c>
      <c r="J1" t="s">
        <v>58</v>
      </c>
      <c r="K1" t="s">
        <v>64</v>
      </c>
      <c r="L1" t="s">
        <v>64</v>
      </c>
      <c r="M1" t="s">
        <v>64</v>
      </c>
      <c r="N1" t="s">
        <v>64</v>
      </c>
      <c r="O1" t="s">
        <v>64</v>
      </c>
      <c r="P1" t="s">
        <v>64</v>
      </c>
      <c r="Q1" t="s">
        <v>64</v>
      </c>
      <c r="R1" t="s">
        <v>64</v>
      </c>
      <c r="S1" t="s">
        <v>57</v>
      </c>
      <c r="T1" t="s">
        <v>57</v>
      </c>
      <c r="U1" t="s">
        <v>207</v>
      </c>
      <c r="Y1" t="s">
        <v>211</v>
      </c>
    </row>
    <row r="2" spans="1:25" ht="15" thickBot="1" x14ac:dyDescent="0.35">
      <c r="A2" t="s">
        <v>36</v>
      </c>
      <c r="B2" t="s">
        <v>31</v>
      </c>
      <c r="C2" t="s">
        <v>59</v>
      </c>
      <c r="D2" t="s">
        <v>40</v>
      </c>
      <c r="E2" t="s">
        <v>34</v>
      </c>
      <c r="F2" t="s">
        <v>35</v>
      </c>
      <c r="G2" t="s">
        <v>39</v>
      </c>
      <c r="H2" t="s">
        <v>60</v>
      </c>
      <c r="I2" t="s">
        <v>61</v>
      </c>
      <c r="J2" t="s">
        <v>62</v>
      </c>
      <c r="K2" t="str">
        <f>C2</f>
        <v>id</v>
      </c>
      <c r="L2" t="str">
        <f t="shared" ref="L2:R2" si="0">D2</f>
        <v>year</v>
      </c>
      <c r="M2" t="str">
        <f t="shared" si="0"/>
        <v>month</v>
      </c>
      <c r="N2" t="str">
        <f t="shared" si="0"/>
        <v>day</v>
      </c>
      <c r="O2" t="str">
        <f t="shared" si="0"/>
        <v>day2</v>
      </c>
      <c r="P2" t="str">
        <f t="shared" si="0"/>
        <v>week</v>
      </c>
      <c r="Q2" t="str">
        <f t="shared" si="0"/>
        <v>holiday</v>
      </c>
      <c r="R2" t="str">
        <f t="shared" si="0"/>
        <v>weekend</v>
      </c>
      <c r="S2" s="10" t="s">
        <v>32</v>
      </c>
      <c r="T2" s="7" t="s">
        <v>33</v>
      </c>
      <c r="U2" s="10" t="str">
        <f>S2</f>
        <v>customer</v>
      </c>
      <c r="V2" t="s">
        <v>208</v>
      </c>
      <c r="W2" t="s">
        <v>209</v>
      </c>
      <c r="X2" t="s">
        <v>210</v>
      </c>
      <c r="Y2" s="10" t="s">
        <v>212</v>
      </c>
    </row>
    <row r="3" spans="1:25" x14ac:dyDescent="0.3">
      <c r="A3" s="34" t="s">
        <v>37</v>
      </c>
      <c r="B3" s="35">
        <f>start!B5</f>
        <v>45580</v>
      </c>
      <c r="C3" s="36">
        <f>RANK(start!C5,start!C$5:C$36,0)</f>
        <v>32</v>
      </c>
      <c r="D3" s="36">
        <f>RANK(start!D5,start!D$5:D$36,0)</f>
        <v>1</v>
      </c>
      <c r="E3" s="36">
        <f>RANK(start!E5,start!E$5:E$36,0)</f>
        <v>16</v>
      </c>
      <c r="F3" s="36">
        <f>RANK(start!P5,start!P$5:P$36,0)</f>
        <v>17</v>
      </c>
      <c r="G3" s="36">
        <f>RANK(start!G5,start!G$5:G$36,0)</f>
        <v>24</v>
      </c>
      <c r="H3" s="36">
        <f>RANK(start!H5,start!H$5:H$36,0)</f>
        <v>28</v>
      </c>
      <c r="I3" s="36">
        <f>RANK(start!I5,start!I$5:I$36,0)</f>
        <v>2</v>
      </c>
      <c r="J3" s="37">
        <f>RANK(start!J5,start!J$5:J$36,0)</f>
        <v>9</v>
      </c>
      <c r="K3" s="23">
        <f>33-C3</f>
        <v>1</v>
      </c>
      <c r="L3" s="24">
        <f t="shared" ref="L3:L34" si="1">33-D3</f>
        <v>32</v>
      </c>
      <c r="M3" s="24">
        <f t="shared" ref="M3:M34" si="2">33-E3</f>
        <v>17</v>
      </c>
      <c r="N3" s="24">
        <f t="shared" ref="N3:N34" si="3">33-F3</f>
        <v>16</v>
      </c>
      <c r="O3" s="24">
        <f t="shared" ref="O3:O34" si="4">33-G3</f>
        <v>9</v>
      </c>
      <c r="P3" s="24">
        <f t="shared" ref="P3:P34" si="5">33-H3</f>
        <v>5</v>
      </c>
      <c r="Q3" s="24">
        <f t="shared" ref="Q3:Q34" si="6">33-I3</f>
        <v>31</v>
      </c>
      <c r="R3" s="24">
        <f t="shared" ref="R3:R34" si="7">33-J3</f>
        <v>24</v>
      </c>
      <c r="S3" s="25">
        <f>start!K5*1000+100000</f>
        <v>160000</v>
      </c>
      <c r="T3" s="7">
        <f>raw!J9*1000+100000</f>
        <v>193000</v>
      </c>
      <c r="U3" s="10">
        <f>R159</f>
        <v>165000</v>
      </c>
      <c r="V3">
        <f>T159</f>
        <v>-5000</v>
      </c>
      <c r="W3">
        <f>start!K5</f>
        <v>60</v>
      </c>
      <c r="X3" s="3">
        <f>(U3-100000)/1000</f>
        <v>65</v>
      </c>
      <c r="Y3" s="33">
        <f>(R311-100000)/1000</f>
        <v>64.5</v>
      </c>
    </row>
    <row r="4" spans="1:25" x14ac:dyDescent="0.3">
      <c r="A4" s="38" t="s">
        <v>37</v>
      </c>
      <c r="B4" s="6">
        <f>start!B6</f>
        <v>45581</v>
      </c>
      <c r="C4" s="11">
        <f>RANK(start!C6,start!C$5:C$36,0)</f>
        <v>31</v>
      </c>
      <c r="D4" s="11">
        <f>RANK(start!D6,start!D$5:D$36,0)</f>
        <v>1</v>
      </c>
      <c r="E4" s="11">
        <f>RANK(start!E6,start!E$5:E$36,0)</f>
        <v>16</v>
      </c>
      <c r="F4" s="11">
        <f>RANK(start!P6,start!P$5:P$36,0)</f>
        <v>16</v>
      </c>
      <c r="G4" s="11">
        <f>RANK(start!G6,start!G$5:G$36,0)</f>
        <v>19</v>
      </c>
      <c r="H4" s="11">
        <f>RANK(start!H6,start!H$5:H$36,0)</f>
        <v>28</v>
      </c>
      <c r="I4" s="11">
        <f>RANK(start!I6,start!I$5:I$36,0)</f>
        <v>2</v>
      </c>
      <c r="J4" s="39">
        <f>RANK(start!J6,start!J$5:J$36,0)</f>
        <v>9</v>
      </c>
      <c r="K4" s="26">
        <f t="shared" ref="K4:K34" si="8">33-C4</f>
        <v>2</v>
      </c>
      <c r="L4" s="12">
        <f t="shared" si="1"/>
        <v>32</v>
      </c>
      <c r="M4" s="12">
        <f t="shared" si="2"/>
        <v>17</v>
      </c>
      <c r="N4" s="12">
        <f t="shared" si="3"/>
        <v>17</v>
      </c>
      <c r="O4" s="12">
        <f t="shared" si="4"/>
        <v>14</v>
      </c>
      <c r="P4" s="12">
        <f t="shared" si="5"/>
        <v>5</v>
      </c>
      <c r="Q4" s="12">
        <f t="shared" si="6"/>
        <v>31</v>
      </c>
      <c r="R4" s="12">
        <f t="shared" si="7"/>
        <v>24</v>
      </c>
      <c r="S4" s="27">
        <f>start!K6*1000+100000</f>
        <v>180000</v>
      </c>
      <c r="T4" s="7">
        <f>raw!J10*1000+100000</f>
        <v>224000</v>
      </c>
      <c r="U4" s="10">
        <f t="shared" ref="U4:U34" si="9">R160</f>
        <v>180000</v>
      </c>
      <c r="V4">
        <f t="shared" ref="V4:V34" si="10">T160</f>
        <v>0</v>
      </c>
      <c r="W4">
        <f>start!K6</f>
        <v>80</v>
      </c>
      <c r="X4" s="3">
        <f t="shared" ref="X4:X34" si="11">(U4-100000)/1000</f>
        <v>80</v>
      </c>
      <c r="Y4" s="33">
        <f t="shared" ref="Y4:Y29" si="12">(R312-100000)/1000</f>
        <v>75</v>
      </c>
    </row>
    <row r="5" spans="1:25" x14ac:dyDescent="0.3">
      <c r="A5" s="38" t="s">
        <v>37</v>
      </c>
      <c r="B5" s="6">
        <f>start!B7</f>
        <v>45582</v>
      </c>
      <c r="C5" s="11">
        <f>RANK(start!C7,start!C$5:C$36,0)</f>
        <v>30</v>
      </c>
      <c r="D5" s="11">
        <f>RANK(start!D7,start!D$5:D$36,0)</f>
        <v>1</v>
      </c>
      <c r="E5" s="11">
        <f>RANK(start!E7,start!E$5:E$36,0)</f>
        <v>16</v>
      </c>
      <c r="F5" s="11">
        <f>RANK(start!P7,start!P$5:P$36,0)</f>
        <v>15</v>
      </c>
      <c r="G5" s="11">
        <f>RANK(start!G7,start!G$5:G$36,0)</f>
        <v>14</v>
      </c>
      <c r="H5" s="11">
        <f>RANK(start!H7,start!H$5:H$36,0)</f>
        <v>28</v>
      </c>
      <c r="I5" s="11">
        <f>RANK(start!I7,start!I$5:I$36,0)</f>
        <v>2</v>
      </c>
      <c r="J5" s="39">
        <f>RANK(start!J7,start!J$5:J$36,0)</f>
        <v>9</v>
      </c>
      <c r="K5" s="26">
        <f t="shared" si="8"/>
        <v>3</v>
      </c>
      <c r="L5" s="12">
        <f t="shared" si="1"/>
        <v>32</v>
      </c>
      <c r="M5" s="12">
        <f t="shared" si="2"/>
        <v>17</v>
      </c>
      <c r="N5" s="12">
        <f t="shared" si="3"/>
        <v>18</v>
      </c>
      <c r="O5" s="12">
        <f t="shared" si="4"/>
        <v>19</v>
      </c>
      <c r="P5" s="12">
        <f t="shared" si="5"/>
        <v>5</v>
      </c>
      <c r="Q5" s="12">
        <f t="shared" si="6"/>
        <v>31</v>
      </c>
      <c r="R5" s="12">
        <f t="shared" si="7"/>
        <v>24</v>
      </c>
      <c r="S5" s="27">
        <f>start!K7*1000+100000</f>
        <v>152000</v>
      </c>
      <c r="T5" s="7">
        <f>raw!J11*1000+100000</f>
        <v>184000</v>
      </c>
      <c r="U5" s="10">
        <f t="shared" si="9"/>
        <v>152000</v>
      </c>
      <c r="V5">
        <f t="shared" si="10"/>
        <v>0</v>
      </c>
      <c r="W5">
        <f>start!K7</f>
        <v>52</v>
      </c>
      <c r="X5" s="3">
        <f t="shared" si="11"/>
        <v>52</v>
      </c>
      <c r="Y5" s="33">
        <f t="shared" si="12"/>
        <v>52</v>
      </c>
    </row>
    <row r="6" spans="1:25" x14ac:dyDescent="0.3">
      <c r="A6" s="38" t="s">
        <v>37</v>
      </c>
      <c r="B6" s="6">
        <f>start!B8</f>
        <v>45583</v>
      </c>
      <c r="C6" s="11">
        <f>RANK(start!C8,start!C$5:C$36,0)</f>
        <v>29</v>
      </c>
      <c r="D6" s="11">
        <f>RANK(start!D8,start!D$5:D$36,0)</f>
        <v>1</v>
      </c>
      <c r="E6" s="11">
        <f>RANK(start!E8,start!E$5:E$36,0)</f>
        <v>16</v>
      </c>
      <c r="F6" s="11">
        <f>RANK(start!P8,start!P$5:P$36,0)</f>
        <v>14</v>
      </c>
      <c r="G6" s="11">
        <f>RANK(start!G8,start!G$5:G$36,0)</f>
        <v>9</v>
      </c>
      <c r="H6" s="11">
        <f>RANK(start!H8,start!H$5:H$36,0)</f>
        <v>28</v>
      </c>
      <c r="I6" s="11">
        <f>RANK(start!I8,start!I$5:I$36,0)</f>
        <v>2</v>
      </c>
      <c r="J6" s="39">
        <f>RANK(start!J8,start!J$5:J$36,0)</f>
        <v>9</v>
      </c>
      <c r="K6" s="26">
        <f t="shared" si="8"/>
        <v>4</v>
      </c>
      <c r="L6" s="12">
        <f t="shared" si="1"/>
        <v>32</v>
      </c>
      <c r="M6" s="12">
        <f t="shared" si="2"/>
        <v>17</v>
      </c>
      <c r="N6" s="12">
        <f t="shared" si="3"/>
        <v>19</v>
      </c>
      <c r="O6" s="12">
        <f t="shared" si="4"/>
        <v>24</v>
      </c>
      <c r="P6" s="12">
        <f t="shared" si="5"/>
        <v>5</v>
      </c>
      <c r="Q6" s="12">
        <f t="shared" si="6"/>
        <v>31</v>
      </c>
      <c r="R6" s="12">
        <f t="shared" si="7"/>
        <v>24</v>
      </c>
      <c r="S6" s="27">
        <f>start!K8*1000+100000</f>
        <v>149000</v>
      </c>
      <c r="T6" s="7">
        <f>raw!J12*1000+100000</f>
        <v>160000</v>
      </c>
      <c r="U6" s="10">
        <f t="shared" si="9"/>
        <v>149000</v>
      </c>
      <c r="V6">
        <f t="shared" si="10"/>
        <v>0</v>
      </c>
      <c r="W6">
        <f>start!K8</f>
        <v>49</v>
      </c>
      <c r="X6" s="3">
        <f t="shared" si="11"/>
        <v>49</v>
      </c>
      <c r="Y6" s="33">
        <f t="shared" si="12"/>
        <v>49</v>
      </c>
    </row>
    <row r="7" spans="1:25" x14ac:dyDescent="0.3">
      <c r="A7" s="38" t="s">
        <v>37</v>
      </c>
      <c r="B7" s="6">
        <f>start!B9</f>
        <v>45584</v>
      </c>
      <c r="C7" s="11">
        <f>RANK(start!C9,start!C$5:C$36,0)</f>
        <v>28</v>
      </c>
      <c r="D7" s="11">
        <f>RANK(start!D9,start!D$5:D$36,0)</f>
        <v>1</v>
      </c>
      <c r="E7" s="11">
        <f>RANK(start!E9,start!E$5:E$36,0)</f>
        <v>16</v>
      </c>
      <c r="F7" s="11">
        <f>RANK(start!P9,start!P$5:P$36,0)</f>
        <v>13</v>
      </c>
      <c r="G7" s="11">
        <f>RANK(start!G9,start!G$5:G$36,0)</f>
        <v>5</v>
      </c>
      <c r="H7" s="11">
        <f>RANK(start!H9,start!H$5:H$36,0)</f>
        <v>28</v>
      </c>
      <c r="I7" s="11">
        <f>RANK(start!I9,start!I$5:I$36,0)</f>
        <v>2</v>
      </c>
      <c r="J7" s="39">
        <f>RANK(start!J9,start!J$5:J$36,0)</f>
        <v>1</v>
      </c>
      <c r="K7" s="26">
        <f t="shared" si="8"/>
        <v>5</v>
      </c>
      <c r="L7" s="12">
        <f t="shared" si="1"/>
        <v>32</v>
      </c>
      <c r="M7" s="12">
        <f t="shared" si="2"/>
        <v>17</v>
      </c>
      <c r="N7" s="12">
        <f t="shared" si="3"/>
        <v>20</v>
      </c>
      <c r="O7" s="12">
        <f t="shared" si="4"/>
        <v>28</v>
      </c>
      <c r="P7" s="12">
        <f t="shared" si="5"/>
        <v>5</v>
      </c>
      <c r="Q7" s="12">
        <f t="shared" si="6"/>
        <v>31</v>
      </c>
      <c r="R7" s="12">
        <f t="shared" si="7"/>
        <v>32</v>
      </c>
      <c r="S7" s="27">
        <f>start!K9*1000+100000</f>
        <v>144000</v>
      </c>
      <c r="T7" s="7">
        <f>raw!J13*1000+100000</f>
        <v>178000</v>
      </c>
      <c r="U7" s="10">
        <f t="shared" si="9"/>
        <v>144000</v>
      </c>
      <c r="V7">
        <f t="shared" si="10"/>
        <v>0</v>
      </c>
      <c r="W7">
        <f>start!K9</f>
        <v>44</v>
      </c>
      <c r="X7" s="3">
        <f t="shared" si="11"/>
        <v>44</v>
      </c>
      <c r="Y7" s="33">
        <f t="shared" si="12"/>
        <v>44</v>
      </c>
    </row>
    <row r="8" spans="1:25" x14ac:dyDescent="0.3">
      <c r="A8" s="38" t="s">
        <v>37</v>
      </c>
      <c r="B8" s="6">
        <f>start!B10</f>
        <v>45585</v>
      </c>
      <c r="C8" s="11">
        <f>RANK(start!C10,start!C$5:C$36,0)</f>
        <v>27</v>
      </c>
      <c r="D8" s="11">
        <f>RANK(start!D10,start!D$5:D$36,0)</f>
        <v>1</v>
      </c>
      <c r="E8" s="11">
        <f>RANK(start!E10,start!E$5:E$36,0)</f>
        <v>16</v>
      </c>
      <c r="F8" s="11">
        <f>RANK(start!P10,start!P$5:P$36,0)</f>
        <v>12</v>
      </c>
      <c r="G8" s="11">
        <f>RANK(start!G10,start!G$5:G$36,0)</f>
        <v>1</v>
      </c>
      <c r="H8" s="11">
        <f>RANK(start!H10,start!H$5:H$36,0)</f>
        <v>21</v>
      </c>
      <c r="I8" s="11">
        <f>RANK(start!I10,start!I$5:I$36,0)</f>
        <v>2</v>
      </c>
      <c r="J8" s="39">
        <f>RANK(start!J10,start!J$5:J$36,0)</f>
        <v>1</v>
      </c>
      <c r="K8" s="26">
        <f t="shared" si="8"/>
        <v>6</v>
      </c>
      <c r="L8" s="12">
        <f t="shared" si="1"/>
        <v>32</v>
      </c>
      <c r="M8" s="12">
        <f t="shared" si="2"/>
        <v>17</v>
      </c>
      <c r="N8" s="12">
        <f t="shared" si="3"/>
        <v>21</v>
      </c>
      <c r="O8" s="12">
        <f t="shared" si="4"/>
        <v>32</v>
      </c>
      <c r="P8" s="12">
        <f t="shared" si="5"/>
        <v>12</v>
      </c>
      <c r="Q8" s="12">
        <f t="shared" si="6"/>
        <v>31</v>
      </c>
      <c r="R8" s="12">
        <f t="shared" si="7"/>
        <v>32</v>
      </c>
      <c r="S8" s="27">
        <f>start!K10*1000+100000</f>
        <v>100000</v>
      </c>
      <c r="T8" s="7">
        <f>raw!J14*1000+100000</f>
        <v>100000</v>
      </c>
      <c r="U8" s="10">
        <f t="shared" si="9"/>
        <v>100000</v>
      </c>
      <c r="V8">
        <f t="shared" si="10"/>
        <v>0</v>
      </c>
      <c r="W8">
        <f>start!K10</f>
        <v>0</v>
      </c>
      <c r="X8" s="3">
        <f t="shared" si="11"/>
        <v>0</v>
      </c>
      <c r="Y8" s="33">
        <f t="shared" si="12"/>
        <v>0</v>
      </c>
    </row>
    <row r="9" spans="1:25" x14ac:dyDescent="0.3">
      <c r="A9" s="38" t="s">
        <v>37</v>
      </c>
      <c r="B9" s="6">
        <f>start!B11</f>
        <v>45586</v>
      </c>
      <c r="C9" s="11">
        <f>RANK(start!C11,start!C$5:C$36,0)</f>
        <v>26</v>
      </c>
      <c r="D9" s="11">
        <f>RANK(start!D11,start!D$5:D$36,0)</f>
        <v>1</v>
      </c>
      <c r="E9" s="11">
        <f>RANK(start!E11,start!E$5:E$36,0)</f>
        <v>16</v>
      </c>
      <c r="F9" s="11">
        <f>RANK(start!P11,start!P$5:P$36,0)</f>
        <v>11</v>
      </c>
      <c r="G9" s="11">
        <f>RANK(start!G11,start!G$5:G$36,0)</f>
        <v>29</v>
      </c>
      <c r="H9" s="11">
        <f>RANK(start!H11,start!H$5:H$36,0)</f>
        <v>21</v>
      </c>
      <c r="I9" s="11">
        <f>RANK(start!I11,start!I$5:I$36,0)</f>
        <v>2</v>
      </c>
      <c r="J9" s="39">
        <f>RANK(start!J11,start!J$5:J$36,0)</f>
        <v>9</v>
      </c>
      <c r="K9" s="26">
        <f t="shared" si="8"/>
        <v>7</v>
      </c>
      <c r="L9" s="12">
        <f t="shared" si="1"/>
        <v>32</v>
      </c>
      <c r="M9" s="12">
        <f t="shared" si="2"/>
        <v>17</v>
      </c>
      <c r="N9" s="12">
        <f t="shared" si="3"/>
        <v>22</v>
      </c>
      <c r="O9" s="12">
        <f t="shared" si="4"/>
        <v>4</v>
      </c>
      <c r="P9" s="12">
        <f t="shared" si="5"/>
        <v>12</v>
      </c>
      <c r="Q9" s="12">
        <f t="shared" si="6"/>
        <v>31</v>
      </c>
      <c r="R9" s="12">
        <f t="shared" si="7"/>
        <v>24</v>
      </c>
      <c r="S9" s="27">
        <f>start!K11*1000+100000</f>
        <v>158000</v>
      </c>
      <c r="T9" s="7">
        <f>raw!J15*1000+100000</f>
        <v>167000</v>
      </c>
      <c r="U9" s="10">
        <f t="shared" si="9"/>
        <v>158000</v>
      </c>
      <c r="V9">
        <f t="shared" si="10"/>
        <v>0</v>
      </c>
      <c r="W9">
        <f>start!K11</f>
        <v>58</v>
      </c>
      <c r="X9" s="3">
        <f t="shared" si="11"/>
        <v>58</v>
      </c>
      <c r="Y9" s="33">
        <f t="shared" si="12"/>
        <v>58</v>
      </c>
    </row>
    <row r="10" spans="1:25" x14ac:dyDescent="0.3">
      <c r="A10" s="38" t="s">
        <v>37</v>
      </c>
      <c r="B10" s="6">
        <f>start!B12</f>
        <v>45587</v>
      </c>
      <c r="C10" s="11">
        <f>RANK(start!C12,start!C$5:C$36,0)</f>
        <v>25</v>
      </c>
      <c r="D10" s="11">
        <f>RANK(start!D12,start!D$5:D$36,0)</f>
        <v>1</v>
      </c>
      <c r="E10" s="11">
        <f>RANK(start!E12,start!E$5:E$36,0)</f>
        <v>16</v>
      </c>
      <c r="F10" s="11">
        <f>RANK(start!P12,start!P$5:P$36,0)</f>
        <v>10</v>
      </c>
      <c r="G10" s="11">
        <f>RANK(start!G12,start!G$5:G$36,0)</f>
        <v>24</v>
      </c>
      <c r="H10" s="11">
        <f>RANK(start!H12,start!H$5:H$36,0)</f>
        <v>21</v>
      </c>
      <c r="I10" s="11">
        <f>RANK(start!I12,start!I$5:I$36,0)</f>
        <v>2</v>
      </c>
      <c r="J10" s="39">
        <f>RANK(start!J12,start!J$5:J$36,0)</f>
        <v>9</v>
      </c>
      <c r="K10" s="26">
        <f t="shared" si="8"/>
        <v>8</v>
      </c>
      <c r="L10" s="12">
        <f t="shared" si="1"/>
        <v>32</v>
      </c>
      <c r="M10" s="12">
        <f t="shared" si="2"/>
        <v>17</v>
      </c>
      <c r="N10" s="12">
        <f t="shared" si="3"/>
        <v>23</v>
      </c>
      <c r="O10" s="12">
        <f t="shared" si="4"/>
        <v>9</v>
      </c>
      <c r="P10" s="12">
        <f t="shared" si="5"/>
        <v>12</v>
      </c>
      <c r="Q10" s="12">
        <f t="shared" si="6"/>
        <v>31</v>
      </c>
      <c r="R10" s="12">
        <f t="shared" si="7"/>
        <v>24</v>
      </c>
      <c r="S10" s="27">
        <f>start!K12*1000+100000</f>
        <v>164000</v>
      </c>
      <c r="T10" s="7">
        <f>raw!J16*1000+100000</f>
        <v>179000</v>
      </c>
      <c r="U10" s="10">
        <f t="shared" si="9"/>
        <v>164000</v>
      </c>
      <c r="V10">
        <f t="shared" si="10"/>
        <v>0</v>
      </c>
      <c r="W10">
        <f>start!K12</f>
        <v>64</v>
      </c>
      <c r="X10" s="3">
        <f t="shared" si="11"/>
        <v>64</v>
      </c>
      <c r="Y10" s="33">
        <f t="shared" si="12"/>
        <v>64</v>
      </c>
    </row>
    <row r="11" spans="1:25" x14ac:dyDescent="0.3">
      <c r="A11" s="38" t="s">
        <v>37</v>
      </c>
      <c r="B11" s="6">
        <f>start!B13</f>
        <v>45588</v>
      </c>
      <c r="C11" s="11">
        <f>RANK(start!C13,start!C$5:C$36,0)</f>
        <v>24</v>
      </c>
      <c r="D11" s="11">
        <f>RANK(start!D13,start!D$5:D$36,0)</f>
        <v>1</v>
      </c>
      <c r="E11" s="11">
        <f>RANK(start!E13,start!E$5:E$36,0)</f>
        <v>16</v>
      </c>
      <c r="F11" s="11">
        <f>RANK(start!P13,start!P$5:P$36,0)</f>
        <v>9</v>
      </c>
      <c r="G11" s="11">
        <f>RANK(start!G13,start!G$5:G$36,0)</f>
        <v>19</v>
      </c>
      <c r="H11" s="11">
        <f>RANK(start!H13,start!H$5:H$36,0)</f>
        <v>21</v>
      </c>
      <c r="I11" s="11">
        <f>RANK(start!I13,start!I$5:I$36,0)</f>
        <v>2</v>
      </c>
      <c r="J11" s="39">
        <f>RANK(start!J13,start!J$5:J$36,0)</f>
        <v>9</v>
      </c>
      <c r="K11" s="26">
        <f t="shared" si="8"/>
        <v>9</v>
      </c>
      <c r="L11" s="12">
        <f t="shared" si="1"/>
        <v>32</v>
      </c>
      <c r="M11" s="12">
        <f t="shared" si="2"/>
        <v>17</v>
      </c>
      <c r="N11" s="12">
        <f t="shared" si="3"/>
        <v>24</v>
      </c>
      <c r="O11" s="12">
        <f t="shared" si="4"/>
        <v>14</v>
      </c>
      <c r="P11" s="12">
        <f t="shared" si="5"/>
        <v>12</v>
      </c>
      <c r="Q11" s="12">
        <f t="shared" si="6"/>
        <v>31</v>
      </c>
      <c r="R11" s="12">
        <f t="shared" si="7"/>
        <v>24</v>
      </c>
      <c r="S11" s="27">
        <f>start!K13*1000+100000</f>
        <v>168000</v>
      </c>
      <c r="T11" s="7">
        <f>raw!J17*1000+100000</f>
        <v>180000</v>
      </c>
      <c r="U11" s="10">
        <f t="shared" si="9"/>
        <v>168000</v>
      </c>
      <c r="V11">
        <f t="shared" si="10"/>
        <v>0</v>
      </c>
      <c r="W11">
        <f>start!K13</f>
        <v>68</v>
      </c>
      <c r="X11" s="3">
        <f t="shared" si="11"/>
        <v>68</v>
      </c>
      <c r="Y11" s="33">
        <f t="shared" si="12"/>
        <v>68</v>
      </c>
    </row>
    <row r="12" spans="1:25" x14ac:dyDescent="0.3">
      <c r="A12" s="38" t="s">
        <v>37</v>
      </c>
      <c r="B12" s="6">
        <f>start!B14</f>
        <v>45589</v>
      </c>
      <c r="C12" s="11">
        <f>RANK(start!C14,start!C$5:C$36,0)</f>
        <v>23</v>
      </c>
      <c r="D12" s="11">
        <f>RANK(start!D14,start!D$5:D$36,0)</f>
        <v>1</v>
      </c>
      <c r="E12" s="11">
        <f>RANK(start!E14,start!E$5:E$36,0)</f>
        <v>16</v>
      </c>
      <c r="F12" s="11">
        <f>RANK(start!P14,start!P$5:P$36,0)</f>
        <v>8</v>
      </c>
      <c r="G12" s="11">
        <f>RANK(start!G14,start!G$5:G$36,0)</f>
        <v>14</v>
      </c>
      <c r="H12" s="11">
        <f>RANK(start!H14,start!H$5:H$36,0)</f>
        <v>21</v>
      </c>
      <c r="I12" s="11">
        <f>RANK(start!I14,start!I$5:I$36,0)</f>
        <v>2</v>
      </c>
      <c r="J12" s="39">
        <f>RANK(start!J14,start!J$5:J$36,0)</f>
        <v>9</v>
      </c>
      <c r="K12" s="26">
        <f t="shared" si="8"/>
        <v>10</v>
      </c>
      <c r="L12" s="12">
        <f t="shared" si="1"/>
        <v>32</v>
      </c>
      <c r="M12" s="12">
        <f t="shared" si="2"/>
        <v>17</v>
      </c>
      <c r="N12" s="12">
        <f t="shared" si="3"/>
        <v>25</v>
      </c>
      <c r="O12" s="12">
        <f t="shared" si="4"/>
        <v>19</v>
      </c>
      <c r="P12" s="12">
        <f t="shared" si="5"/>
        <v>12</v>
      </c>
      <c r="Q12" s="12">
        <f t="shared" si="6"/>
        <v>31</v>
      </c>
      <c r="R12" s="12">
        <f t="shared" si="7"/>
        <v>24</v>
      </c>
      <c r="S12" s="27">
        <f>start!K14*1000+100000</f>
        <v>188000</v>
      </c>
      <c r="T12" s="7">
        <f>raw!J18*1000+100000</f>
        <v>249000</v>
      </c>
      <c r="U12" s="10">
        <f t="shared" si="9"/>
        <v>185000</v>
      </c>
      <c r="V12">
        <f t="shared" si="10"/>
        <v>3000</v>
      </c>
      <c r="W12">
        <f>start!K14</f>
        <v>88</v>
      </c>
      <c r="X12" s="3">
        <f t="shared" si="11"/>
        <v>85</v>
      </c>
      <c r="Y12" s="33">
        <f t="shared" si="12"/>
        <v>88</v>
      </c>
    </row>
    <row r="13" spans="1:25" x14ac:dyDescent="0.3">
      <c r="A13" s="38" t="s">
        <v>37</v>
      </c>
      <c r="B13" s="6">
        <f>start!B15</f>
        <v>45590</v>
      </c>
      <c r="C13" s="11">
        <f>RANK(start!C15,start!C$5:C$36,0)</f>
        <v>22</v>
      </c>
      <c r="D13" s="11">
        <f>RANK(start!D15,start!D$5:D$36,0)</f>
        <v>1</v>
      </c>
      <c r="E13" s="11">
        <f>RANK(start!E15,start!E$5:E$36,0)</f>
        <v>16</v>
      </c>
      <c r="F13" s="11">
        <f>RANK(start!P15,start!P$5:P$36,0)</f>
        <v>7</v>
      </c>
      <c r="G13" s="11">
        <f>RANK(start!G15,start!G$5:G$36,0)</f>
        <v>9</v>
      </c>
      <c r="H13" s="11">
        <f>RANK(start!H15,start!H$5:H$36,0)</f>
        <v>21</v>
      </c>
      <c r="I13" s="11">
        <f>RANK(start!I15,start!I$5:I$36,0)</f>
        <v>2</v>
      </c>
      <c r="J13" s="39">
        <f>RANK(start!J15,start!J$5:J$36,0)</f>
        <v>9</v>
      </c>
      <c r="K13" s="26">
        <f t="shared" si="8"/>
        <v>11</v>
      </c>
      <c r="L13" s="12">
        <f t="shared" si="1"/>
        <v>32</v>
      </c>
      <c r="M13" s="12">
        <f t="shared" si="2"/>
        <v>17</v>
      </c>
      <c r="N13" s="12">
        <f t="shared" si="3"/>
        <v>26</v>
      </c>
      <c r="O13" s="12">
        <f t="shared" si="4"/>
        <v>24</v>
      </c>
      <c r="P13" s="12">
        <f t="shared" si="5"/>
        <v>12</v>
      </c>
      <c r="Q13" s="12">
        <f t="shared" si="6"/>
        <v>31</v>
      </c>
      <c r="R13" s="12">
        <f t="shared" si="7"/>
        <v>24</v>
      </c>
      <c r="S13" s="27">
        <f>start!K15*1000+100000</f>
        <v>153000</v>
      </c>
      <c r="T13" s="7">
        <f>raw!J19*1000+100000</f>
        <v>178000</v>
      </c>
      <c r="U13" s="10">
        <f t="shared" si="9"/>
        <v>153000</v>
      </c>
      <c r="V13">
        <f t="shared" si="10"/>
        <v>0</v>
      </c>
      <c r="W13">
        <f>start!K15</f>
        <v>53</v>
      </c>
      <c r="X13" s="3">
        <f t="shared" si="11"/>
        <v>53</v>
      </c>
      <c r="Y13" s="33">
        <f t="shared" si="12"/>
        <v>53</v>
      </c>
    </row>
    <row r="14" spans="1:25" x14ac:dyDescent="0.3">
      <c r="A14" s="38" t="s">
        <v>37</v>
      </c>
      <c r="B14" s="6">
        <f>start!B16</f>
        <v>45591</v>
      </c>
      <c r="C14" s="11">
        <f>RANK(start!C16,start!C$5:C$36,0)</f>
        <v>21</v>
      </c>
      <c r="D14" s="11">
        <f>RANK(start!D16,start!D$5:D$36,0)</f>
        <v>1</v>
      </c>
      <c r="E14" s="11">
        <f>RANK(start!E16,start!E$5:E$36,0)</f>
        <v>16</v>
      </c>
      <c r="F14" s="11">
        <f>RANK(start!P16,start!P$5:P$36,0)</f>
        <v>6</v>
      </c>
      <c r="G14" s="11">
        <f>RANK(start!G16,start!G$5:G$36,0)</f>
        <v>5</v>
      </c>
      <c r="H14" s="11">
        <f>RANK(start!H16,start!H$5:H$36,0)</f>
        <v>21</v>
      </c>
      <c r="I14" s="11">
        <f>RANK(start!I16,start!I$5:I$36,0)</f>
        <v>2</v>
      </c>
      <c r="J14" s="39">
        <f>RANK(start!J16,start!J$5:J$36,0)</f>
        <v>1</v>
      </c>
      <c r="K14" s="26">
        <f t="shared" si="8"/>
        <v>12</v>
      </c>
      <c r="L14" s="12">
        <f t="shared" si="1"/>
        <v>32</v>
      </c>
      <c r="M14" s="12">
        <f t="shared" si="2"/>
        <v>17</v>
      </c>
      <c r="N14" s="12">
        <f t="shared" si="3"/>
        <v>27</v>
      </c>
      <c r="O14" s="12">
        <f t="shared" si="4"/>
        <v>28</v>
      </c>
      <c r="P14" s="12">
        <f t="shared" si="5"/>
        <v>12</v>
      </c>
      <c r="Q14" s="12">
        <f t="shared" si="6"/>
        <v>31</v>
      </c>
      <c r="R14" s="12">
        <f t="shared" si="7"/>
        <v>32</v>
      </c>
      <c r="S14" s="27">
        <f>start!K16*1000+100000</f>
        <v>100000</v>
      </c>
      <c r="T14" s="7">
        <f>raw!J20*1000+100000</f>
        <v>100000</v>
      </c>
      <c r="U14" s="10">
        <f t="shared" si="9"/>
        <v>100000</v>
      </c>
      <c r="V14">
        <f t="shared" si="10"/>
        <v>0</v>
      </c>
      <c r="W14">
        <f>start!K16</f>
        <v>0</v>
      </c>
      <c r="X14" s="3">
        <f t="shared" si="11"/>
        <v>0</v>
      </c>
      <c r="Y14" s="33">
        <f t="shared" si="12"/>
        <v>0</v>
      </c>
    </row>
    <row r="15" spans="1:25" x14ac:dyDescent="0.3">
      <c r="A15" s="38" t="s">
        <v>37</v>
      </c>
      <c r="B15" s="6">
        <f>start!B17</f>
        <v>45592</v>
      </c>
      <c r="C15" s="11">
        <f>RANK(start!C17,start!C$5:C$36,0)</f>
        <v>20</v>
      </c>
      <c r="D15" s="11">
        <f>RANK(start!D17,start!D$5:D$36,0)</f>
        <v>1</v>
      </c>
      <c r="E15" s="11">
        <f>RANK(start!E17,start!E$5:E$36,0)</f>
        <v>16</v>
      </c>
      <c r="F15" s="11">
        <f>RANK(start!P17,start!P$5:P$36,0)</f>
        <v>5</v>
      </c>
      <c r="G15" s="11">
        <f>RANK(start!G17,start!G$5:G$36,0)</f>
        <v>1</v>
      </c>
      <c r="H15" s="11">
        <f>RANK(start!H17,start!H$5:H$36,0)</f>
        <v>14</v>
      </c>
      <c r="I15" s="11">
        <f>RANK(start!I17,start!I$5:I$36,0)</f>
        <v>2</v>
      </c>
      <c r="J15" s="39">
        <f>RANK(start!J17,start!J$5:J$36,0)</f>
        <v>1</v>
      </c>
      <c r="K15" s="26">
        <f t="shared" si="8"/>
        <v>13</v>
      </c>
      <c r="L15" s="12">
        <f t="shared" si="1"/>
        <v>32</v>
      </c>
      <c r="M15" s="12">
        <f t="shared" si="2"/>
        <v>17</v>
      </c>
      <c r="N15" s="12">
        <f t="shared" si="3"/>
        <v>28</v>
      </c>
      <c r="O15" s="12">
        <f t="shared" si="4"/>
        <v>32</v>
      </c>
      <c r="P15" s="12">
        <f t="shared" si="5"/>
        <v>19</v>
      </c>
      <c r="Q15" s="12">
        <f t="shared" si="6"/>
        <v>31</v>
      </c>
      <c r="R15" s="12">
        <f t="shared" si="7"/>
        <v>32</v>
      </c>
      <c r="S15" s="27">
        <f>start!K17*1000+100000</f>
        <v>100000</v>
      </c>
      <c r="T15" s="7">
        <f>raw!J21*1000+100000</f>
        <v>100000</v>
      </c>
      <c r="U15" s="10">
        <f t="shared" si="9"/>
        <v>100000</v>
      </c>
      <c r="V15">
        <f t="shared" si="10"/>
        <v>0</v>
      </c>
      <c r="W15">
        <f>start!K17</f>
        <v>0</v>
      </c>
      <c r="X15" s="3">
        <f t="shared" si="11"/>
        <v>0</v>
      </c>
      <c r="Y15" s="33">
        <f t="shared" si="12"/>
        <v>0</v>
      </c>
    </row>
    <row r="16" spans="1:25" x14ac:dyDescent="0.3">
      <c r="A16" s="38" t="s">
        <v>37</v>
      </c>
      <c r="B16" s="6">
        <f>start!B18</f>
        <v>45593</v>
      </c>
      <c r="C16" s="11">
        <f>RANK(start!C18,start!C$5:C$36,0)</f>
        <v>19</v>
      </c>
      <c r="D16" s="11">
        <f>RANK(start!D18,start!D$5:D$36,0)</f>
        <v>1</v>
      </c>
      <c r="E16" s="11">
        <f>RANK(start!E18,start!E$5:E$36,0)</f>
        <v>16</v>
      </c>
      <c r="F16" s="11">
        <f>RANK(start!P18,start!P$5:P$36,0)</f>
        <v>4</v>
      </c>
      <c r="G16" s="11">
        <f>RANK(start!G18,start!G$5:G$36,0)</f>
        <v>29</v>
      </c>
      <c r="H16" s="11">
        <f>RANK(start!H18,start!H$5:H$36,0)</f>
        <v>14</v>
      </c>
      <c r="I16" s="11">
        <f>RANK(start!I18,start!I$5:I$36,0)</f>
        <v>2</v>
      </c>
      <c r="J16" s="39">
        <f>RANK(start!J18,start!J$5:J$36,0)</f>
        <v>9</v>
      </c>
      <c r="K16" s="26">
        <f t="shared" si="8"/>
        <v>14</v>
      </c>
      <c r="L16" s="12">
        <f t="shared" si="1"/>
        <v>32</v>
      </c>
      <c r="M16" s="12">
        <f t="shared" si="2"/>
        <v>17</v>
      </c>
      <c r="N16" s="12">
        <f t="shared" si="3"/>
        <v>29</v>
      </c>
      <c r="O16" s="12">
        <f t="shared" si="4"/>
        <v>4</v>
      </c>
      <c r="P16" s="12">
        <f t="shared" si="5"/>
        <v>19</v>
      </c>
      <c r="Q16" s="12">
        <f t="shared" si="6"/>
        <v>31</v>
      </c>
      <c r="R16" s="12">
        <f t="shared" si="7"/>
        <v>24</v>
      </c>
      <c r="S16" s="27">
        <f>start!K18*1000+100000</f>
        <v>165000</v>
      </c>
      <c r="T16" s="7">
        <f>raw!J22*1000+100000</f>
        <v>193000</v>
      </c>
      <c r="U16" s="10">
        <f t="shared" si="9"/>
        <v>165000</v>
      </c>
      <c r="V16">
        <f t="shared" si="10"/>
        <v>0</v>
      </c>
      <c r="W16">
        <f>start!K18</f>
        <v>65</v>
      </c>
      <c r="X16" s="3">
        <f t="shared" si="11"/>
        <v>65</v>
      </c>
      <c r="Y16" s="33">
        <f t="shared" si="12"/>
        <v>65</v>
      </c>
    </row>
    <row r="17" spans="1:25" x14ac:dyDescent="0.3">
      <c r="A17" s="38" t="s">
        <v>37</v>
      </c>
      <c r="B17" s="6">
        <f>start!B19</f>
        <v>45594</v>
      </c>
      <c r="C17" s="11">
        <f>RANK(start!C19,start!C$5:C$36,0)</f>
        <v>18</v>
      </c>
      <c r="D17" s="11">
        <f>RANK(start!D19,start!D$5:D$36,0)</f>
        <v>1</v>
      </c>
      <c r="E17" s="11">
        <f>RANK(start!E19,start!E$5:E$36,0)</f>
        <v>16</v>
      </c>
      <c r="F17" s="11">
        <f>RANK(start!P19,start!P$5:P$36,0)</f>
        <v>3</v>
      </c>
      <c r="G17" s="11">
        <f>RANK(start!G19,start!G$5:G$36,0)</f>
        <v>24</v>
      </c>
      <c r="H17" s="11">
        <f>RANK(start!H19,start!H$5:H$36,0)</f>
        <v>14</v>
      </c>
      <c r="I17" s="11">
        <f>RANK(start!I19,start!I$5:I$36,0)</f>
        <v>2</v>
      </c>
      <c r="J17" s="39">
        <f>RANK(start!J19,start!J$5:J$36,0)</f>
        <v>9</v>
      </c>
      <c r="K17" s="26">
        <f t="shared" si="8"/>
        <v>15</v>
      </c>
      <c r="L17" s="12">
        <f t="shared" si="1"/>
        <v>32</v>
      </c>
      <c r="M17" s="12">
        <f t="shared" si="2"/>
        <v>17</v>
      </c>
      <c r="N17" s="12">
        <f t="shared" si="3"/>
        <v>30</v>
      </c>
      <c r="O17" s="12">
        <f t="shared" si="4"/>
        <v>9</v>
      </c>
      <c r="P17" s="12">
        <f t="shared" si="5"/>
        <v>19</v>
      </c>
      <c r="Q17" s="12">
        <f t="shared" si="6"/>
        <v>31</v>
      </c>
      <c r="R17" s="12">
        <f t="shared" si="7"/>
        <v>24</v>
      </c>
      <c r="S17" s="27">
        <f>start!K19*1000+100000</f>
        <v>170000</v>
      </c>
      <c r="T17" s="7">
        <f>raw!J23*1000+100000</f>
        <v>186000</v>
      </c>
      <c r="U17" s="10">
        <f t="shared" si="9"/>
        <v>167500</v>
      </c>
      <c r="V17">
        <f t="shared" si="10"/>
        <v>2500</v>
      </c>
      <c r="W17">
        <f>start!K19</f>
        <v>70</v>
      </c>
      <c r="X17" s="3">
        <f t="shared" si="11"/>
        <v>67.5</v>
      </c>
      <c r="Y17" s="33">
        <f t="shared" si="12"/>
        <v>70</v>
      </c>
    </row>
    <row r="18" spans="1:25" x14ac:dyDescent="0.3">
      <c r="A18" s="38" t="s">
        <v>37</v>
      </c>
      <c r="B18" s="6">
        <f>start!B20</f>
        <v>45595</v>
      </c>
      <c r="C18" s="11">
        <f>RANK(start!C20,start!C$5:C$36,0)</f>
        <v>17</v>
      </c>
      <c r="D18" s="11">
        <f>RANK(start!D20,start!D$5:D$36,0)</f>
        <v>1</v>
      </c>
      <c r="E18" s="11">
        <f>RANK(start!E20,start!E$5:E$36,0)</f>
        <v>16</v>
      </c>
      <c r="F18" s="11">
        <f>RANK(start!P20,start!P$5:P$36,0)</f>
        <v>2</v>
      </c>
      <c r="G18" s="11">
        <f>RANK(start!G20,start!G$5:G$36,0)</f>
        <v>19</v>
      </c>
      <c r="H18" s="11">
        <f>RANK(start!H20,start!H$5:H$36,0)</f>
        <v>14</v>
      </c>
      <c r="I18" s="11">
        <f>RANK(start!I20,start!I$5:I$36,0)</f>
        <v>2</v>
      </c>
      <c r="J18" s="39">
        <f>RANK(start!J20,start!J$5:J$36,0)</f>
        <v>9</v>
      </c>
      <c r="K18" s="26">
        <f t="shared" si="8"/>
        <v>16</v>
      </c>
      <c r="L18" s="12">
        <f t="shared" si="1"/>
        <v>32</v>
      </c>
      <c r="M18" s="12">
        <f t="shared" si="2"/>
        <v>17</v>
      </c>
      <c r="N18" s="12">
        <f t="shared" si="3"/>
        <v>31</v>
      </c>
      <c r="O18" s="12">
        <f t="shared" si="4"/>
        <v>14</v>
      </c>
      <c r="P18" s="12">
        <f t="shared" si="5"/>
        <v>19</v>
      </c>
      <c r="Q18" s="12">
        <f t="shared" si="6"/>
        <v>31</v>
      </c>
      <c r="R18" s="12">
        <f t="shared" si="7"/>
        <v>24</v>
      </c>
      <c r="S18" s="27">
        <f>start!K20*1000+100000</f>
        <v>161000</v>
      </c>
      <c r="T18" s="7">
        <f>raw!J24*1000+100000</f>
        <v>184000</v>
      </c>
      <c r="U18" s="10">
        <f t="shared" si="9"/>
        <v>161000</v>
      </c>
      <c r="V18">
        <f t="shared" si="10"/>
        <v>0</v>
      </c>
      <c r="W18">
        <f>start!K20</f>
        <v>61</v>
      </c>
      <c r="X18" s="3">
        <f t="shared" si="11"/>
        <v>61</v>
      </c>
      <c r="Y18" s="33">
        <f t="shared" si="12"/>
        <v>61</v>
      </c>
    </row>
    <row r="19" spans="1:25" x14ac:dyDescent="0.3">
      <c r="A19" s="38" t="s">
        <v>37</v>
      </c>
      <c r="B19" s="6">
        <f>start!B21</f>
        <v>45596</v>
      </c>
      <c r="C19" s="11">
        <f>RANK(start!C21,start!C$5:C$36,0)</f>
        <v>16</v>
      </c>
      <c r="D19" s="11">
        <f>RANK(start!D21,start!D$5:D$36,0)</f>
        <v>1</v>
      </c>
      <c r="E19" s="11">
        <f>RANK(start!E21,start!E$5:E$36,0)</f>
        <v>16</v>
      </c>
      <c r="F19" s="11">
        <f>RANK(start!P21,start!P$5:P$36,0)</f>
        <v>1</v>
      </c>
      <c r="G19" s="11">
        <f>RANK(start!G21,start!G$5:G$36,0)</f>
        <v>14</v>
      </c>
      <c r="H19" s="11">
        <f>RANK(start!H21,start!H$5:H$36,0)</f>
        <v>14</v>
      </c>
      <c r="I19" s="11">
        <f>RANK(start!I21,start!I$5:I$36,0)</f>
        <v>2</v>
      </c>
      <c r="J19" s="39">
        <f>RANK(start!J21,start!J$5:J$36,0)</f>
        <v>9</v>
      </c>
      <c r="K19" s="26">
        <f t="shared" si="8"/>
        <v>17</v>
      </c>
      <c r="L19" s="12">
        <f t="shared" si="1"/>
        <v>32</v>
      </c>
      <c r="M19" s="12">
        <f t="shared" si="2"/>
        <v>17</v>
      </c>
      <c r="N19" s="12">
        <f t="shared" si="3"/>
        <v>32</v>
      </c>
      <c r="O19" s="12">
        <f t="shared" si="4"/>
        <v>19</v>
      </c>
      <c r="P19" s="12">
        <f t="shared" si="5"/>
        <v>19</v>
      </c>
      <c r="Q19" s="12">
        <f t="shared" si="6"/>
        <v>31</v>
      </c>
      <c r="R19" s="12">
        <f t="shared" si="7"/>
        <v>24</v>
      </c>
      <c r="S19" s="27">
        <f>start!K21*1000+100000</f>
        <v>145000</v>
      </c>
      <c r="T19" s="7">
        <f>raw!J25*1000+100000</f>
        <v>166000</v>
      </c>
      <c r="U19" s="10">
        <f t="shared" si="9"/>
        <v>145000</v>
      </c>
      <c r="V19">
        <f t="shared" si="10"/>
        <v>0</v>
      </c>
      <c r="W19">
        <f>start!K21</f>
        <v>45</v>
      </c>
      <c r="X19" s="3">
        <f t="shared" si="11"/>
        <v>45</v>
      </c>
      <c r="Y19" s="33">
        <f t="shared" si="12"/>
        <v>45</v>
      </c>
    </row>
    <row r="20" spans="1:25" x14ac:dyDescent="0.3">
      <c r="A20" s="38" t="s">
        <v>37</v>
      </c>
      <c r="B20" s="6">
        <f>start!B22</f>
        <v>45597</v>
      </c>
      <c r="C20" s="11">
        <f>RANK(start!C22,start!C$5:C$36,0)</f>
        <v>15</v>
      </c>
      <c r="D20" s="11">
        <f>RANK(start!D22,start!D$5:D$36,0)</f>
        <v>1</v>
      </c>
      <c r="E20" s="11">
        <f>RANK(start!E22,start!E$5:E$36,0)</f>
        <v>1</v>
      </c>
      <c r="F20" s="11">
        <f>RANK(start!P22,start!P$5:P$36,0)</f>
        <v>32</v>
      </c>
      <c r="G20" s="11">
        <f>RANK(start!G22,start!G$5:G$36,0)</f>
        <v>9</v>
      </c>
      <c r="H20" s="11">
        <f>RANK(start!H22,start!H$5:H$36,0)</f>
        <v>14</v>
      </c>
      <c r="I20" s="11">
        <f>RANK(start!I22,start!I$5:I$36,0)</f>
        <v>1</v>
      </c>
      <c r="J20" s="39">
        <f>RANK(start!J22,start!J$5:J$36,0)</f>
        <v>9</v>
      </c>
      <c r="K20" s="26">
        <f t="shared" si="8"/>
        <v>18</v>
      </c>
      <c r="L20" s="12">
        <f t="shared" si="1"/>
        <v>32</v>
      </c>
      <c r="M20" s="12">
        <f t="shared" si="2"/>
        <v>32</v>
      </c>
      <c r="N20" s="12">
        <f t="shared" si="3"/>
        <v>1</v>
      </c>
      <c r="O20" s="12">
        <f t="shared" si="4"/>
        <v>24</v>
      </c>
      <c r="P20" s="12">
        <f t="shared" si="5"/>
        <v>19</v>
      </c>
      <c r="Q20" s="12">
        <f t="shared" si="6"/>
        <v>32</v>
      </c>
      <c r="R20" s="12">
        <f t="shared" si="7"/>
        <v>24</v>
      </c>
      <c r="S20" s="27">
        <f>start!K22*1000+100000</f>
        <v>100000</v>
      </c>
      <c r="T20" s="7">
        <f>raw!J26*1000+100000</f>
        <v>100000</v>
      </c>
      <c r="U20" s="10">
        <f t="shared" si="9"/>
        <v>100000</v>
      </c>
      <c r="V20">
        <f t="shared" si="10"/>
        <v>0</v>
      </c>
      <c r="W20">
        <f>start!K22</f>
        <v>0</v>
      </c>
      <c r="X20" s="3">
        <f t="shared" si="11"/>
        <v>0</v>
      </c>
      <c r="Y20" s="33">
        <f t="shared" si="12"/>
        <v>0</v>
      </c>
    </row>
    <row r="21" spans="1:25" x14ac:dyDescent="0.3">
      <c r="A21" s="38" t="s">
        <v>37</v>
      </c>
      <c r="B21" s="6">
        <f>start!B23</f>
        <v>45598</v>
      </c>
      <c r="C21" s="11">
        <f>RANK(start!C23,start!C$5:C$36,0)</f>
        <v>14</v>
      </c>
      <c r="D21" s="11">
        <f>RANK(start!D23,start!D$5:D$36,0)</f>
        <v>1</v>
      </c>
      <c r="E21" s="11">
        <f>RANK(start!E23,start!E$5:E$36,0)</f>
        <v>1</v>
      </c>
      <c r="F21" s="11">
        <f>RANK(start!P23,start!P$5:P$36,0)</f>
        <v>31</v>
      </c>
      <c r="G21" s="11">
        <f>RANK(start!G23,start!G$5:G$36,0)</f>
        <v>5</v>
      </c>
      <c r="H21" s="11">
        <f>RANK(start!H23,start!H$5:H$36,0)</f>
        <v>14</v>
      </c>
      <c r="I21" s="11">
        <f>RANK(start!I23,start!I$5:I$36,0)</f>
        <v>2</v>
      </c>
      <c r="J21" s="39">
        <f>RANK(start!J23,start!J$5:J$36,0)</f>
        <v>1</v>
      </c>
      <c r="K21" s="26">
        <f t="shared" si="8"/>
        <v>19</v>
      </c>
      <c r="L21" s="12">
        <f t="shared" si="1"/>
        <v>32</v>
      </c>
      <c r="M21" s="12">
        <f t="shared" si="2"/>
        <v>32</v>
      </c>
      <c r="N21" s="12">
        <f t="shared" si="3"/>
        <v>2</v>
      </c>
      <c r="O21" s="12">
        <f t="shared" si="4"/>
        <v>28</v>
      </c>
      <c r="P21" s="12">
        <f t="shared" si="5"/>
        <v>19</v>
      </c>
      <c r="Q21" s="12">
        <f t="shared" si="6"/>
        <v>31</v>
      </c>
      <c r="R21" s="12">
        <f t="shared" si="7"/>
        <v>32</v>
      </c>
      <c r="S21" s="27">
        <f>start!K23*1000+100000</f>
        <v>134000</v>
      </c>
      <c r="T21" s="7">
        <f>raw!J27*1000+100000</f>
        <v>150000</v>
      </c>
      <c r="U21" s="10">
        <f t="shared" si="9"/>
        <v>134000</v>
      </c>
      <c r="V21">
        <f t="shared" si="10"/>
        <v>0</v>
      </c>
      <c r="W21">
        <f>start!K23</f>
        <v>34</v>
      </c>
      <c r="X21" s="3">
        <f t="shared" si="11"/>
        <v>34</v>
      </c>
      <c r="Y21" s="33">
        <f t="shared" si="12"/>
        <v>34</v>
      </c>
    </row>
    <row r="22" spans="1:25" x14ac:dyDescent="0.3">
      <c r="A22" s="38" t="s">
        <v>37</v>
      </c>
      <c r="B22" s="6">
        <f>start!B24</f>
        <v>45599</v>
      </c>
      <c r="C22" s="11">
        <f>RANK(start!C24,start!C$5:C$36,0)</f>
        <v>13</v>
      </c>
      <c r="D22" s="11">
        <f>RANK(start!D24,start!D$5:D$36,0)</f>
        <v>1</v>
      </c>
      <c r="E22" s="11">
        <f>RANK(start!E24,start!E$5:E$36,0)</f>
        <v>1</v>
      </c>
      <c r="F22" s="11">
        <f>RANK(start!P24,start!P$5:P$36,0)</f>
        <v>30</v>
      </c>
      <c r="G22" s="11">
        <f>RANK(start!G24,start!G$5:G$36,0)</f>
        <v>1</v>
      </c>
      <c r="H22" s="11">
        <f>RANK(start!H24,start!H$5:H$36,0)</f>
        <v>7</v>
      </c>
      <c r="I22" s="11">
        <f>RANK(start!I24,start!I$5:I$36,0)</f>
        <v>2</v>
      </c>
      <c r="J22" s="39">
        <f>RANK(start!J24,start!J$5:J$36,0)</f>
        <v>1</v>
      </c>
      <c r="K22" s="26">
        <f t="shared" si="8"/>
        <v>20</v>
      </c>
      <c r="L22" s="12">
        <f t="shared" si="1"/>
        <v>32</v>
      </c>
      <c r="M22" s="12">
        <f t="shared" si="2"/>
        <v>32</v>
      </c>
      <c r="N22" s="12">
        <f t="shared" si="3"/>
        <v>3</v>
      </c>
      <c r="O22" s="12">
        <f t="shared" si="4"/>
        <v>32</v>
      </c>
      <c r="P22" s="12">
        <f t="shared" si="5"/>
        <v>26</v>
      </c>
      <c r="Q22" s="12">
        <f t="shared" si="6"/>
        <v>31</v>
      </c>
      <c r="R22" s="12">
        <f t="shared" si="7"/>
        <v>32</v>
      </c>
      <c r="S22" s="27">
        <f>start!K24*1000+100000</f>
        <v>100000</v>
      </c>
      <c r="T22" s="7">
        <f>raw!J28*1000+100000</f>
        <v>100000</v>
      </c>
      <c r="U22" s="10">
        <f t="shared" si="9"/>
        <v>100000</v>
      </c>
      <c r="V22">
        <f t="shared" si="10"/>
        <v>0</v>
      </c>
      <c r="W22">
        <f>start!K24</f>
        <v>0</v>
      </c>
      <c r="X22" s="3">
        <f t="shared" si="11"/>
        <v>0</v>
      </c>
      <c r="Y22" s="33">
        <f t="shared" si="12"/>
        <v>0</v>
      </c>
    </row>
    <row r="23" spans="1:25" x14ac:dyDescent="0.3">
      <c r="A23" s="38" t="s">
        <v>37</v>
      </c>
      <c r="B23" s="6">
        <f>start!B25</f>
        <v>45600</v>
      </c>
      <c r="C23" s="11">
        <f>RANK(start!C25,start!C$5:C$36,0)</f>
        <v>12</v>
      </c>
      <c r="D23" s="11">
        <f>RANK(start!D25,start!D$5:D$36,0)</f>
        <v>1</v>
      </c>
      <c r="E23" s="11">
        <f>RANK(start!E25,start!E$5:E$36,0)</f>
        <v>1</v>
      </c>
      <c r="F23" s="11">
        <f>RANK(start!P25,start!P$5:P$36,0)</f>
        <v>29</v>
      </c>
      <c r="G23" s="11">
        <f>RANK(start!G25,start!G$5:G$36,0)</f>
        <v>29</v>
      </c>
      <c r="H23" s="11">
        <f>RANK(start!H25,start!H$5:H$36,0)</f>
        <v>7</v>
      </c>
      <c r="I23" s="11">
        <f>RANK(start!I25,start!I$5:I$36,0)</f>
        <v>2</v>
      </c>
      <c r="J23" s="39">
        <f>RANK(start!J25,start!J$5:J$36,0)</f>
        <v>9</v>
      </c>
      <c r="K23" s="26">
        <f t="shared" si="8"/>
        <v>21</v>
      </c>
      <c r="L23" s="12">
        <f t="shared" si="1"/>
        <v>32</v>
      </c>
      <c r="M23" s="12">
        <f t="shared" si="2"/>
        <v>32</v>
      </c>
      <c r="N23" s="12">
        <f t="shared" si="3"/>
        <v>4</v>
      </c>
      <c r="O23" s="12">
        <f t="shared" si="4"/>
        <v>4</v>
      </c>
      <c r="P23" s="12">
        <f t="shared" si="5"/>
        <v>26</v>
      </c>
      <c r="Q23" s="12">
        <f t="shared" si="6"/>
        <v>31</v>
      </c>
      <c r="R23" s="12">
        <f t="shared" si="7"/>
        <v>24</v>
      </c>
      <c r="S23" s="27">
        <f>start!K25*1000+100000</f>
        <v>137000</v>
      </c>
      <c r="T23" s="7">
        <f>raw!J29*1000+100000</f>
        <v>155000</v>
      </c>
      <c r="U23" s="10">
        <f t="shared" si="9"/>
        <v>137000</v>
      </c>
      <c r="V23">
        <f t="shared" si="10"/>
        <v>0</v>
      </c>
      <c r="W23">
        <f>start!K25</f>
        <v>37</v>
      </c>
      <c r="X23" s="3">
        <f t="shared" si="11"/>
        <v>37</v>
      </c>
      <c r="Y23" s="33">
        <f t="shared" si="12"/>
        <v>37</v>
      </c>
    </row>
    <row r="24" spans="1:25" x14ac:dyDescent="0.3">
      <c r="A24" s="38" t="s">
        <v>37</v>
      </c>
      <c r="B24" s="6">
        <f>start!B26</f>
        <v>45601</v>
      </c>
      <c r="C24" s="11">
        <f>RANK(start!C26,start!C$5:C$36,0)</f>
        <v>11</v>
      </c>
      <c r="D24" s="11">
        <f>RANK(start!D26,start!D$5:D$36,0)</f>
        <v>1</v>
      </c>
      <c r="E24" s="11">
        <f>RANK(start!E26,start!E$5:E$36,0)</f>
        <v>1</v>
      </c>
      <c r="F24" s="11">
        <f>RANK(start!P26,start!P$5:P$36,0)</f>
        <v>28</v>
      </c>
      <c r="G24" s="11">
        <f>RANK(start!G26,start!G$5:G$36,0)</f>
        <v>24</v>
      </c>
      <c r="H24" s="11">
        <f>RANK(start!H26,start!H$5:H$36,0)</f>
        <v>7</v>
      </c>
      <c r="I24" s="11">
        <f>RANK(start!I26,start!I$5:I$36,0)</f>
        <v>2</v>
      </c>
      <c r="J24" s="39">
        <f>RANK(start!J26,start!J$5:J$36,0)</f>
        <v>9</v>
      </c>
      <c r="K24" s="26">
        <f t="shared" si="8"/>
        <v>22</v>
      </c>
      <c r="L24" s="12">
        <f t="shared" si="1"/>
        <v>32</v>
      </c>
      <c r="M24" s="12">
        <f t="shared" si="2"/>
        <v>32</v>
      </c>
      <c r="N24" s="12">
        <f t="shared" si="3"/>
        <v>5</v>
      </c>
      <c r="O24" s="12">
        <f t="shared" si="4"/>
        <v>9</v>
      </c>
      <c r="P24" s="12">
        <f t="shared" si="5"/>
        <v>26</v>
      </c>
      <c r="Q24" s="12">
        <f t="shared" si="6"/>
        <v>31</v>
      </c>
      <c r="R24" s="12">
        <f t="shared" si="7"/>
        <v>24</v>
      </c>
      <c r="S24" s="27">
        <f>start!K26*1000+100000</f>
        <v>147000</v>
      </c>
      <c r="T24" s="7">
        <f>raw!J30*1000+100000</f>
        <v>157000</v>
      </c>
      <c r="U24" s="10">
        <f t="shared" si="9"/>
        <v>147000</v>
      </c>
      <c r="V24">
        <f t="shared" si="10"/>
        <v>0</v>
      </c>
      <c r="W24">
        <f>start!K26</f>
        <v>47</v>
      </c>
      <c r="X24" s="3">
        <f t="shared" si="11"/>
        <v>47</v>
      </c>
      <c r="Y24" s="33">
        <f t="shared" si="12"/>
        <v>47</v>
      </c>
    </row>
    <row r="25" spans="1:25" x14ac:dyDescent="0.3">
      <c r="A25" s="38" t="s">
        <v>37</v>
      </c>
      <c r="B25" s="6">
        <f>start!B27</f>
        <v>45602</v>
      </c>
      <c r="C25" s="11">
        <f>RANK(start!C27,start!C$5:C$36,0)</f>
        <v>10</v>
      </c>
      <c r="D25" s="11">
        <f>RANK(start!D27,start!D$5:D$36,0)</f>
        <v>1</v>
      </c>
      <c r="E25" s="11">
        <f>RANK(start!E27,start!E$5:E$36,0)</f>
        <v>1</v>
      </c>
      <c r="F25" s="11">
        <f>RANK(start!P27,start!P$5:P$36,0)</f>
        <v>27</v>
      </c>
      <c r="G25" s="11">
        <f>RANK(start!G27,start!G$5:G$36,0)</f>
        <v>19</v>
      </c>
      <c r="H25" s="11">
        <f>RANK(start!H27,start!H$5:H$36,0)</f>
        <v>7</v>
      </c>
      <c r="I25" s="11">
        <f>RANK(start!I27,start!I$5:I$36,0)</f>
        <v>2</v>
      </c>
      <c r="J25" s="39">
        <f>RANK(start!J27,start!J$5:J$36,0)</f>
        <v>9</v>
      </c>
      <c r="K25" s="26">
        <f t="shared" si="8"/>
        <v>23</v>
      </c>
      <c r="L25" s="12">
        <f t="shared" si="1"/>
        <v>32</v>
      </c>
      <c r="M25" s="12">
        <f t="shared" si="2"/>
        <v>32</v>
      </c>
      <c r="N25" s="12">
        <f t="shared" si="3"/>
        <v>6</v>
      </c>
      <c r="O25" s="12">
        <f t="shared" si="4"/>
        <v>14</v>
      </c>
      <c r="P25" s="12">
        <f t="shared" si="5"/>
        <v>26</v>
      </c>
      <c r="Q25" s="12">
        <f t="shared" si="6"/>
        <v>31</v>
      </c>
      <c r="R25" s="12">
        <f t="shared" si="7"/>
        <v>24</v>
      </c>
      <c r="S25" s="27">
        <f>start!K27*1000+100000</f>
        <v>160000</v>
      </c>
      <c r="T25" s="7">
        <f>raw!J31*1000+100000</f>
        <v>179000</v>
      </c>
      <c r="U25" s="10">
        <f t="shared" si="9"/>
        <v>160000</v>
      </c>
      <c r="V25">
        <f t="shared" si="10"/>
        <v>0</v>
      </c>
      <c r="W25">
        <f>start!K27</f>
        <v>60</v>
      </c>
      <c r="X25" s="3">
        <f t="shared" si="11"/>
        <v>60</v>
      </c>
      <c r="Y25" s="33">
        <f t="shared" si="12"/>
        <v>60</v>
      </c>
    </row>
    <row r="26" spans="1:25" x14ac:dyDescent="0.3">
      <c r="A26" s="38" t="s">
        <v>37</v>
      </c>
      <c r="B26" s="6">
        <f>start!B28</f>
        <v>45603</v>
      </c>
      <c r="C26" s="11">
        <f>RANK(start!C28,start!C$5:C$36,0)</f>
        <v>9</v>
      </c>
      <c r="D26" s="11">
        <f>RANK(start!D28,start!D$5:D$36,0)</f>
        <v>1</v>
      </c>
      <c r="E26" s="11">
        <f>RANK(start!E28,start!E$5:E$36,0)</f>
        <v>1</v>
      </c>
      <c r="F26" s="11">
        <f>RANK(start!P28,start!P$5:P$36,0)</f>
        <v>26</v>
      </c>
      <c r="G26" s="11">
        <f>RANK(start!G28,start!G$5:G$36,0)</f>
        <v>14</v>
      </c>
      <c r="H26" s="11">
        <f>RANK(start!H28,start!H$5:H$36,0)</f>
        <v>7</v>
      </c>
      <c r="I26" s="11">
        <f>RANK(start!I28,start!I$5:I$36,0)</f>
        <v>2</v>
      </c>
      <c r="J26" s="39">
        <f>RANK(start!J28,start!J$5:J$36,0)</f>
        <v>9</v>
      </c>
      <c r="K26" s="26">
        <f t="shared" si="8"/>
        <v>24</v>
      </c>
      <c r="L26" s="12">
        <f t="shared" si="1"/>
        <v>32</v>
      </c>
      <c r="M26" s="12">
        <f t="shared" si="2"/>
        <v>32</v>
      </c>
      <c r="N26" s="12">
        <f t="shared" si="3"/>
        <v>7</v>
      </c>
      <c r="O26" s="12">
        <f t="shared" si="4"/>
        <v>19</v>
      </c>
      <c r="P26" s="12">
        <f t="shared" si="5"/>
        <v>26</v>
      </c>
      <c r="Q26" s="12">
        <f t="shared" si="6"/>
        <v>31</v>
      </c>
      <c r="R26" s="12">
        <f t="shared" si="7"/>
        <v>24</v>
      </c>
      <c r="S26" s="27">
        <f>start!K28*1000+100000</f>
        <v>171000</v>
      </c>
      <c r="T26" s="7">
        <f>raw!J32*1000+100000</f>
        <v>187000</v>
      </c>
      <c r="U26" s="10">
        <f t="shared" si="9"/>
        <v>171000</v>
      </c>
      <c r="V26">
        <f t="shared" si="10"/>
        <v>0</v>
      </c>
      <c r="W26">
        <f>start!K28</f>
        <v>71</v>
      </c>
      <c r="X26" s="3">
        <f t="shared" si="11"/>
        <v>71</v>
      </c>
      <c r="Y26" s="33">
        <f t="shared" si="12"/>
        <v>71</v>
      </c>
    </row>
    <row r="27" spans="1:25" x14ac:dyDescent="0.3">
      <c r="A27" s="38" t="s">
        <v>37</v>
      </c>
      <c r="B27" s="6">
        <f>start!B29</f>
        <v>45604</v>
      </c>
      <c r="C27" s="11">
        <f>RANK(start!C29,start!C$5:C$36,0)</f>
        <v>8</v>
      </c>
      <c r="D27" s="11">
        <f>RANK(start!D29,start!D$5:D$36,0)</f>
        <v>1</v>
      </c>
      <c r="E27" s="11">
        <f>RANK(start!E29,start!E$5:E$36,0)</f>
        <v>1</v>
      </c>
      <c r="F27" s="11">
        <f>RANK(start!P29,start!P$5:P$36,0)</f>
        <v>25</v>
      </c>
      <c r="G27" s="11">
        <f>RANK(start!G29,start!G$5:G$36,0)</f>
        <v>9</v>
      </c>
      <c r="H27" s="11">
        <f>RANK(start!H29,start!H$5:H$36,0)</f>
        <v>7</v>
      </c>
      <c r="I27" s="11">
        <f>RANK(start!I29,start!I$5:I$36,0)</f>
        <v>2</v>
      </c>
      <c r="J27" s="39">
        <f>RANK(start!J29,start!J$5:J$36,0)</f>
        <v>9</v>
      </c>
      <c r="K27" s="26">
        <f t="shared" si="8"/>
        <v>25</v>
      </c>
      <c r="L27" s="12">
        <f t="shared" si="1"/>
        <v>32</v>
      </c>
      <c r="M27" s="12">
        <f t="shared" si="2"/>
        <v>32</v>
      </c>
      <c r="N27" s="12">
        <f t="shared" si="3"/>
        <v>8</v>
      </c>
      <c r="O27" s="12">
        <f t="shared" si="4"/>
        <v>24</v>
      </c>
      <c r="P27" s="12">
        <f t="shared" si="5"/>
        <v>26</v>
      </c>
      <c r="Q27" s="12">
        <f t="shared" si="6"/>
        <v>31</v>
      </c>
      <c r="R27" s="12">
        <f t="shared" si="7"/>
        <v>24</v>
      </c>
      <c r="S27" s="27">
        <f>start!K29*1000+100000</f>
        <v>180000</v>
      </c>
      <c r="T27" s="7">
        <f>raw!J33*1000+100000</f>
        <v>198000</v>
      </c>
      <c r="U27" s="10">
        <f t="shared" si="9"/>
        <v>180000</v>
      </c>
      <c r="V27">
        <f t="shared" si="10"/>
        <v>0</v>
      </c>
      <c r="W27">
        <f>start!K29</f>
        <v>80</v>
      </c>
      <c r="X27" s="3">
        <f t="shared" si="11"/>
        <v>80</v>
      </c>
      <c r="Y27" s="33">
        <f t="shared" si="12"/>
        <v>80</v>
      </c>
    </row>
    <row r="28" spans="1:25" x14ac:dyDescent="0.3">
      <c r="A28" s="38" t="s">
        <v>37</v>
      </c>
      <c r="B28" s="6">
        <f>start!B30</f>
        <v>45605</v>
      </c>
      <c r="C28" s="11">
        <f>RANK(start!C30,start!C$5:C$36,0)</f>
        <v>7</v>
      </c>
      <c r="D28" s="11">
        <f>RANK(start!D30,start!D$5:D$36,0)</f>
        <v>1</v>
      </c>
      <c r="E28" s="11">
        <f>RANK(start!E30,start!E$5:E$36,0)</f>
        <v>1</v>
      </c>
      <c r="F28" s="11">
        <f>RANK(start!P30,start!P$5:P$36,0)</f>
        <v>24</v>
      </c>
      <c r="G28" s="11">
        <f>RANK(start!G30,start!G$5:G$36,0)</f>
        <v>5</v>
      </c>
      <c r="H28" s="11">
        <f>RANK(start!H30,start!H$5:H$36,0)</f>
        <v>7</v>
      </c>
      <c r="I28" s="11">
        <f>RANK(start!I30,start!I$5:I$36,0)</f>
        <v>2</v>
      </c>
      <c r="J28" s="39">
        <f>RANK(start!J30,start!J$5:J$36,0)</f>
        <v>1</v>
      </c>
      <c r="K28" s="26">
        <f t="shared" si="8"/>
        <v>26</v>
      </c>
      <c r="L28" s="12">
        <f t="shared" si="1"/>
        <v>32</v>
      </c>
      <c r="M28" s="12">
        <f t="shared" si="2"/>
        <v>32</v>
      </c>
      <c r="N28" s="12">
        <f t="shared" si="3"/>
        <v>9</v>
      </c>
      <c r="O28" s="12">
        <f t="shared" si="4"/>
        <v>28</v>
      </c>
      <c r="P28" s="12">
        <f t="shared" si="5"/>
        <v>26</v>
      </c>
      <c r="Q28" s="12">
        <f t="shared" si="6"/>
        <v>31</v>
      </c>
      <c r="R28" s="12">
        <f t="shared" si="7"/>
        <v>32</v>
      </c>
      <c r="S28" s="27">
        <f>start!K30*1000+100000</f>
        <v>150000</v>
      </c>
      <c r="T28" s="7">
        <f>raw!J34*1000+100000</f>
        <v>165000</v>
      </c>
      <c r="U28" s="10">
        <f t="shared" si="9"/>
        <v>150000</v>
      </c>
      <c r="V28">
        <f t="shared" si="10"/>
        <v>0</v>
      </c>
      <c r="W28">
        <f>start!K30</f>
        <v>50</v>
      </c>
      <c r="X28" s="3">
        <f t="shared" si="11"/>
        <v>50</v>
      </c>
      <c r="Y28" s="33">
        <f t="shared" si="12"/>
        <v>50</v>
      </c>
    </row>
    <row r="29" spans="1:25" ht="15" thickBot="1" x14ac:dyDescent="0.35">
      <c r="A29" s="40" t="s">
        <v>37</v>
      </c>
      <c r="B29" s="41">
        <f>start!B31</f>
        <v>45606</v>
      </c>
      <c r="C29" s="42">
        <f>RANK(start!C31,start!C$5:C$36,0)</f>
        <v>6</v>
      </c>
      <c r="D29" s="42">
        <f>RANK(start!D31,start!D$5:D$36,0)</f>
        <v>1</v>
      </c>
      <c r="E29" s="42">
        <f>RANK(start!E31,start!E$5:E$36,0)</f>
        <v>1</v>
      </c>
      <c r="F29" s="42">
        <f>RANK(start!P31,start!P$5:P$36,0)</f>
        <v>23</v>
      </c>
      <c r="G29" s="42">
        <f>RANK(start!G31,start!G$5:G$36,0)</f>
        <v>1</v>
      </c>
      <c r="H29" s="42">
        <f>RANK(start!H31,start!H$5:H$36,0)</f>
        <v>1</v>
      </c>
      <c r="I29" s="42">
        <f>RANK(start!I31,start!I$5:I$36,0)</f>
        <v>2</v>
      </c>
      <c r="J29" s="43">
        <f>RANK(start!J31,start!J$5:J$36,0)</f>
        <v>1</v>
      </c>
      <c r="K29" s="28">
        <f t="shared" si="8"/>
        <v>27</v>
      </c>
      <c r="L29" s="29">
        <f t="shared" si="1"/>
        <v>32</v>
      </c>
      <c r="M29" s="29">
        <f t="shared" si="2"/>
        <v>32</v>
      </c>
      <c r="N29" s="29">
        <f t="shared" si="3"/>
        <v>10</v>
      </c>
      <c r="O29" s="29">
        <f t="shared" si="4"/>
        <v>32</v>
      </c>
      <c r="P29" s="29">
        <f t="shared" si="5"/>
        <v>32</v>
      </c>
      <c r="Q29" s="29">
        <f t="shared" si="6"/>
        <v>31</v>
      </c>
      <c r="R29" s="29">
        <f t="shared" si="7"/>
        <v>32</v>
      </c>
      <c r="S29" s="30">
        <f>start!K31*1000+100000</f>
        <v>100000</v>
      </c>
      <c r="T29" s="7">
        <f>raw!J35*1000+100000</f>
        <v>100000</v>
      </c>
      <c r="U29" s="10">
        <f t="shared" si="9"/>
        <v>100000</v>
      </c>
      <c r="V29">
        <f t="shared" si="10"/>
        <v>0</v>
      </c>
      <c r="W29">
        <f>start!K31</f>
        <v>0</v>
      </c>
      <c r="X29" s="3">
        <f t="shared" si="11"/>
        <v>0</v>
      </c>
      <c r="Y29" s="33">
        <f t="shared" si="12"/>
        <v>0.5</v>
      </c>
    </row>
    <row r="30" spans="1:25" x14ac:dyDescent="0.3">
      <c r="A30" s="1" t="s">
        <v>38</v>
      </c>
      <c r="B30" s="6">
        <f>start!B32</f>
        <v>45607</v>
      </c>
      <c r="C30" s="11">
        <f>RANK(start!C32,start!C$5:C$36,0)</f>
        <v>5</v>
      </c>
      <c r="D30" s="11">
        <f>RANK(start!D32,start!D$5:D$36,0)</f>
        <v>1</v>
      </c>
      <c r="E30" s="11">
        <f>RANK(start!E32,start!E$5:E$36,0)</f>
        <v>1</v>
      </c>
      <c r="F30" s="11">
        <f>RANK(start!P32,start!P$5:P$36,0)</f>
        <v>22</v>
      </c>
      <c r="G30" s="11">
        <f>RANK(start!G32,start!G$5:G$36,0)</f>
        <v>29</v>
      </c>
      <c r="H30" s="11">
        <f>RANK(start!H32,start!H$5:H$36,0)</f>
        <v>1</v>
      </c>
      <c r="I30" s="11">
        <f>RANK(start!I32,start!I$5:I$36,0)</f>
        <v>2</v>
      </c>
      <c r="J30" s="11">
        <f>RANK(start!J32,start!J$5:J$36,0)</f>
        <v>9</v>
      </c>
      <c r="K30" s="12">
        <f t="shared" si="8"/>
        <v>28</v>
      </c>
      <c r="L30" s="12">
        <f t="shared" si="1"/>
        <v>32</v>
      </c>
      <c r="M30" s="12">
        <f t="shared" si="2"/>
        <v>32</v>
      </c>
      <c r="N30" s="12">
        <f t="shared" si="3"/>
        <v>11</v>
      </c>
      <c r="O30" s="12">
        <f t="shared" si="4"/>
        <v>4</v>
      </c>
      <c r="P30" s="12">
        <f t="shared" si="5"/>
        <v>32</v>
      </c>
      <c r="Q30" s="12">
        <f t="shared" si="6"/>
        <v>31</v>
      </c>
      <c r="R30" s="12">
        <f t="shared" si="7"/>
        <v>24</v>
      </c>
      <c r="S30" s="10">
        <f>start!K32*1000+100000</f>
        <v>140000</v>
      </c>
      <c r="T30" s="7">
        <f>raw!J36*1000+100000</f>
        <v>174000</v>
      </c>
      <c r="U30" s="10">
        <f t="shared" si="9"/>
        <v>140000</v>
      </c>
      <c r="V30">
        <f t="shared" si="10"/>
        <v>0</v>
      </c>
      <c r="W30">
        <f>start!K32</f>
        <v>40</v>
      </c>
      <c r="X30" s="3">
        <f t="shared" si="11"/>
        <v>40</v>
      </c>
      <c r="Y30" s="44" t="s">
        <v>30</v>
      </c>
    </row>
    <row r="31" spans="1:25" x14ac:dyDescent="0.3">
      <c r="A31" s="1" t="s">
        <v>38</v>
      </c>
      <c r="B31" s="6">
        <f>start!B33</f>
        <v>45608</v>
      </c>
      <c r="C31" s="11">
        <f>RANK(start!C33,start!C$5:C$36,0)</f>
        <v>4</v>
      </c>
      <c r="D31" s="11">
        <f>RANK(start!D33,start!D$5:D$36,0)</f>
        <v>1</v>
      </c>
      <c r="E31" s="11">
        <f>RANK(start!E33,start!E$5:E$36,0)</f>
        <v>1</v>
      </c>
      <c r="F31" s="11">
        <f>RANK(start!P33,start!P$5:P$36,0)</f>
        <v>21</v>
      </c>
      <c r="G31" s="11">
        <f>RANK(start!G33,start!G$5:G$36,0)</f>
        <v>24</v>
      </c>
      <c r="H31" s="11">
        <f>RANK(start!H33,start!H$5:H$36,0)</f>
        <v>1</v>
      </c>
      <c r="I31" s="11">
        <f>RANK(start!I33,start!I$5:I$36,0)</f>
        <v>2</v>
      </c>
      <c r="J31" s="11">
        <f>RANK(start!J33,start!J$5:J$36,0)</f>
        <v>9</v>
      </c>
      <c r="K31" s="12">
        <f t="shared" si="8"/>
        <v>29</v>
      </c>
      <c r="L31" s="12">
        <f t="shared" si="1"/>
        <v>32</v>
      </c>
      <c r="M31" s="12">
        <f t="shared" si="2"/>
        <v>32</v>
      </c>
      <c r="N31" s="12">
        <f t="shared" si="3"/>
        <v>12</v>
      </c>
      <c r="O31" s="12">
        <f t="shared" si="4"/>
        <v>9</v>
      </c>
      <c r="P31" s="12">
        <f t="shared" si="5"/>
        <v>32</v>
      </c>
      <c r="Q31" s="12">
        <f t="shared" si="6"/>
        <v>31</v>
      </c>
      <c r="R31" s="12">
        <f t="shared" si="7"/>
        <v>24</v>
      </c>
      <c r="S31" s="10">
        <f>start!K33*1000+100000</f>
        <v>144000</v>
      </c>
      <c r="T31" s="7">
        <f>raw!J37*1000+100000</f>
        <v>171000</v>
      </c>
      <c r="U31" s="10">
        <f t="shared" si="9"/>
        <v>144000</v>
      </c>
      <c r="V31">
        <f t="shared" si="10"/>
        <v>0</v>
      </c>
      <c r="W31">
        <f>start!K33</f>
        <v>44</v>
      </c>
      <c r="X31" s="3">
        <f t="shared" si="11"/>
        <v>44</v>
      </c>
      <c r="Y31" s="44" t="s">
        <v>30</v>
      </c>
    </row>
    <row r="32" spans="1:25" x14ac:dyDescent="0.3">
      <c r="A32" s="1" t="s">
        <v>38</v>
      </c>
      <c r="B32" s="6">
        <f>start!B34</f>
        <v>45609</v>
      </c>
      <c r="C32" s="11">
        <f>RANK(start!C34,start!C$5:C$36,0)</f>
        <v>3</v>
      </c>
      <c r="D32" s="11">
        <f>RANK(start!D34,start!D$5:D$36,0)</f>
        <v>1</v>
      </c>
      <c r="E32" s="11">
        <f>RANK(start!E34,start!E$5:E$36,0)</f>
        <v>1</v>
      </c>
      <c r="F32" s="11">
        <f>RANK(start!P34,start!P$5:P$36,0)</f>
        <v>20</v>
      </c>
      <c r="G32" s="11">
        <f>RANK(start!G34,start!G$5:G$36,0)</f>
        <v>19</v>
      </c>
      <c r="H32" s="11">
        <f>RANK(start!H34,start!H$5:H$36,0)</f>
        <v>1</v>
      </c>
      <c r="I32" s="11">
        <f>RANK(start!I34,start!I$5:I$36,0)</f>
        <v>2</v>
      </c>
      <c r="J32" s="11">
        <f>RANK(start!J34,start!J$5:J$36,0)</f>
        <v>9</v>
      </c>
      <c r="K32" s="12">
        <f t="shared" si="8"/>
        <v>30</v>
      </c>
      <c r="L32" s="12">
        <f t="shared" si="1"/>
        <v>32</v>
      </c>
      <c r="M32" s="12">
        <f t="shared" si="2"/>
        <v>32</v>
      </c>
      <c r="N32" s="12">
        <f t="shared" si="3"/>
        <v>13</v>
      </c>
      <c r="O32" s="12">
        <f t="shared" si="4"/>
        <v>14</v>
      </c>
      <c r="P32" s="12">
        <f t="shared" si="5"/>
        <v>32</v>
      </c>
      <c r="Q32" s="12">
        <f t="shared" si="6"/>
        <v>31</v>
      </c>
      <c r="R32" s="12">
        <f t="shared" si="7"/>
        <v>24</v>
      </c>
      <c r="S32" s="10">
        <f>start!K34*1000+100000</f>
        <v>178000</v>
      </c>
      <c r="T32" s="7">
        <f>raw!J38*1000+100000</f>
        <v>187000</v>
      </c>
      <c r="U32" s="10">
        <f t="shared" si="9"/>
        <v>178000</v>
      </c>
      <c r="V32">
        <f t="shared" si="10"/>
        <v>0</v>
      </c>
      <c r="W32">
        <f>start!K34</f>
        <v>78</v>
      </c>
      <c r="X32" s="3">
        <f t="shared" si="11"/>
        <v>78</v>
      </c>
      <c r="Y32" s="44" t="s">
        <v>30</v>
      </c>
    </row>
    <row r="33" spans="1:32" x14ac:dyDescent="0.3">
      <c r="A33" s="1" t="s">
        <v>38</v>
      </c>
      <c r="B33" s="6">
        <f>start!B35</f>
        <v>45610</v>
      </c>
      <c r="C33" s="11">
        <f>RANK(start!C35,start!C$5:C$36,0)</f>
        <v>2</v>
      </c>
      <c r="D33" s="11">
        <f>RANK(start!D35,start!D$5:D$36,0)</f>
        <v>1</v>
      </c>
      <c r="E33" s="11">
        <f>RANK(start!E35,start!E$5:E$36,0)</f>
        <v>1</v>
      </c>
      <c r="F33" s="11">
        <f>RANK(start!P35,start!P$5:P$36,0)</f>
        <v>19</v>
      </c>
      <c r="G33" s="11">
        <f>RANK(start!G35,start!G$5:G$36,0)</f>
        <v>14</v>
      </c>
      <c r="H33" s="11">
        <f>RANK(start!H35,start!H$5:H$36,0)</f>
        <v>1</v>
      </c>
      <c r="I33" s="11">
        <f>RANK(start!I35,start!I$5:I$36,0)</f>
        <v>2</v>
      </c>
      <c r="J33" s="11">
        <f>RANK(start!J35,start!J$5:J$36,0)</f>
        <v>9</v>
      </c>
      <c r="K33" s="12">
        <f t="shared" si="8"/>
        <v>31</v>
      </c>
      <c r="L33" s="12">
        <f t="shared" si="1"/>
        <v>32</v>
      </c>
      <c r="M33" s="12">
        <f t="shared" si="2"/>
        <v>32</v>
      </c>
      <c r="N33" s="12">
        <f t="shared" si="3"/>
        <v>14</v>
      </c>
      <c r="O33" s="12">
        <f t="shared" si="4"/>
        <v>19</v>
      </c>
      <c r="P33" s="12">
        <f t="shared" si="5"/>
        <v>32</v>
      </c>
      <c r="Q33" s="12">
        <f t="shared" si="6"/>
        <v>31</v>
      </c>
      <c r="R33" s="12">
        <f t="shared" si="7"/>
        <v>24</v>
      </c>
      <c r="S33" s="10">
        <f>start!K35*1000+100000</f>
        <v>161000</v>
      </c>
      <c r="T33" s="7">
        <f>raw!J39*1000+100000</f>
        <v>178000</v>
      </c>
      <c r="U33" s="10">
        <f t="shared" si="9"/>
        <v>161500</v>
      </c>
      <c r="V33">
        <f t="shared" si="10"/>
        <v>-500</v>
      </c>
      <c r="W33">
        <f>start!K35</f>
        <v>61</v>
      </c>
      <c r="X33" s="3">
        <f t="shared" si="11"/>
        <v>61.5</v>
      </c>
      <c r="Y33" s="44" t="s">
        <v>30</v>
      </c>
    </row>
    <row r="34" spans="1:32" x14ac:dyDescent="0.3">
      <c r="A34" s="1" t="s">
        <v>38</v>
      </c>
      <c r="B34" s="6">
        <f>start!B36</f>
        <v>45611</v>
      </c>
      <c r="C34" s="11">
        <f>RANK(start!C36,start!C$5:C$36,0)</f>
        <v>1</v>
      </c>
      <c r="D34" s="11">
        <f>RANK(start!D36,start!D$5:D$36,0)</f>
        <v>1</v>
      </c>
      <c r="E34" s="11">
        <f>RANK(start!E36,start!E$5:E$36,0)</f>
        <v>1</v>
      </c>
      <c r="F34" s="11">
        <f>RANK(start!P36,start!P$5:P$36,0)</f>
        <v>17</v>
      </c>
      <c r="G34" s="11">
        <f>RANK(start!G36,start!G$5:G$36,0)</f>
        <v>9</v>
      </c>
      <c r="H34" s="11">
        <f>RANK(start!H36,start!H$5:H$36,0)</f>
        <v>1</v>
      </c>
      <c r="I34" s="11">
        <f>RANK(start!I36,start!I$5:I$36,0)</f>
        <v>2</v>
      </c>
      <c r="J34" s="11">
        <f>RANK(start!J36,start!J$5:J$36,0)</f>
        <v>9</v>
      </c>
      <c r="K34" s="12">
        <f t="shared" si="8"/>
        <v>32</v>
      </c>
      <c r="L34" s="12">
        <f t="shared" si="1"/>
        <v>32</v>
      </c>
      <c r="M34" s="12">
        <f t="shared" si="2"/>
        <v>32</v>
      </c>
      <c r="N34" s="12">
        <f t="shared" si="3"/>
        <v>16</v>
      </c>
      <c r="O34" s="12">
        <f t="shared" si="4"/>
        <v>24</v>
      </c>
      <c r="P34" s="12">
        <f t="shared" si="5"/>
        <v>32</v>
      </c>
      <c r="Q34" s="12">
        <f t="shared" si="6"/>
        <v>31</v>
      </c>
      <c r="R34" s="12">
        <f t="shared" si="7"/>
        <v>24</v>
      </c>
      <c r="S34" s="10">
        <f>start!K36*1000+100000</f>
        <v>175000</v>
      </c>
      <c r="T34" s="7">
        <f>raw!J40*1000+100000</f>
        <v>190000</v>
      </c>
      <c r="U34" s="10">
        <f t="shared" si="9"/>
        <v>175000</v>
      </c>
      <c r="V34">
        <f t="shared" si="10"/>
        <v>0</v>
      </c>
      <c r="W34">
        <f>start!K36</f>
        <v>75</v>
      </c>
      <c r="X34" s="3">
        <f t="shared" si="11"/>
        <v>75</v>
      </c>
      <c r="Y34" s="44" t="s">
        <v>30</v>
      </c>
    </row>
    <row r="35" spans="1:32" ht="15" thickBot="1" x14ac:dyDescent="0.35">
      <c r="A35" s="1"/>
      <c r="B35" s="6"/>
      <c r="C35" s="6"/>
      <c r="D35" s="6"/>
      <c r="E35" s="6"/>
      <c r="F35" s="6"/>
      <c r="G35" s="6"/>
      <c r="H35" s="6"/>
      <c r="I35" s="6"/>
      <c r="J35" s="6"/>
      <c r="K35" s="6"/>
      <c r="L35" s="12"/>
      <c r="M35" s="12"/>
      <c r="N35" s="12"/>
      <c r="O35" s="12"/>
      <c r="P35" s="12"/>
      <c r="Q35" s="12"/>
      <c r="R35" s="12"/>
      <c r="S35" s="10"/>
      <c r="T35" s="7"/>
      <c r="U35" s="10"/>
      <c r="X35" s="3"/>
      <c r="Y35" s="44"/>
    </row>
    <row r="36" spans="1:32" ht="21" x14ac:dyDescent="0.4">
      <c r="A36" s="1" t="str">
        <f>A30</f>
        <v>testing</v>
      </c>
      <c r="B36" s="1">
        <f t="shared" ref="B36:B40" si="13">B30</f>
        <v>45607</v>
      </c>
      <c r="C36" s="57">
        <f>VLOOKUP(C30,$A$277:$Q$308,B$275,0)</f>
        <v>100500</v>
      </c>
      <c r="D36" s="11">
        <f t="shared" ref="D36:K36" si="14">VLOOKUP(D30,$A$277:$Q$308,C$275,0)</f>
        <v>0</v>
      </c>
      <c r="E36" s="11">
        <f t="shared" si="14"/>
        <v>0</v>
      </c>
      <c r="F36" s="11">
        <f t="shared" si="14"/>
        <v>0</v>
      </c>
      <c r="G36" s="11">
        <f t="shared" si="14"/>
        <v>0</v>
      </c>
      <c r="H36" s="11">
        <f t="shared" si="14"/>
        <v>0</v>
      </c>
      <c r="I36" s="11">
        <f t="shared" si="14"/>
        <v>0</v>
      </c>
      <c r="J36" s="11">
        <f t="shared" si="14"/>
        <v>0</v>
      </c>
      <c r="K36" s="4">
        <f t="shared" si="14"/>
        <v>0</v>
      </c>
      <c r="L36" s="4">
        <f t="shared" ref="L36:R36" si="15">VLOOKUP(L30,$A$277:$Q$308,K$275,0)</f>
        <v>0</v>
      </c>
      <c r="M36" s="4">
        <f t="shared" si="15"/>
        <v>0</v>
      </c>
      <c r="N36" s="4">
        <f t="shared" si="15"/>
        <v>0</v>
      </c>
      <c r="O36" s="4">
        <f t="shared" si="15"/>
        <v>34500</v>
      </c>
      <c r="P36" s="4">
        <f t="shared" si="15"/>
        <v>0</v>
      </c>
      <c r="Q36" s="4">
        <f t="shared" si="15"/>
        <v>0</v>
      </c>
      <c r="R36" s="4">
        <f t="shared" si="15"/>
        <v>2500</v>
      </c>
      <c r="S36" s="33">
        <f>S30</f>
        <v>140000</v>
      </c>
      <c r="T36" s="7" t="s">
        <v>65</v>
      </c>
      <c r="U36" s="33">
        <f>SUM(C36:R36)</f>
        <v>137500</v>
      </c>
      <c r="V36" s="4">
        <f>S36-U36</f>
        <v>2500</v>
      </c>
      <c r="W36" s="49">
        <f>W30</f>
        <v>40</v>
      </c>
      <c r="X36" s="50"/>
      <c r="Y36" s="51">
        <f>(U36-100000)/1000</f>
        <v>37.5</v>
      </c>
    </row>
    <row r="37" spans="1:32" ht="21" x14ac:dyDescent="0.4">
      <c r="A37" s="1" t="str">
        <f t="shared" ref="A37" si="16">A31</f>
        <v>testing</v>
      </c>
      <c r="B37" s="1">
        <f t="shared" si="13"/>
        <v>45608</v>
      </c>
      <c r="C37" s="57">
        <f t="shared" ref="C37:R37" si="17">VLOOKUP(C31,$A$277:$Q$308,B$275,0)</f>
        <v>100500</v>
      </c>
      <c r="D37" s="11">
        <f t="shared" si="17"/>
        <v>0</v>
      </c>
      <c r="E37" s="11">
        <f t="shared" si="17"/>
        <v>0</v>
      </c>
      <c r="F37" s="11">
        <f t="shared" si="17"/>
        <v>0</v>
      </c>
      <c r="G37" s="11">
        <f t="shared" si="17"/>
        <v>0</v>
      </c>
      <c r="H37" s="11">
        <f t="shared" si="17"/>
        <v>0</v>
      </c>
      <c r="I37" s="11">
        <f t="shared" si="17"/>
        <v>0</v>
      </c>
      <c r="J37" s="11">
        <f t="shared" si="17"/>
        <v>0</v>
      </c>
      <c r="K37" s="4">
        <f t="shared" si="17"/>
        <v>0</v>
      </c>
      <c r="L37" s="4">
        <f t="shared" si="17"/>
        <v>0</v>
      </c>
      <c r="M37" s="4">
        <f t="shared" si="17"/>
        <v>0</v>
      </c>
      <c r="N37" s="4">
        <f t="shared" si="17"/>
        <v>0</v>
      </c>
      <c r="O37" s="4">
        <f t="shared" si="17"/>
        <v>34500</v>
      </c>
      <c r="P37" s="4">
        <f t="shared" si="17"/>
        <v>0</v>
      </c>
      <c r="Q37" s="4">
        <f t="shared" si="17"/>
        <v>0</v>
      </c>
      <c r="R37" s="4">
        <f t="shared" si="17"/>
        <v>2500</v>
      </c>
      <c r="S37" s="33">
        <f t="shared" ref="S37:S40" si="18">S31</f>
        <v>144000</v>
      </c>
      <c r="T37" s="7" t="s">
        <v>65</v>
      </c>
      <c r="U37" s="33">
        <f>SUM(C37:R37)</f>
        <v>137500</v>
      </c>
      <c r="V37" s="4">
        <f t="shared" ref="V37:V40" si="19">S37-U37</f>
        <v>6500</v>
      </c>
      <c r="W37" s="52">
        <f t="shared" ref="W37:W40" si="20">W31</f>
        <v>44</v>
      </c>
      <c r="X37" s="3"/>
      <c r="Y37" s="53">
        <f t="shared" ref="Y37:Y40" si="21">(U37-100000)/1000</f>
        <v>37.5</v>
      </c>
      <c r="AA37" s="62" t="s">
        <v>236</v>
      </c>
      <c r="AB37" s="62"/>
      <c r="AC37" s="62"/>
      <c r="AD37" s="62"/>
      <c r="AE37" s="62"/>
      <c r="AF37" s="62"/>
    </row>
    <row r="38" spans="1:32" ht="21" x14ac:dyDescent="0.4">
      <c r="A38" s="1" t="str">
        <f t="shared" ref="A38" si="22">A32</f>
        <v>testing</v>
      </c>
      <c r="B38" s="1">
        <f t="shared" si="13"/>
        <v>45609</v>
      </c>
      <c r="C38" s="57">
        <f t="shared" ref="C38:R38" si="23">VLOOKUP(C32,$A$277:$Q$308,B$275,0)</f>
        <v>100500</v>
      </c>
      <c r="D38" s="11">
        <f t="shared" si="23"/>
        <v>0</v>
      </c>
      <c r="E38" s="11">
        <f t="shared" si="23"/>
        <v>0</v>
      </c>
      <c r="F38" s="11">
        <f t="shared" si="23"/>
        <v>0</v>
      </c>
      <c r="G38" s="11">
        <f t="shared" si="23"/>
        <v>0</v>
      </c>
      <c r="H38" s="11">
        <f t="shared" si="23"/>
        <v>0</v>
      </c>
      <c r="I38" s="11">
        <f t="shared" si="23"/>
        <v>0</v>
      </c>
      <c r="J38" s="11">
        <f t="shared" si="23"/>
        <v>0</v>
      </c>
      <c r="K38" s="4">
        <f t="shared" si="23"/>
        <v>0</v>
      </c>
      <c r="L38" s="4">
        <f t="shared" si="23"/>
        <v>0</v>
      </c>
      <c r="M38" s="4">
        <f t="shared" si="23"/>
        <v>0</v>
      </c>
      <c r="N38" s="4">
        <f t="shared" si="23"/>
        <v>0</v>
      </c>
      <c r="O38" s="4">
        <f t="shared" si="23"/>
        <v>34500</v>
      </c>
      <c r="P38" s="4">
        <f t="shared" si="23"/>
        <v>0</v>
      </c>
      <c r="Q38" s="4">
        <f t="shared" si="23"/>
        <v>0</v>
      </c>
      <c r="R38" s="4">
        <f t="shared" si="23"/>
        <v>2500</v>
      </c>
      <c r="S38" s="33">
        <f t="shared" si="18"/>
        <v>178000</v>
      </c>
      <c r="T38" s="7" t="s">
        <v>65</v>
      </c>
      <c r="U38" s="33">
        <f>SUM(C38:R38)</f>
        <v>137500</v>
      </c>
      <c r="V38" s="4">
        <f t="shared" si="19"/>
        <v>40500</v>
      </c>
      <c r="W38" s="52">
        <f t="shared" si="20"/>
        <v>78</v>
      </c>
      <c r="X38" s="3"/>
      <c r="Y38" s="53">
        <f t="shared" si="21"/>
        <v>37.5</v>
      </c>
      <c r="AA38" s="62"/>
      <c r="AB38" s="62"/>
      <c r="AC38" s="62"/>
      <c r="AD38" s="62"/>
      <c r="AE38" s="62"/>
      <c r="AF38" s="62"/>
    </row>
    <row r="39" spans="1:32" ht="21" x14ac:dyDescent="0.4">
      <c r="A39" s="1" t="str">
        <f t="shared" ref="A39" si="24">A33</f>
        <v>testing</v>
      </c>
      <c r="B39" s="1">
        <f t="shared" si="13"/>
        <v>45610</v>
      </c>
      <c r="C39" s="57">
        <f t="shared" ref="C39:R39" si="25">VLOOKUP(C33,$A$277:$Q$308,B$275,0)</f>
        <v>100500</v>
      </c>
      <c r="D39" s="11">
        <f t="shared" si="25"/>
        <v>0</v>
      </c>
      <c r="E39" s="11">
        <f t="shared" si="25"/>
        <v>0</v>
      </c>
      <c r="F39" s="11">
        <f t="shared" si="25"/>
        <v>0</v>
      </c>
      <c r="G39" s="11">
        <f t="shared" si="25"/>
        <v>0</v>
      </c>
      <c r="H39" s="11">
        <f t="shared" si="25"/>
        <v>0</v>
      </c>
      <c r="I39" s="11">
        <f t="shared" si="25"/>
        <v>0</v>
      </c>
      <c r="J39" s="11">
        <f t="shared" si="25"/>
        <v>0</v>
      </c>
      <c r="K39" s="4">
        <f t="shared" si="25"/>
        <v>0</v>
      </c>
      <c r="L39" s="4">
        <f t="shared" si="25"/>
        <v>0</v>
      </c>
      <c r="M39" s="4">
        <f t="shared" si="25"/>
        <v>0</v>
      </c>
      <c r="N39" s="4">
        <f t="shared" si="25"/>
        <v>0</v>
      </c>
      <c r="O39" s="4">
        <f t="shared" si="25"/>
        <v>18500</v>
      </c>
      <c r="P39" s="4">
        <f t="shared" si="25"/>
        <v>0</v>
      </c>
      <c r="Q39" s="4">
        <f t="shared" si="25"/>
        <v>0</v>
      </c>
      <c r="R39" s="4">
        <f t="shared" si="25"/>
        <v>2500</v>
      </c>
      <c r="S39" s="33">
        <f t="shared" si="18"/>
        <v>161000</v>
      </c>
      <c r="T39" s="7" t="s">
        <v>65</v>
      </c>
      <c r="U39" s="33">
        <f>SUM(C39:R39)</f>
        <v>121500</v>
      </c>
      <c r="V39" s="4">
        <f t="shared" si="19"/>
        <v>39500</v>
      </c>
      <c r="W39" s="52">
        <f t="shared" si="20"/>
        <v>61</v>
      </c>
      <c r="X39" s="3"/>
      <c r="Y39" s="53">
        <f t="shared" si="21"/>
        <v>21.5</v>
      </c>
      <c r="AA39" s="62"/>
      <c r="AB39" s="62"/>
      <c r="AC39" s="62"/>
      <c r="AD39" s="62"/>
      <c r="AE39" s="62"/>
      <c r="AF39" s="62"/>
    </row>
    <row r="40" spans="1:32" ht="21.6" thickBot="1" x14ac:dyDescent="0.45">
      <c r="A40" s="1" t="str">
        <f t="shared" ref="A40" si="26">A34</f>
        <v>testing</v>
      </c>
      <c r="B40" s="1">
        <f t="shared" si="13"/>
        <v>45611</v>
      </c>
      <c r="C40" s="57">
        <f t="shared" ref="C40:R40" si="27">VLOOKUP(C34,$A$277:$Q$308,B$275,0)</f>
        <v>100500</v>
      </c>
      <c r="D40" s="11">
        <f t="shared" si="27"/>
        <v>0</v>
      </c>
      <c r="E40" s="11">
        <f t="shared" si="27"/>
        <v>0</v>
      </c>
      <c r="F40" s="11">
        <f t="shared" si="27"/>
        <v>0</v>
      </c>
      <c r="G40" s="11">
        <f t="shared" si="27"/>
        <v>0</v>
      </c>
      <c r="H40" s="11">
        <f t="shared" si="27"/>
        <v>0</v>
      </c>
      <c r="I40" s="11">
        <f t="shared" si="27"/>
        <v>0</v>
      </c>
      <c r="J40" s="11">
        <f t="shared" si="27"/>
        <v>0</v>
      </c>
      <c r="K40" s="4">
        <f t="shared" si="27"/>
        <v>0</v>
      </c>
      <c r="L40" s="4">
        <f t="shared" si="27"/>
        <v>0</v>
      </c>
      <c r="M40" s="4">
        <f t="shared" si="27"/>
        <v>0</v>
      </c>
      <c r="N40" s="4">
        <f t="shared" si="27"/>
        <v>0</v>
      </c>
      <c r="O40" s="4">
        <f t="shared" si="27"/>
        <v>16000</v>
      </c>
      <c r="P40" s="4">
        <f t="shared" si="27"/>
        <v>0</v>
      </c>
      <c r="Q40" s="4">
        <f t="shared" si="27"/>
        <v>0</v>
      </c>
      <c r="R40" s="4">
        <f t="shared" si="27"/>
        <v>2500</v>
      </c>
      <c r="S40" s="33">
        <f t="shared" si="18"/>
        <v>175000</v>
      </c>
      <c r="T40" s="7" t="s">
        <v>65</v>
      </c>
      <c r="U40" s="33">
        <f>SUM(C40:R40)</f>
        <v>119000</v>
      </c>
      <c r="V40" s="4">
        <f t="shared" si="19"/>
        <v>56000</v>
      </c>
      <c r="W40" s="54">
        <f t="shared" si="20"/>
        <v>75</v>
      </c>
      <c r="X40" s="55"/>
      <c r="Y40" s="56">
        <f t="shared" si="21"/>
        <v>19</v>
      </c>
    </row>
    <row r="41" spans="1:32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32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2"/>
      <c r="M42" s="12"/>
      <c r="N42" s="12"/>
      <c r="O42" s="12"/>
      <c r="P42" s="12"/>
      <c r="Q42" s="12"/>
      <c r="R42" s="4"/>
      <c r="S42" s="4"/>
      <c r="T42" s="4"/>
      <c r="U42" s="4"/>
      <c r="V42" s="4"/>
      <c r="W42" s="4"/>
      <c r="X42" s="4"/>
      <c r="Y42" s="4"/>
      <c r="Z42" s="4"/>
    </row>
    <row r="43" spans="1:32" ht="23.4" x14ac:dyDescent="0.45">
      <c r="A43" s="1" t="s">
        <v>234</v>
      </c>
      <c r="B43" s="1">
        <f>B36</f>
        <v>45607</v>
      </c>
      <c r="C43" s="58">
        <f>B186</f>
        <v>103000</v>
      </c>
      <c r="D43" s="4">
        <f t="shared" ref="D43:R43" si="28">C186</f>
        <v>0</v>
      </c>
      <c r="E43" s="4">
        <f t="shared" si="28"/>
        <v>0</v>
      </c>
      <c r="F43" s="4">
        <f t="shared" si="28"/>
        <v>0</v>
      </c>
      <c r="G43" s="4">
        <f t="shared" si="28"/>
        <v>0</v>
      </c>
      <c r="H43" s="4">
        <f t="shared" si="28"/>
        <v>0</v>
      </c>
      <c r="I43" s="4">
        <f t="shared" si="28"/>
        <v>0</v>
      </c>
      <c r="J43" s="4">
        <f t="shared" si="28"/>
        <v>0</v>
      </c>
      <c r="K43" s="4">
        <f t="shared" si="28"/>
        <v>0</v>
      </c>
      <c r="L43" s="4">
        <f t="shared" si="28"/>
        <v>0</v>
      </c>
      <c r="M43" s="4">
        <f t="shared" si="28"/>
        <v>0</v>
      </c>
      <c r="N43" s="4">
        <f t="shared" si="28"/>
        <v>0</v>
      </c>
      <c r="O43" s="4">
        <f t="shared" si="28"/>
        <v>34500</v>
      </c>
      <c r="P43" s="4">
        <f t="shared" si="28"/>
        <v>0</v>
      </c>
      <c r="Q43" s="4">
        <f t="shared" si="28"/>
        <v>0</v>
      </c>
      <c r="R43" s="4">
        <f t="shared" si="28"/>
        <v>2500</v>
      </c>
      <c r="S43" s="4"/>
      <c r="T43" s="4"/>
      <c r="U43" s="4"/>
      <c r="V43" s="4"/>
      <c r="W43" s="4"/>
      <c r="X43" s="4"/>
      <c r="Y43" s="4"/>
      <c r="Z43" s="4"/>
    </row>
    <row r="44" spans="1:32" ht="23.4" x14ac:dyDescent="0.45">
      <c r="A44" s="1" t="s">
        <v>234</v>
      </c>
      <c r="B44" s="1">
        <f t="shared" ref="B44:B47" si="29">B37</f>
        <v>45608</v>
      </c>
      <c r="C44" s="58">
        <f t="shared" ref="C44:R44" si="30">B187</f>
        <v>107000</v>
      </c>
      <c r="D44" s="4">
        <f t="shared" si="30"/>
        <v>0</v>
      </c>
      <c r="E44" s="4">
        <f t="shared" si="30"/>
        <v>0</v>
      </c>
      <c r="F44" s="4">
        <f t="shared" si="30"/>
        <v>0</v>
      </c>
      <c r="G44" s="4">
        <f t="shared" si="30"/>
        <v>0</v>
      </c>
      <c r="H44" s="4">
        <f t="shared" si="30"/>
        <v>0</v>
      </c>
      <c r="I44" s="4">
        <f t="shared" si="30"/>
        <v>0</v>
      </c>
      <c r="J44" s="4">
        <f t="shared" si="30"/>
        <v>0</v>
      </c>
      <c r="K44" s="4">
        <f t="shared" si="30"/>
        <v>0</v>
      </c>
      <c r="L44" s="4">
        <f t="shared" si="30"/>
        <v>0</v>
      </c>
      <c r="M44" s="4">
        <f t="shared" si="30"/>
        <v>0</v>
      </c>
      <c r="N44" s="4">
        <f t="shared" si="30"/>
        <v>0</v>
      </c>
      <c r="O44" s="4">
        <f t="shared" si="30"/>
        <v>34500</v>
      </c>
      <c r="P44" s="4">
        <f t="shared" si="30"/>
        <v>0</v>
      </c>
      <c r="Q44" s="4">
        <f t="shared" si="30"/>
        <v>0</v>
      </c>
      <c r="R44" s="4">
        <f t="shared" si="30"/>
        <v>2500</v>
      </c>
      <c r="S44" s="4"/>
      <c r="T44" s="4"/>
      <c r="U44" s="4"/>
      <c r="V44" s="4"/>
      <c r="W44" s="4"/>
      <c r="X44" s="4"/>
      <c r="Y44" s="4"/>
      <c r="Z44" s="4"/>
    </row>
    <row r="45" spans="1:32" ht="23.4" x14ac:dyDescent="0.45">
      <c r="A45" s="1" t="s">
        <v>234</v>
      </c>
      <c r="B45" s="1">
        <f t="shared" si="29"/>
        <v>45609</v>
      </c>
      <c r="C45" s="58">
        <f t="shared" ref="C45:R45" si="31">B188</f>
        <v>141000</v>
      </c>
      <c r="D45" s="4">
        <f t="shared" si="31"/>
        <v>0</v>
      </c>
      <c r="E45" s="4">
        <f t="shared" si="31"/>
        <v>0</v>
      </c>
      <c r="F45" s="4">
        <f t="shared" si="31"/>
        <v>0</v>
      </c>
      <c r="G45" s="4">
        <f t="shared" si="31"/>
        <v>0</v>
      </c>
      <c r="H45" s="4">
        <f t="shared" si="31"/>
        <v>0</v>
      </c>
      <c r="I45" s="4">
        <f t="shared" si="31"/>
        <v>0</v>
      </c>
      <c r="J45" s="4">
        <f t="shared" si="31"/>
        <v>0</v>
      </c>
      <c r="K45" s="4">
        <f t="shared" si="31"/>
        <v>0</v>
      </c>
      <c r="L45" s="4">
        <f t="shared" si="31"/>
        <v>0</v>
      </c>
      <c r="M45" s="4">
        <f t="shared" si="31"/>
        <v>0</v>
      </c>
      <c r="N45" s="4">
        <f t="shared" si="31"/>
        <v>0</v>
      </c>
      <c r="O45" s="4">
        <f t="shared" si="31"/>
        <v>34500</v>
      </c>
      <c r="P45" s="4">
        <f t="shared" si="31"/>
        <v>0</v>
      </c>
      <c r="Q45" s="4">
        <f t="shared" si="31"/>
        <v>0</v>
      </c>
      <c r="R45" s="4">
        <f t="shared" si="31"/>
        <v>2500</v>
      </c>
      <c r="S45" s="4"/>
      <c r="T45" s="4"/>
      <c r="U45" s="4"/>
      <c r="V45" s="4"/>
      <c r="W45" s="4"/>
      <c r="X45" s="4"/>
      <c r="Y45" s="4"/>
      <c r="Z45" s="4"/>
    </row>
    <row r="46" spans="1:32" ht="23.4" x14ac:dyDescent="0.45">
      <c r="A46" s="1" t="s">
        <v>234</v>
      </c>
      <c r="B46" s="1">
        <f t="shared" si="29"/>
        <v>45610</v>
      </c>
      <c r="C46" s="58">
        <f t="shared" ref="C46:R46" si="32">B189</f>
        <v>141000</v>
      </c>
      <c r="D46" s="4">
        <f t="shared" si="32"/>
        <v>0</v>
      </c>
      <c r="E46" s="4">
        <f t="shared" si="32"/>
        <v>0</v>
      </c>
      <c r="F46" s="4">
        <f t="shared" si="32"/>
        <v>0</v>
      </c>
      <c r="G46" s="4">
        <f t="shared" si="32"/>
        <v>0</v>
      </c>
      <c r="H46" s="4">
        <f t="shared" si="32"/>
        <v>0</v>
      </c>
      <c r="I46" s="4">
        <f t="shared" si="32"/>
        <v>0</v>
      </c>
      <c r="J46" s="4">
        <f t="shared" si="32"/>
        <v>0</v>
      </c>
      <c r="K46" s="4">
        <f t="shared" si="32"/>
        <v>0</v>
      </c>
      <c r="L46" s="4">
        <f t="shared" si="32"/>
        <v>0</v>
      </c>
      <c r="M46" s="4">
        <f t="shared" si="32"/>
        <v>0</v>
      </c>
      <c r="N46" s="4">
        <f t="shared" si="32"/>
        <v>0</v>
      </c>
      <c r="O46" s="4">
        <f t="shared" si="32"/>
        <v>18000</v>
      </c>
      <c r="P46" s="4">
        <f t="shared" si="32"/>
        <v>0</v>
      </c>
      <c r="Q46" s="4">
        <f t="shared" si="32"/>
        <v>0</v>
      </c>
      <c r="R46" s="4">
        <f t="shared" si="32"/>
        <v>2500</v>
      </c>
      <c r="S46" s="4"/>
      <c r="T46" s="4"/>
      <c r="U46" s="4"/>
      <c r="V46" s="4"/>
      <c r="W46" s="4"/>
      <c r="X46" s="4"/>
      <c r="Y46" s="4"/>
      <c r="Z46" s="4"/>
    </row>
    <row r="47" spans="1:32" ht="23.4" x14ac:dyDescent="0.45">
      <c r="A47" s="1" t="s">
        <v>234</v>
      </c>
      <c r="B47" s="1">
        <f t="shared" si="29"/>
        <v>45611</v>
      </c>
      <c r="C47" s="58">
        <f t="shared" ref="C47:R47" si="33">B190</f>
        <v>156000</v>
      </c>
      <c r="D47" s="4">
        <f t="shared" si="33"/>
        <v>0</v>
      </c>
      <c r="E47" s="4">
        <f t="shared" si="33"/>
        <v>0</v>
      </c>
      <c r="F47" s="4">
        <f t="shared" si="33"/>
        <v>0</v>
      </c>
      <c r="G47" s="4">
        <f t="shared" si="33"/>
        <v>0</v>
      </c>
      <c r="H47" s="4">
        <f t="shared" si="33"/>
        <v>0</v>
      </c>
      <c r="I47" s="4">
        <f t="shared" si="33"/>
        <v>0</v>
      </c>
      <c r="J47" s="4">
        <f t="shared" si="33"/>
        <v>0</v>
      </c>
      <c r="K47" s="4">
        <f t="shared" si="33"/>
        <v>0</v>
      </c>
      <c r="L47" s="4">
        <f t="shared" si="33"/>
        <v>0</v>
      </c>
      <c r="M47" s="4">
        <f t="shared" si="33"/>
        <v>0</v>
      </c>
      <c r="N47" s="4">
        <f t="shared" si="33"/>
        <v>0</v>
      </c>
      <c r="O47" s="4">
        <f t="shared" si="33"/>
        <v>16500</v>
      </c>
      <c r="P47" s="4">
        <f t="shared" si="33"/>
        <v>0</v>
      </c>
      <c r="Q47" s="4">
        <f t="shared" si="33"/>
        <v>0</v>
      </c>
      <c r="R47" s="4">
        <f t="shared" si="33"/>
        <v>2500</v>
      </c>
      <c r="S47" s="4"/>
      <c r="T47" s="4"/>
      <c r="U47" s="4"/>
      <c r="V47" s="4"/>
      <c r="W47" s="4"/>
      <c r="X47" s="4"/>
      <c r="Y47" s="4"/>
      <c r="Z47" s="4"/>
    </row>
    <row r="48" spans="1:32" x14ac:dyDescent="0.3">
      <c r="A48" s="1"/>
      <c r="B48" s="1"/>
      <c r="C48" s="1"/>
      <c r="D48" s="1"/>
    </row>
    <row r="49" spans="1:26" x14ac:dyDescent="0.3">
      <c r="A49" s="1"/>
      <c r="B49" s="1"/>
      <c r="C49" s="1"/>
      <c r="D49" s="1"/>
      <c r="T49" s="7" t="s">
        <v>234</v>
      </c>
      <c r="U49" s="32">
        <f>CORREL(U3:U34,S3:S34)</f>
        <v>0.99909434182112555</v>
      </c>
      <c r="X49" t="s">
        <v>37</v>
      </c>
      <c r="Y49" s="32">
        <f>CORREL(Y3:Y29,X3:X29)</f>
        <v>0.99898364301340337</v>
      </c>
      <c r="Z49" s="8" t="s">
        <v>235</v>
      </c>
    </row>
    <row r="50" spans="1:26" ht="18" x14ac:dyDescent="0.3">
      <c r="A50" s="13"/>
      <c r="Y50" s="8"/>
    </row>
    <row r="51" spans="1:26" x14ac:dyDescent="0.3">
      <c r="A51" s="14"/>
      <c r="Y51" s="8"/>
    </row>
    <row r="54" spans="1:26" ht="18" x14ac:dyDescent="0.3">
      <c r="A54" s="15" t="s">
        <v>66</v>
      </c>
      <c r="B54" s="16">
        <v>1617788</v>
      </c>
      <c r="C54" s="15" t="s">
        <v>67</v>
      </c>
      <c r="D54" s="16">
        <v>32</v>
      </c>
      <c r="E54" s="15" t="s">
        <v>68</v>
      </c>
      <c r="F54" s="16">
        <v>16</v>
      </c>
      <c r="G54" s="15" t="s">
        <v>69</v>
      </c>
      <c r="H54" s="16">
        <v>32</v>
      </c>
      <c r="I54" s="15" t="s">
        <v>70</v>
      </c>
      <c r="J54" s="16">
        <v>0</v>
      </c>
      <c r="K54" s="15" t="s">
        <v>71</v>
      </c>
      <c r="L54" s="16" t="s">
        <v>72</v>
      </c>
    </row>
    <row r="55" spans="1:26" ht="18.600000000000001" thickBot="1" x14ac:dyDescent="0.35">
      <c r="A55" s="13"/>
    </row>
    <row r="56" spans="1:26" ht="15" thickBot="1" x14ac:dyDescent="0.35">
      <c r="A56" s="17" t="s">
        <v>73</v>
      </c>
      <c r="B56" s="17" t="s">
        <v>74</v>
      </c>
      <c r="C56" s="17" t="s">
        <v>75</v>
      </c>
      <c r="D56" s="17" t="s">
        <v>76</v>
      </c>
      <c r="E56" s="17" t="s">
        <v>77</v>
      </c>
      <c r="F56" s="17" t="s">
        <v>78</v>
      </c>
      <c r="G56" s="17" t="s">
        <v>79</v>
      </c>
      <c r="H56" s="17" t="s">
        <v>80</v>
      </c>
      <c r="I56" s="17" t="s">
        <v>81</v>
      </c>
      <c r="J56" s="17" t="s">
        <v>82</v>
      </c>
      <c r="K56" s="17" t="s">
        <v>83</v>
      </c>
      <c r="L56" s="17" t="s">
        <v>84</v>
      </c>
      <c r="M56" s="17" t="s">
        <v>85</v>
      </c>
      <c r="N56" s="17" t="s">
        <v>86</v>
      </c>
      <c r="O56" s="17" t="s">
        <v>87</v>
      </c>
      <c r="P56" s="17" t="s">
        <v>88</v>
      </c>
      <c r="Q56" s="17" t="s">
        <v>89</v>
      </c>
      <c r="R56" s="17" t="s">
        <v>90</v>
      </c>
    </row>
    <row r="57" spans="1:26" ht="15" thickBot="1" x14ac:dyDescent="0.35">
      <c r="A57" s="17" t="s">
        <v>91</v>
      </c>
      <c r="B57" s="18">
        <v>32</v>
      </c>
      <c r="C57" s="18">
        <v>1</v>
      </c>
      <c r="D57" s="18">
        <v>16</v>
      </c>
      <c r="E57" s="18">
        <v>17</v>
      </c>
      <c r="F57" s="18">
        <v>24</v>
      </c>
      <c r="G57" s="18">
        <v>28</v>
      </c>
      <c r="H57" s="18">
        <v>2</v>
      </c>
      <c r="I57" s="18">
        <v>9</v>
      </c>
      <c r="J57" s="18">
        <v>1</v>
      </c>
      <c r="K57" s="18">
        <v>32</v>
      </c>
      <c r="L57" s="18">
        <v>17</v>
      </c>
      <c r="M57" s="18">
        <v>16</v>
      </c>
      <c r="N57" s="18">
        <v>9</v>
      </c>
      <c r="O57" s="18">
        <v>5</v>
      </c>
      <c r="P57" s="18">
        <v>31</v>
      </c>
      <c r="Q57" s="18">
        <v>24</v>
      </c>
      <c r="R57" s="18">
        <v>160000</v>
      </c>
    </row>
    <row r="58" spans="1:26" ht="15" thickBot="1" x14ac:dyDescent="0.35">
      <c r="A58" s="17" t="s">
        <v>92</v>
      </c>
      <c r="B58" s="18">
        <v>31</v>
      </c>
      <c r="C58" s="18">
        <v>1</v>
      </c>
      <c r="D58" s="18">
        <v>16</v>
      </c>
      <c r="E58" s="18">
        <v>16</v>
      </c>
      <c r="F58" s="18">
        <v>19</v>
      </c>
      <c r="G58" s="18">
        <v>28</v>
      </c>
      <c r="H58" s="18">
        <v>2</v>
      </c>
      <c r="I58" s="18">
        <v>9</v>
      </c>
      <c r="J58" s="18">
        <v>2</v>
      </c>
      <c r="K58" s="18">
        <v>32</v>
      </c>
      <c r="L58" s="18">
        <v>17</v>
      </c>
      <c r="M58" s="18">
        <v>17</v>
      </c>
      <c r="N58" s="18">
        <v>14</v>
      </c>
      <c r="O58" s="18">
        <v>5</v>
      </c>
      <c r="P58" s="18">
        <v>31</v>
      </c>
      <c r="Q58" s="18">
        <v>24</v>
      </c>
      <c r="R58" s="18">
        <v>180000</v>
      </c>
    </row>
    <row r="59" spans="1:26" ht="15" thickBot="1" x14ac:dyDescent="0.35">
      <c r="A59" s="17" t="s">
        <v>93</v>
      </c>
      <c r="B59" s="18">
        <v>30</v>
      </c>
      <c r="C59" s="18">
        <v>1</v>
      </c>
      <c r="D59" s="18">
        <v>16</v>
      </c>
      <c r="E59" s="18">
        <v>15</v>
      </c>
      <c r="F59" s="18">
        <v>14</v>
      </c>
      <c r="G59" s="18">
        <v>28</v>
      </c>
      <c r="H59" s="18">
        <v>2</v>
      </c>
      <c r="I59" s="18">
        <v>9</v>
      </c>
      <c r="J59" s="18">
        <v>3</v>
      </c>
      <c r="K59" s="18">
        <v>32</v>
      </c>
      <c r="L59" s="18">
        <v>17</v>
      </c>
      <c r="M59" s="18">
        <v>18</v>
      </c>
      <c r="N59" s="18">
        <v>19</v>
      </c>
      <c r="O59" s="18">
        <v>5</v>
      </c>
      <c r="P59" s="18">
        <v>31</v>
      </c>
      <c r="Q59" s="18">
        <v>24</v>
      </c>
      <c r="R59" s="18">
        <v>152000</v>
      </c>
    </row>
    <row r="60" spans="1:26" ht="15" thickBot="1" x14ac:dyDescent="0.35">
      <c r="A60" s="17" t="s">
        <v>94</v>
      </c>
      <c r="B60" s="18">
        <v>29</v>
      </c>
      <c r="C60" s="18">
        <v>1</v>
      </c>
      <c r="D60" s="18">
        <v>16</v>
      </c>
      <c r="E60" s="18">
        <v>14</v>
      </c>
      <c r="F60" s="18">
        <v>9</v>
      </c>
      <c r="G60" s="18">
        <v>28</v>
      </c>
      <c r="H60" s="18">
        <v>2</v>
      </c>
      <c r="I60" s="18">
        <v>9</v>
      </c>
      <c r="J60" s="18">
        <v>4</v>
      </c>
      <c r="K60" s="18">
        <v>32</v>
      </c>
      <c r="L60" s="18">
        <v>17</v>
      </c>
      <c r="M60" s="18">
        <v>19</v>
      </c>
      <c r="N60" s="18">
        <v>24</v>
      </c>
      <c r="O60" s="18">
        <v>5</v>
      </c>
      <c r="P60" s="18">
        <v>31</v>
      </c>
      <c r="Q60" s="18">
        <v>24</v>
      </c>
      <c r="R60" s="18">
        <v>149000</v>
      </c>
    </row>
    <row r="61" spans="1:26" ht="15" thickBot="1" x14ac:dyDescent="0.35">
      <c r="A61" s="17" t="s">
        <v>95</v>
      </c>
      <c r="B61" s="18">
        <v>28</v>
      </c>
      <c r="C61" s="18">
        <v>1</v>
      </c>
      <c r="D61" s="18">
        <v>16</v>
      </c>
      <c r="E61" s="18">
        <v>13</v>
      </c>
      <c r="F61" s="18">
        <v>5</v>
      </c>
      <c r="G61" s="18">
        <v>28</v>
      </c>
      <c r="H61" s="18">
        <v>2</v>
      </c>
      <c r="I61" s="18">
        <v>1</v>
      </c>
      <c r="J61" s="18">
        <v>5</v>
      </c>
      <c r="K61" s="18">
        <v>32</v>
      </c>
      <c r="L61" s="18">
        <v>17</v>
      </c>
      <c r="M61" s="18">
        <v>20</v>
      </c>
      <c r="N61" s="18">
        <v>28</v>
      </c>
      <c r="O61" s="18">
        <v>5</v>
      </c>
      <c r="P61" s="18">
        <v>31</v>
      </c>
      <c r="Q61" s="18">
        <v>32</v>
      </c>
      <c r="R61" s="18">
        <v>144000</v>
      </c>
    </row>
    <row r="62" spans="1:26" ht="15" thickBot="1" x14ac:dyDescent="0.35">
      <c r="A62" s="17" t="s">
        <v>96</v>
      </c>
      <c r="B62" s="18">
        <v>27</v>
      </c>
      <c r="C62" s="18">
        <v>1</v>
      </c>
      <c r="D62" s="18">
        <v>16</v>
      </c>
      <c r="E62" s="18">
        <v>12</v>
      </c>
      <c r="F62" s="18">
        <v>1</v>
      </c>
      <c r="G62" s="18">
        <v>21</v>
      </c>
      <c r="H62" s="18">
        <v>2</v>
      </c>
      <c r="I62" s="18">
        <v>1</v>
      </c>
      <c r="J62" s="18">
        <v>6</v>
      </c>
      <c r="K62" s="18">
        <v>32</v>
      </c>
      <c r="L62" s="18">
        <v>17</v>
      </c>
      <c r="M62" s="18">
        <v>21</v>
      </c>
      <c r="N62" s="18">
        <v>32</v>
      </c>
      <c r="O62" s="18">
        <v>12</v>
      </c>
      <c r="P62" s="18">
        <v>31</v>
      </c>
      <c r="Q62" s="18">
        <v>32</v>
      </c>
      <c r="R62" s="18">
        <v>100000</v>
      </c>
    </row>
    <row r="63" spans="1:26" ht="15" thickBot="1" x14ac:dyDescent="0.35">
      <c r="A63" s="17" t="s">
        <v>97</v>
      </c>
      <c r="B63" s="18">
        <v>26</v>
      </c>
      <c r="C63" s="18">
        <v>1</v>
      </c>
      <c r="D63" s="18">
        <v>16</v>
      </c>
      <c r="E63" s="18">
        <v>11</v>
      </c>
      <c r="F63" s="18">
        <v>29</v>
      </c>
      <c r="G63" s="18">
        <v>21</v>
      </c>
      <c r="H63" s="18">
        <v>2</v>
      </c>
      <c r="I63" s="18">
        <v>9</v>
      </c>
      <c r="J63" s="18">
        <v>7</v>
      </c>
      <c r="K63" s="18">
        <v>32</v>
      </c>
      <c r="L63" s="18">
        <v>17</v>
      </c>
      <c r="M63" s="18">
        <v>22</v>
      </c>
      <c r="N63" s="18">
        <v>4</v>
      </c>
      <c r="O63" s="18">
        <v>12</v>
      </c>
      <c r="P63" s="18">
        <v>31</v>
      </c>
      <c r="Q63" s="18">
        <v>24</v>
      </c>
      <c r="R63" s="18">
        <v>158000</v>
      </c>
    </row>
    <row r="64" spans="1:26" ht="15" thickBot="1" x14ac:dyDescent="0.35">
      <c r="A64" s="17" t="s">
        <v>98</v>
      </c>
      <c r="B64" s="18">
        <v>25</v>
      </c>
      <c r="C64" s="18">
        <v>1</v>
      </c>
      <c r="D64" s="18">
        <v>16</v>
      </c>
      <c r="E64" s="18">
        <v>10</v>
      </c>
      <c r="F64" s="18">
        <v>24</v>
      </c>
      <c r="G64" s="18">
        <v>21</v>
      </c>
      <c r="H64" s="18">
        <v>2</v>
      </c>
      <c r="I64" s="18">
        <v>9</v>
      </c>
      <c r="J64" s="18">
        <v>8</v>
      </c>
      <c r="K64" s="18">
        <v>32</v>
      </c>
      <c r="L64" s="18">
        <v>17</v>
      </c>
      <c r="M64" s="18">
        <v>23</v>
      </c>
      <c r="N64" s="18">
        <v>9</v>
      </c>
      <c r="O64" s="18">
        <v>12</v>
      </c>
      <c r="P64" s="18">
        <v>31</v>
      </c>
      <c r="Q64" s="18">
        <v>24</v>
      </c>
      <c r="R64" s="18">
        <v>164000</v>
      </c>
    </row>
    <row r="65" spans="1:18" ht="15" thickBot="1" x14ac:dyDescent="0.35">
      <c r="A65" s="17" t="s">
        <v>99</v>
      </c>
      <c r="B65" s="18">
        <v>24</v>
      </c>
      <c r="C65" s="18">
        <v>1</v>
      </c>
      <c r="D65" s="18">
        <v>16</v>
      </c>
      <c r="E65" s="18">
        <v>9</v>
      </c>
      <c r="F65" s="18">
        <v>19</v>
      </c>
      <c r="G65" s="18">
        <v>21</v>
      </c>
      <c r="H65" s="18">
        <v>2</v>
      </c>
      <c r="I65" s="18">
        <v>9</v>
      </c>
      <c r="J65" s="18">
        <v>9</v>
      </c>
      <c r="K65" s="18">
        <v>32</v>
      </c>
      <c r="L65" s="18">
        <v>17</v>
      </c>
      <c r="M65" s="18">
        <v>24</v>
      </c>
      <c r="N65" s="18">
        <v>14</v>
      </c>
      <c r="O65" s="18">
        <v>12</v>
      </c>
      <c r="P65" s="18">
        <v>31</v>
      </c>
      <c r="Q65" s="18">
        <v>24</v>
      </c>
      <c r="R65" s="18">
        <v>168000</v>
      </c>
    </row>
    <row r="66" spans="1:18" ht="15" thickBot="1" x14ac:dyDescent="0.35">
      <c r="A66" s="17" t="s">
        <v>100</v>
      </c>
      <c r="B66" s="18">
        <v>23</v>
      </c>
      <c r="C66" s="18">
        <v>1</v>
      </c>
      <c r="D66" s="18">
        <v>16</v>
      </c>
      <c r="E66" s="18">
        <v>8</v>
      </c>
      <c r="F66" s="18">
        <v>14</v>
      </c>
      <c r="G66" s="18">
        <v>21</v>
      </c>
      <c r="H66" s="18">
        <v>2</v>
      </c>
      <c r="I66" s="18">
        <v>9</v>
      </c>
      <c r="J66" s="18">
        <v>10</v>
      </c>
      <c r="K66" s="18">
        <v>32</v>
      </c>
      <c r="L66" s="18">
        <v>17</v>
      </c>
      <c r="M66" s="18">
        <v>25</v>
      </c>
      <c r="N66" s="18">
        <v>19</v>
      </c>
      <c r="O66" s="18">
        <v>12</v>
      </c>
      <c r="P66" s="18">
        <v>31</v>
      </c>
      <c r="Q66" s="18">
        <v>24</v>
      </c>
      <c r="R66" s="18">
        <v>188000</v>
      </c>
    </row>
    <row r="67" spans="1:18" ht="15" thickBot="1" x14ac:dyDescent="0.35">
      <c r="A67" s="17" t="s">
        <v>101</v>
      </c>
      <c r="B67" s="18">
        <v>22</v>
      </c>
      <c r="C67" s="18">
        <v>1</v>
      </c>
      <c r="D67" s="18">
        <v>16</v>
      </c>
      <c r="E67" s="18">
        <v>7</v>
      </c>
      <c r="F67" s="18">
        <v>9</v>
      </c>
      <c r="G67" s="18">
        <v>21</v>
      </c>
      <c r="H67" s="18">
        <v>2</v>
      </c>
      <c r="I67" s="18">
        <v>9</v>
      </c>
      <c r="J67" s="18">
        <v>11</v>
      </c>
      <c r="K67" s="18">
        <v>32</v>
      </c>
      <c r="L67" s="18">
        <v>17</v>
      </c>
      <c r="M67" s="18">
        <v>26</v>
      </c>
      <c r="N67" s="18">
        <v>24</v>
      </c>
      <c r="O67" s="18">
        <v>12</v>
      </c>
      <c r="P67" s="18">
        <v>31</v>
      </c>
      <c r="Q67" s="18">
        <v>24</v>
      </c>
      <c r="R67" s="18">
        <v>153000</v>
      </c>
    </row>
    <row r="68" spans="1:18" ht="15" thickBot="1" x14ac:dyDescent="0.35">
      <c r="A68" s="17" t="s">
        <v>102</v>
      </c>
      <c r="B68" s="18">
        <v>21</v>
      </c>
      <c r="C68" s="18">
        <v>1</v>
      </c>
      <c r="D68" s="18">
        <v>16</v>
      </c>
      <c r="E68" s="18">
        <v>6</v>
      </c>
      <c r="F68" s="18">
        <v>5</v>
      </c>
      <c r="G68" s="18">
        <v>21</v>
      </c>
      <c r="H68" s="18">
        <v>2</v>
      </c>
      <c r="I68" s="18">
        <v>1</v>
      </c>
      <c r="J68" s="18">
        <v>12</v>
      </c>
      <c r="K68" s="18">
        <v>32</v>
      </c>
      <c r="L68" s="18">
        <v>17</v>
      </c>
      <c r="M68" s="18">
        <v>27</v>
      </c>
      <c r="N68" s="18">
        <v>28</v>
      </c>
      <c r="O68" s="18">
        <v>12</v>
      </c>
      <c r="P68" s="18">
        <v>31</v>
      </c>
      <c r="Q68" s="18">
        <v>32</v>
      </c>
      <c r="R68" s="18">
        <v>100000</v>
      </c>
    </row>
    <row r="69" spans="1:18" ht="15" thickBot="1" x14ac:dyDescent="0.35">
      <c r="A69" s="17" t="s">
        <v>103</v>
      </c>
      <c r="B69" s="18">
        <v>20</v>
      </c>
      <c r="C69" s="18">
        <v>1</v>
      </c>
      <c r="D69" s="18">
        <v>16</v>
      </c>
      <c r="E69" s="18">
        <v>5</v>
      </c>
      <c r="F69" s="18">
        <v>1</v>
      </c>
      <c r="G69" s="18">
        <v>14</v>
      </c>
      <c r="H69" s="18">
        <v>2</v>
      </c>
      <c r="I69" s="18">
        <v>1</v>
      </c>
      <c r="J69" s="18">
        <v>13</v>
      </c>
      <c r="K69" s="18">
        <v>32</v>
      </c>
      <c r="L69" s="18">
        <v>17</v>
      </c>
      <c r="M69" s="18">
        <v>28</v>
      </c>
      <c r="N69" s="18">
        <v>32</v>
      </c>
      <c r="O69" s="18">
        <v>19</v>
      </c>
      <c r="P69" s="18">
        <v>31</v>
      </c>
      <c r="Q69" s="18">
        <v>32</v>
      </c>
      <c r="R69" s="18">
        <v>100000</v>
      </c>
    </row>
    <row r="70" spans="1:18" ht="15" thickBot="1" x14ac:dyDescent="0.35">
      <c r="A70" s="17" t="s">
        <v>104</v>
      </c>
      <c r="B70" s="18">
        <v>19</v>
      </c>
      <c r="C70" s="18">
        <v>1</v>
      </c>
      <c r="D70" s="18">
        <v>16</v>
      </c>
      <c r="E70" s="18">
        <v>4</v>
      </c>
      <c r="F70" s="18">
        <v>29</v>
      </c>
      <c r="G70" s="18">
        <v>14</v>
      </c>
      <c r="H70" s="18">
        <v>2</v>
      </c>
      <c r="I70" s="18">
        <v>9</v>
      </c>
      <c r="J70" s="18">
        <v>14</v>
      </c>
      <c r="K70" s="18">
        <v>32</v>
      </c>
      <c r="L70" s="18">
        <v>17</v>
      </c>
      <c r="M70" s="18">
        <v>29</v>
      </c>
      <c r="N70" s="18">
        <v>4</v>
      </c>
      <c r="O70" s="18">
        <v>19</v>
      </c>
      <c r="P70" s="18">
        <v>31</v>
      </c>
      <c r="Q70" s="18">
        <v>24</v>
      </c>
      <c r="R70" s="18">
        <v>165000</v>
      </c>
    </row>
    <row r="71" spans="1:18" ht="15" thickBot="1" x14ac:dyDescent="0.35">
      <c r="A71" s="17" t="s">
        <v>105</v>
      </c>
      <c r="B71" s="18">
        <v>18</v>
      </c>
      <c r="C71" s="18">
        <v>1</v>
      </c>
      <c r="D71" s="18">
        <v>16</v>
      </c>
      <c r="E71" s="18">
        <v>3</v>
      </c>
      <c r="F71" s="18">
        <v>24</v>
      </c>
      <c r="G71" s="18">
        <v>14</v>
      </c>
      <c r="H71" s="18">
        <v>2</v>
      </c>
      <c r="I71" s="18">
        <v>9</v>
      </c>
      <c r="J71" s="18">
        <v>15</v>
      </c>
      <c r="K71" s="18">
        <v>32</v>
      </c>
      <c r="L71" s="18">
        <v>17</v>
      </c>
      <c r="M71" s="18">
        <v>30</v>
      </c>
      <c r="N71" s="18">
        <v>9</v>
      </c>
      <c r="O71" s="18">
        <v>19</v>
      </c>
      <c r="P71" s="18">
        <v>31</v>
      </c>
      <c r="Q71" s="18">
        <v>24</v>
      </c>
      <c r="R71" s="18">
        <v>170000</v>
      </c>
    </row>
    <row r="72" spans="1:18" ht="15" thickBot="1" x14ac:dyDescent="0.35">
      <c r="A72" s="17" t="s">
        <v>106</v>
      </c>
      <c r="B72" s="18">
        <v>17</v>
      </c>
      <c r="C72" s="18">
        <v>1</v>
      </c>
      <c r="D72" s="18">
        <v>16</v>
      </c>
      <c r="E72" s="18">
        <v>2</v>
      </c>
      <c r="F72" s="18">
        <v>19</v>
      </c>
      <c r="G72" s="18">
        <v>14</v>
      </c>
      <c r="H72" s="18">
        <v>2</v>
      </c>
      <c r="I72" s="18">
        <v>9</v>
      </c>
      <c r="J72" s="18">
        <v>16</v>
      </c>
      <c r="K72" s="18">
        <v>32</v>
      </c>
      <c r="L72" s="18">
        <v>17</v>
      </c>
      <c r="M72" s="18">
        <v>31</v>
      </c>
      <c r="N72" s="18">
        <v>14</v>
      </c>
      <c r="O72" s="18">
        <v>19</v>
      </c>
      <c r="P72" s="18">
        <v>31</v>
      </c>
      <c r="Q72" s="18">
        <v>24</v>
      </c>
      <c r="R72" s="18">
        <v>161000</v>
      </c>
    </row>
    <row r="73" spans="1:18" ht="15" thickBot="1" x14ac:dyDescent="0.35">
      <c r="A73" s="17" t="s">
        <v>107</v>
      </c>
      <c r="B73" s="18">
        <v>16</v>
      </c>
      <c r="C73" s="18">
        <v>1</v>
      </c>
      <c r="D73" s="18">
        <v>16</v>
      </c>
      <c r="E73" s="18">
        <v>1</v>
      </c>
      <c r="F73" s="18">
        <v>14</v>
      </c>
      <c r="G73" s="18">
        <v>14</v>
      </c>
      <c r="H73" s="18">
        <v>2</v>
      </c>
      <c r="I73" s="18">
        <v>9</v>
      </c>
      <c r="J73" s="18">
        <v>17</v>
      </c>
      <c r="K73" s="18">
        <v>32</v>
      </c>
      <c r="L73" s="18">
        <v>17</v>
      </c>
      <c r="M73" s="18">
        <v>32</v>
      </c>
      <c r="N73" s="18">
        <v>19</v>
      </c>
      <c r="O73" s="18">
        <v>19</v>
      </c>
      <c r="P73" s="18">
        <v>31</v>
      </c>
      <c r="Q73" s="18">
        <v>24</v>
      </c>
      <c r="R73" s="18">
        <v>145000</v>
      </c>
    </row>
    <row r="74" spans="1:18" ht="15" thickBot="1" x14ac:dyDescent="0.35">
      <c r="A74" s="17" t="s">
        <v>108</v>
      </c>
      <c r="B74" s="18">
        <v>15</v>
      </c>
      <c r="C74" s="18">
        <v>1</v>
      </c>
      <c r="D74" s="18">
        <v>1</v>
      </c>
      <c r="E74" s="18">
        <v>32</v>
      </c>
      <c r="F74" s="18">
        <v>9</v>
      </c>
      <c r="G74" s="18">
        <v>14</v>
      </c>
      <c r="H74" s="18">
        <v>1</v>
      </c>
      <c r="I74" s="18">
        <v>9</v>
      </c>
      <c r="J74" s="18">
        <v>18</v>
      </c>
      <c r="K74" s="18">
        <v>32</v>
      </c>
      <c r="L74" s="18">
        <v>32</v>
      </c>
      <c r="M74" s="18">
        <v>1</v>
      </c>
      <c r="N74" s="18">
        <v>24</v>
      </c>
      <c r="O74" s="18">
        <v>19</v>
      </c>
      <c r="P74" s="18">
        <v>32</v>
      </c>
      <c r="Q74" s="18">
        <v>24</v>
      </c>
      <c r="R74" s="18">
        <v>100000</v>
      </c>
    </row>
    <row r="75" spans="1:18" ht="15" thickBot="1" x14ac:dyDescent="0.35">
      <c r="A75" s="17" t="s">
        <v>109</v>
      </c>
      <c r="B75" s="18">
        <v>14</v>
      </c>
      <c r="C75" s="18">
        <v>1</v>
      </c>
      <c r="D75" s="18">
        <v>1</v>
      </c>
      <c r="E75" s="18">
        <v>31</v>
      </c>
      <c r="F75" s="18">
        <v>5</v>
      </c>
      <c r="G75" s="18">
        <v>14</v>
      </c>
      <c r="H75" s="18">
        <v>2</v>
      </c>
      <c r="I75" s="18">
        <v>1</v>
      </c>
      <c r="J75" s="18">
        <v>19</v>
      </c>
      <c r="K75" s="18">
        <v>32</v>
      </c>
      <c r="L75" s="18">
        <v>32</v>
      </c>
      <c r="M75" s="18">
        <v>2</v>
      </c>
      <c r="N75" s="18">
        <v>28</v>
      </c>
      <c r="O75" s="18">
        <v>19</v>
      </c>
      <c r="P75" s="18">
        <v>31</v>
      </c>
      <c r="Q75" s="18">
        <v>32</v>
      </c>
      <c r="R75" s="18">
        <v>134000</v>
      </c>
    </row>
    <row r="76" spans="1:18" ht="15" thickBot="1" x14ac:dyDescent="0.35">
      <c r="A76" s="17" t="s">
        <v>110</v>
      </c>
      <c r="B76" s="18">
        <v>13</v>
      </c>
      <c r="C76" s="18">
        <v>1</v>
      </c>
      <c r="D76" s="18">
        <v>1</v>
      </c>
      <c r="E76" s="18">
        <v>30</v>
      </c>
      <c r="F76" s="18">
        <v>1</v>
      </c>
      <c r="G76" s="18">
        <v>7</v>
      </c>
      <c r="H76" s="18">
        <v>2</v>
      </c>
      <c r="I76" s="18">
        <v>1</v>
      </c>
      <c r="J76" s="18">
        <v>20</v>
      </c>
      <c r="K76" s="18">
        <v>32</v>
      </c>
      <c r="L76" s="18">
        <v>32</v>
      </c>
      <c r="M76" s="18">
        <v>3</v>
      </c>
      <c r="N76" s="18">
        <v>32</v>
      </c>
      <c r="O76" s="18">
        <v>26</v>
      </c>
      <c r="P76" s="18">
        <v>31</v>
      </c>
      <c r="Q76" s="18">
        <v>32</v>
      </c>
      <c r="R76" s="18">
        <v>100000</v>
      </c>
    </row>
    <row r="77" spans="1:18" ht="15" thickBot="1" x14ac:dyDescent="0.35">
      <c r="A77" s="17" t="s">
        <v>111</v>
      </c>
      <c r="B77" s="18">
        <v>12</v>
      </c>
      <c r="C77" s="18">
        <v>1</v>
      </c>
      <c r="D77" s="18">
        <v>1</v>
      </c>
      <c r="E77" s="18">
        <v>29</v>
      </c>
      <c r="F77" s="18">
        <v>29</v>
      </c>
      <c r="G77" s="18">
        <v>7</v>
      </c>
      <c r="H77" s="18">
        <v>2</v>
      </c>
      <c r="I77" s="18">
        <v>9</v>
      </c>
      <c r="J77" s="18">
        <v>21</v>
      </c>
      <c r="K77" s="18">
        <v>32</v>
      </c>
      <c r="L77" s="18">
        <v>32</v>
      </c>
      <c r="M77" s="18">
        <v>4</v>
      </c>
      <c r="N77" s="18">
        <v>4</v>
      </c>
      <c r="O77" s="18">
        <v>26</v>
      </c>
      <c r="P77" s="18">
        <v>31</v>
      </c>
      <c r="Q77" s="18">
        <v>24</v>
      </c>
      <c r="R77" s="18">
        <v>137000</v>
      </c>
    </row>
    <row r="78" spans="1:18" ht="15" thickBot="1" x14ac:dyDescent="0.35">
      <c r="A78" s="17" t="s">
        <v>112</v>
      </c>
      <c r="B78" s="18">
        <v>11</v>
      </c>
      <c r="C78" s="18">
        <v>1</v>
      </c>
      <c r="D78" s="18">
        <v>1</v>
      </c>
      <c r="E78" s="18">
        <v>28</v>
      </c>
      <c r="F78" s="18">
        <v>24</v>
      </c>
      <c r="G78" s="18">
        <v>7</v>
      </c>
      <c r="H78" s="18">
        <v>2</v>
      </c>
      <c r="I78" s="18">
        <v>9</v>
      </c>
      <c r="J78" s="18">
        <v>22</v>
      </c>
      <c r="K78" s="18">
        <v>32</v>
      </c>
      <c r="L78" s="18">
        <v>32</v>
      </c>
      <c r="M78" s="18">
        <v>5</v>
      </c>
      <c r="N78" s="18">
        <v>9</v>
      </c>
      <c r="O78" s="18">
        <v>26</v>
      </c>
      <c r="P78" s="18">
        <v>31</v>
      </c>
      <c r="Q78" s="18">
        <v>24</v>
      </c>
      <c r="R78" s="18">
        <v>147000</v>
      </c>
    </row>
    <row r="79" spans="1:18" ht="15" thickBot="1" x14ac:dyDescent="0.35">
      <c r="A79" s="17" t="s">
        <v>113</v>
      </c>
      <c r="B79" s="18">
        <v>10</v>
      </c>
      <c r="C79" s="18">
        <v>1</v>
      </c>
      <c r="D79" s="18">
        <v>1</v>
      </c>
      <c r="E79" s="18">
        <v>27</v>
      </c>
      <c r="F79" s="18">
        <v>19</v>
      </c>
      <c r="G79" s="18">
        <v>7</v>
      </c>
      <c r="H79" s="18">
        <v>2</v>
      </c>
      <c r="I79" s="18">
        <v>9</v>
      </c>
      <c r="J79" s="18">
        <v>23</v>
      </c>
      <c r="K79" s="18">
        <v>32</v>
      </c>
      <c r="L79" s="18">
        <v>32</v>
      </c>
      <c r="M79" s="18">
        <v>6</v>
      </c>
      <c r="N79" s="18">
        <v>14</v>
      </c>
      <c r="O79" s="18">
        <v>26</v>
      </c>
      <c r="P79" s="18">
        <v>31</v>
      </c>
      <c r="Q79" s="18">
        <v>24</v>
      </c>
      <c r="R79" s="18">
        <v>160000</v>
      </c>
    </row>
    <row r="80" spans="1:18" ht="15" thickBot="1" x14ac:dyDescent="0.35">
      <c r="A80" s="17" t="s">
        <v>114</v>
      </c>
      <c r="B80" s="18">
        <v>9</v>
      </c>
      <c r="C80" s="18">
        <v>1</v>
      </c>
      <c r="D80" s="18">
        <v>1</v>
      </c>
      <c r="E80" s="18">
        <v>26</v>
      </c>
      <c r="F80" s="18">
        <v>14</v>
      </c>
      <c r="G80" s="18">
        <v>7</v>
      </c>
      <c r="H80" s="18">
        <v>2</v>
      </c>
      <c r="I80" s="18">
        <v>9</v>
      </c>
      <c r="J80" s="18">
        <v>24</v>
      </c>
      <c r="K80" s="18">
        <v>32</v>
      </c>
      <c r="L80" s="18">
        <v>32</v>
      </c>
      <c r="M80" s="18">
        <v>7</v>
      </c>
      <c r="N80" s="18">
        <v>19</v>
      </c>
      <c r="O80" s="18">
        <v>26</v>
      </c>
      <c r="P80" s="18">
        <v>31</v>
      </c>
      <c r="Q80" s="18">
        <v>24</v>
      </c>
      <c r="R80" s="18">
        <v>171000</v>
      </c>
    </row>
    <row r="81" spans="1:18" ht="15" thickBot="1" x14ac:dyDescent="0.35">
      <c r="A81" s="17" t="s">
        <v>115</v>
      </c>
      <c r="B81" s="18">
        <v>8</v>
      </c>
      <c r="C81" s="18">
        <v>1</v>
      </c>
      <c r="D81" s="18">
        <v>1</v>
      </c>
      <c r="E81" s="18">
        <v>25</v>
      </c>
      <c r="F81" s="18">
        <v>9</v>
      </c>
      <c r="G81" s="18">
        <v>7</v>
      </c>
      <c r="H81" s="18">
        <v>2</v>
      </c>
      <c r="I81" s="18">
        <v>9</v>
      </c>
      <c r="J81" s="18">
        <v>25</v>
      </c>
      <c r="K81" s="18">
        <v>32</v>
      </c>
      <c r="L81" s="18">
        <v>32</v>
      </c>
      <c r="M81" s="18">
        <v>8</v>
      </c>
      <c r="N81" s="18">
        <v>24</v>
      </c>
      <c r="O81" s="18">
        <v>26</v>
      </c>
      <c r="P81" s="18">
        <v>31</v>
      </c>
      <c r="Q81" s="18">
        <v>24</v>
      </c>
      <c r="R81" s="18">
        <v>180000</v>
      </c>
    </row>
    <row r="82" spans="1:18" ht="15" thickBot="1" x14ac:dyDescent="0.35">
      <c r="A82" s="17" t="s">
        <v>116</v>
      </c>
      <c r="B82" s="18">
        <v>7</v>
      </c>
      <c r="C82" s="18">
        <v>1</v>
      </c>
      <c r="D82" s="18">
        <v>1</v>
      </c>
      <c r="E82" s="18">
        <v>24</v>
      </c>
      <c r="F82" s="18">
        <v>5</v>
      </c>
      <c r="G82" s="18">
        <v>7</v>
      </c>
      <c r="H82" s="18">
        <v>2</v>
      </c>
      <c r="I82" s="18">
        <v>1</v>
      </c>
      <c r="J82" s="18">
        <v>26</v>
      </c>
      <c r="K82" s="18">
        <v>32</v>
      </c>
      <c r="L82" s="18">
        <v>32</v>
      </c>
      <c r="M82" s="18">
        <v>9</v>
      </c>
      <c r="N82" s="18">
        <v>28</v>
      </c>
      <c r="O82" s="18">
        <v>26</v>
      </c>
      <c r="P82" s="18">
        <v>31</v>
      </c>
      <c r="Q82" s="18">
        <v>32</v>
      </c>
      <c r="R82" s="18">
        <v>150000</v>
      </c>
    </row>
    <row r="83" spans="1:18" ht="15" thickBot="1" x14ac:dyDescent="0.35">
      <c r="A83" s="17" t="s">
        <v>117</v>
      </c>
      <c r="B83" s="18">
        <v>6</v>
      </c>
      <c r="C83" s="18">
        <v>1</v>
      </c>
      <c r="D83" s="18">
        <v>1</v>
      </c>
      <c r="E83" s="18">
        <v>23</v>
      </c>
      <c r="F83" s="18">
        <v>1</v>
      </c>
      <c r="G83" s="18">
        <v>1</v>
      </c>
      <c r="H83" s="18">
        <v>2</v>
      </c>
      <c r="I83" s="18">
        <v>1</v>
      </c>
      <c r="J83" s="18">
        <v>27</v>
      </c>
      <c r="K83" s="18">
        <v>32</v>
      </c>
      <c r="L83" s="18">
        <v>32</v>
      </c>
      <c r="M83" s="18">
        <v>10</v>
      </c>
      <c r="N83" s="18">
        <v>32</v>
      </c>
      <c r="O83" s="18">
        <v>32</v>
      </c>
      <c r="P83" s="18">
        <v>31</v>
      </c>
      <c r="Q83" s="18">
        <v>32</v>
      </c>
      <c r="R83" s="18">
        <v>100000</v>
      </c>
    </row>
    <row r="84" spans="1:18" ht="15" thickBot="1" x14ac:dyDescent="0.35">
      <c r="A84" s="17" t="s">
        <v>118</v>
      </c>
      <c r="B84" s="18">
        <v>5</v>
      </c>
      <c r="C84" s="18">
        <v>1</v>
      </c>
      <c r="D84" s="18">
        <v>1</v>
      </c>
      <c r="E84" s="18">
        <v>22</v>
      </c>
      <c r="F84" s="18">
        <v>29</v>
      </c>
      <c r="G84" s="18">
        <v>1</v>
      </c>
      <c r="H84" s="18">
        <v>2</v>
      </c>
      <c r="I84" s="18">
        <v>9</v>
      </c>
      <c r="J84" s="18">
        <v>28</v>
      </c>
      <c r="K84" s="18">
        <v>32</v>
      </c>
      <c r="L84" s="18">
        <v>32</v>
      </c>
      <c r="M84" s="18">
        <v>11</v>
      </c>
      <c r="N84" s="18">
        <v>4</v>
      </c>
      <c r="O84" s="18">
        <v>32</v>
      </c>
      <c r="P84" s="18">
        <v>31</v>
      </c>
      <c r="Q84" s="18">
        <v>24</v>
      </c>
      <c r="R84" s="18">
        <v>140000</v>
      </c>
    </row>
    <row r="85" spans="1:18" ht="15" thickBot="1" x14ac:dyDescent="0.35">
      <c r="A85" s="17" t="s">
        <v>119</v>
      </c>
      <c r="B85" s="18">
        <v>4</v>
      </c>
      <c r="C85" s="18">
        <v>1</v>
      </c>
      <c r="D85" s="18">
        <v>1</v>
      </c>
      <c r="E85" s="18">
        <v>21</v>
      </c>
      <c r="F85" s="18">
        <v>24</v>
      </c>
      <c r="G85" s="18">
        <v>1</v>
      </c>
      <c r="H85" s="18">
        <v>2</v>
      </c>
      <c r="I85" s="18">
        <v>9</v>
      </c>
      <c r="J85" s="18">
        <v>29</v>
      </c>
      <c r="K85" s="18">
        <v>32</v>
      </c>
      <c r="L85" s="18">
        <v>32</v>
      </c>
      <c r="M85" s="18">
        <v>12</v>
      </c>
      <c r="N85" s="18">
        <v>9</v>
      </c>
      <c r="O85" s="18">
        <v>32</v>
      </c>
      <c r="P85" s="18">
        <v>31</v>
      </c>
      <c r="Q85" s="18">
        <v>24</v>
      </c>
      <c r="R85" s="18">
        <v>144000</v>
      </c>
    </row>
    <row r="86" spans="1:18" ht="15" thickBot="1" x14ac:dyDescent="0.35">
      <c r="A86" s="17" t="s">
        <v>120</v>
      </c>
      <c r="B86" s="18">
        <v>3</v>
      </c>
      <c r="C86" s="18">
        <v>1</v>
      </c>
      <c r="D86" s="18">
        <v>1</v>
      </c>
      <c r="E86" s="18">
        <v>20</v>
      </c>
      <c r="F86" s="18">
        <v>19</v>
      </c>
      <c r="G86" s="18">
        <v>1</v>
      </c>
      <c r="H86" s="18">
        <v>2</v>
      </c>
      <c r="I86" s="18">
        <v>9</v>
      </c>
      <c r="J86" s="18">
        <v>30</v>
      </c>
      <c r="K86" s="18">
        <v>32</v>
      </c>
      <c r="L86" s="18">
        <v>32</v>
      </c>
      <c r="M86" s="18">
        <v>13</v>
      </c>
      <c r="N86" s="18">
        <v>14</v>
      </c>
      <c r="O86" s="18">
        <v>32</v>
      </c>
      <c r="P86" s="18">
        <v>31</v>
      </c>
      <c r="Q86" s="18">
        <v>24</v>
      </c>
      <c r="R86" s="18">
        <v>178000</v>
      </c>
    </row>
    <row r="87" spans="1:18" ht="15" thickBot="1" x14ac:dyDescent="0.35">
      <c r="A87" s="17" t="s">
        <v>121</v>
      </c>
      <c r="B87" s="18">
        <v>2</v>
      </c>
      <c r="C87" s="18">
        <v>1</v>
      </c>
      <c r="D87" s="18">
        <v>1</v>
      </c>
      <c r="E87" s="18">
        <v>19</v>
      </c>
      <c r="F87" s="18">
        <v>14</v>
      </c>
      <c r="G87" s="18">
        <v>1</v>
      </c>
      <c r="H87" s="18">
        <v>2</v>
      </c>
      <c r="I87" s="18">
        <v>9</v>
      </c>
      <c r="J87" s="18">
        <v>31</v>
      </c>
      <c r="K87" s="18">
        <v>32</v>
      </c>
      <c r="L87" s="18">
        <v>32</v>
      </c>
      <c r="M87" s="18">
        <v>14</v>
      </c>
      <c r="N87" s="18">
        <v>19</v>
      </c>
      <c r="O87" s="18">
        <v>32</v>
      </c>
      <c r="P87" s="18">
        <v>31</v>
      </c>
      <c r="Q87" s="18">
        <v>24</v>
      </c>
      <c r="R87" s="18">
        <v>161000</v>
      </c>
    </row>
    <row r="88" spans="1:18" ht="15" thickBot="1" x14ac:dyDescent="0.35">
      <c r="A88" s="17" t="s">
        <v>122</v>
      </c>
      <c r="B88" s="18">
        <v>1</v>
      </c>
      <c r="C88" s="18">
        <v>1</v>
      </c>
      <c r="D88" s="18">
        <v>1</v>
      </c>
      <c r="E88" s="18">
        <v>17</v>
      </c>
      <c r="F88" s="18">
        <v>9</v>
      </c>
      <c r="G88" s="18">
        <v>1</v>
      </c>
      <c r="H88" s="18">
        <v>2</v>
      </c>
      <c r="I88" s="18">
        <v>9</v>
      </c>
      <c r="J88" s="18">
        <v>32</v>
      </c>
      <c r="K88" s="18">
        <v>32</v>
      </c>
      <c r="L88" s="18">
        <v>32</v>
      </c>
      <c r="M88" s="18">
        <v>16</v>
      </c>
      <c r="N88" s="18">
        <v>24</v>
      </c>
      <c r="O88" s="18">
        <v>32</v>
      </c>
      <c r="P88" s="18">
        <v>31</v>
      </c>
      <c r="Q88" s="18">
        <v>24</v>
      </c>
      <c r="R88" s="18">
        <v>175000</v>
      </c>
    </row>
    <row r="89" spans="1:18" ht="18.600000000000001" thickBot="1" x14ac:dyDescent="0.35">
      <c r="A89" s="13"/>
    </row>
    <row r="90" spans="1:18" ht="15" thickBot="1" x14ac:dyDescent="0.35">
      <c r="A90" s="17" t="s">
        <v>123</v>
      </c>
      <c r="B90" s="17" t="s">
        <v>74</v>
      </c>
      <c r="C90" s="17" t="s">
        <v>75</v>
      </c>
      <c r="D90" s="17" t="s">
        <v>76</v>
      </c>
      <c r="E90" s="17" t="s">
        <v>77</v>
      </c>
      <c r="F90" s="17" t="s">
        <v>78</v>
      </c>
      <c r="G90" s="17" t="s">
        <v>79</v>
      </c>
      <c r="H90" s="17" t="s">
        <v>80</v>
      </c>
      <c r="I90" s="17" t="s">
        <v>81</v>
      </c>
      <c r="J90" s="17" t="s">
        <v>82</v>
      </c>
      <c r="K90" s="17" t="s">
        <v>83</v>
      </c>
      <c r="L90" s="17" t="s">
        <v>84</v>
      </c>
      <c r="M90" s="17" t="s">
        <v>85</v>
      </c>
      <c r="N90" s="17" t="s">
        <v>86</v>
      </c>
      <c r="O90" s="17" t="s">
        <v>87</v>
      </c>
      <c r="P90" s="17" t="s">
        <v>88</v>
      </c>
      <c r="Q90" s="17" t="s">
        <v>89</v>
      </c>
    </row>
    <row r="91" spans="1:18" ht="15" thickBot="1" x14ac:dyDescent="0.35">
      <c r="A91" s="17" t="s">
        <v>124</v>
      </c>
      <c r="B91" s="18" t="s">
        <v>125</v>
      </c>
      <c r="C91" s="18" t="s">
        <v>126</v>
      </c>
      <c r="D91" s="18" t="s">
        <v>126</v>
      </c>
      <c r="E91" s="18" t="s">
        <v>127</v>
      </c>
      <c r="F91" s="18" t="s">
        <v>126</v>
      </c>
      <c r="G91" s="18" t="s">
        <v>126</v>
      </c>
      <c r="H91" s="18" t="s">
        <v>126</v>
      </c>
      <c r="I91" s="18" t="s">
        <v>126</v>
      </c>
      <c r="J91" s="18" t="s">
        <v>128</v>
      </c>
      <c r="K91" s="18" t="s">
        <v>126</v>
      </c>
      <c r="L91" s="18" t="s">
        <v>126</v>
      </c>
      <c r="M91" s="18" t="s">
        <v>129</v>
      </c>
      <c r="N91" s="18" t="s">
        <v>130</v>
      </c>
      <c r="O91" s="18" t="s">
        <v>126</v>
      </c>
      <c r="P91" s="18" t="s">
        <v>126</v>
      </c>
      <c r="Q91" s="18" t="s">
        <v>131</v>
      </c>
    </row>
    <row r="92" spans="1:18" ht="15" thickBot="1" x14ac:dyDescent="0.35">
      <c r="A92" s="17" t="s">
        <v>132</v>
      </c>
      <c r="B92" s="18" t="s">
        <v>133</v>
      </c>
      <c r="C92" s="18" t="s">
        <v>126</v>
      </c>
      <c r="D92" s="18" t="s">
        <v>126</v>
      </c>
      <c r="E92" s="18" t="s">
        <v>134</v>
      </c>
      <c r="F92" s="18" t="s">
        <v>126</v>
      </c>
      <c r="G92" s="18" t="s">
        <v>126</v>
      </c>
      <c r="H92" s="18" t="s">
        <v>126</v>
      </c>
      <c r="I92" s="18" t="s">
        <v>126</v>
      </c>
      <c r="J92" s="18" t="s">
        <v>128</v>
      </c>
      <c r="K92" s="18" t="s">
        <v>126</v>
      </c>
      <c r="L92" s="18" t="s">
        <v>126</v>
      </c>
      <c r="M92" s="18" t="s">
        <v>129</v>
      </c>
      <c r="N92" s="18" t="s">
        <v>130</v>
      </c>
      <c r="O92" s="18" t="s">
        <v>126</v>
      </c>
      <c r="P92" s="18" t="s">
        <v>126</v>
      </c>
      <c r="Q92" s="18" t="s">
        <v>131</v>
      </c>
    </row>
    <row r="93" spans="1:18" ht="15" thickBot="1" x14ac:dyDescent="0.35">
      <c r="A93" s="17" t="s">
        <v>135</v>
      </c>
      <c r="B93" s="18" t="s">
        <v>133</v>
      </c>
      <c r="C93" s="18" t="s">
        <v>126</v>
      </c>
      <c r="D93" s="18" t="s">
        <v>126</v>
      </c>
      <c r="E93" s="18" t="s">
        <v>134</v>
      </c>
      <c r="F93" s="18" t="s">
        <v>126</v>
      </c>
      <c r="G93" s="18" t="s">
        <v>126</v>
      </c>
      <c r="H93" s="18" t="s">
        <v>126</v>
      </c>
      <c r="I93" s="18" t="s">
        <v>126</v>
      </c>
      <c r="J93" s="18" t="s">
        <v>136</v>
      </c>
      <c r="K93" s="18" t="s">
        <v>126</v>
      </c>
      <c r="L93" s="18" t="s">
        <v>126</v>
      </c>
      <c r="M93" s="18" t="s">
        <v>137</v>
      </c>
      <c r="N93" s="18" t="s">
        <v>130</v>
      </c>
      <c r="O93" s="18" t="s">
        <v>126</v>
      </c>
      <c r="P93" s="18" t="s">
        <v>126</v>
      </c>
      <c r="Q93" s="18" t="s">
        <v>131</v>
      </c>
    </row>
    <row r="94" spans="1:18" ht="15" thickBot="1" x14ac:dyDescent="0.35">
      <c r="A94" s="17" t="s">
        <v>138</v>
      </c>
      <c r="B94" s="18" t="s">
        <v>139</v>
      </c>
      <c r="C94" s="18" t="s">
        <v>126</v>
      </c>
      <c r="D94" s="18" t="s">
        <v>126</v>
      </c>
      <c r="E94" s="18" t="s">
        <v>140</v>
      </c>
      <c r="F94" s="18" t="s">
        <v>126</v>
      </c>
      <c r="G94" s="18" t="s">
        <v>126</v>
      </c>
      <c r="H94" s="18" t="s">
        <v>126</v>
      </c>
      <c r="I94" s="18" t="s">
        <v>126</v>
      </c>
      <c r="J94" s="18" t="s">
        <v>141</v>
      </c>
      <c r="K94" s="18" t="s">
        <v>126</v>
      </c>
      <c r="L94" s="18" t="s">
        <v>126</v>
      </c>
      <c r="M94" s="18" t="s">
        <v>137</v>
      </c>
      <c r="N94" s="18" t="s">
        <v>130</v>
      </c>
      <c r="O94" s="18" t="s">
        <v>126</v>
      </c>
      <c r="P94" s="18" t="s">
        <v>126</v>
      </c>
      <c r="Q94" s="18" t="s">
        <v>131</v>
      </c>
    </row>
    <row r="95" spans="1:18" ht="15" thickBot="1" x14ac:dyDescent="0.35">
      <c r="A95" s="17" t="s">
        <v>142</v>
      </c>
      <c r="B95" s="18" t="s">
        <v>143</v>
      </c>
      <c r="C95" s="18" t="s">
        <v>126</v>
      </c>
      <c r="D95" s="18" t="s">
        <v>126</v>
      </c>
      <c r="E95" s="18" t="s">
        <v>144</v>
      </c>
      <c r="F95" s="18" t="s">
        <v>126</v>
      </c>
      <c r="G95" s="18" t="s">
        <v>126</v>
      </c>
      <c r="H95" s="18" t="s">
        <v>126</v>
      </c>
      <c r="I95" s="18" t="s">
        <v>126</v>
      </c>
      <c r="J95" s="18" t="s">
        <v>141</v>
      </c>
      <c r="K95" s="18" t="s">
        <v>126</v>
      </c>
      <c r="L95" s="18" t="s">
        <v>126</v>
      </c>
      <c r="M95" s="18" t="s">
        <v>137</v>
      </c>
      <c r="N95" s="18" t="s">
        <v>130</v>
      </c>
      <c r="O95" s="18" t="s">
        <v>126</v>
      </c>
      <c r="P95" s="18" t="s">
        <v>126</v>
      </c>
      <c r="Q95" s="18" t="s">
        <v>131</v>
      </c>
    </row>
    <row r="96" spans="1:18" ht="15" thickBot="1" x14ac:dyDescent="0.35">
      <c r="A96" s="17" t="s">
        <v>145</v>
      </c>
      <c r="B96" s="18" t="s">
        <v>146</v>
      </c>
      <c r="C96" s="18" t="s">
        <v>126</v>
      </c>
      <c r="D96" s="18" t="s">
        <v>126</v>
      </c>
      <c r="E96" s="18" t="s">
        <v>147</v>
      </c>
      <c r="F96" s="18" t="s">
        <v>126</v>
      </c>
      <c r="G96" s="18" t="s">
        <v>126</v>
      </c>
      <c r="H96" s="18" t="s">
        <v>126</v>
      </c>
      <c r="I96" s="18" t="s">
        <v>126</v>
      </c>
      <c r="J96" s="18" t="s">
        <v>148</v>
      </c>
      <c r="K96" s="18" t="s">
        <v>126</v>
      </c>
      <c r="L96" s="18" t="s">
        <v>126</v>
      </c>
      <c r="M96" s="18" t="s">
        <v>137</v>
      </c>
      <c r="N96" s="18" t="s">
        <v>130</v>
      </c>
      <c r="O96" s="18" t="s">
        <v>126</v>
      </c>
      <c r="P96" s="18" t="s">
        <v>126</v>
      </c>
      <c r="Q96" s="18" t="s">
        <v>131</v>
      </c>
    </row>
    <row r="97" spans="1:17" ht="15" thickBot="1" x14ac:dyDescent="0.35">
      <c r="A97" s="17" t="s">
        <v>149</v>
      </c>
      <c r="B97" s="18" t="s">
        <v>146</v>
      </c>
      <c r="C97" s="18" t="s">
        <v>126</v>
      </c>
      <c r="D97" s="18" t="s">
        <v>126</v>
      </c>
      <c r="E97" s="18" t="s">
        <v>147</v>
      </c>
      <c r="F97" s="18" t="s">
        <v>126</v>
      </c>
      <c r="G97" s="18" t="s">
        <v>126</v>
      </c>
      <c r="H97" s="18" t="s">
        <v>126</v>
      </c>
      <c r="I97" s="18" t="s">
        <v>126</v>
      </c>
      <c r="J97" s="18" t="s">
        <v>148</v>
      </c>
      <c r="K97" s="18" t="s">
        <v>126</v>
      </c>
      <c r="L97" s="18" t="s">
        <v>126</v>
      </c>
      <c r="M97" s="18" t="s">
        <v>137</v>
      </c>
      <c r="N97" s="18" t="s">
        <v>130</v>
      </c>
      <c r="O97" s="18" t="s">
        <v>126</v>
      </c>
      <c r="P97" s="18" t="s">
        <v>126</v>
      </c>
      <c r="Q97" s="18" t="s">
        <v>131</v>
      </c>
    </row>
    <row r="98" spans="1:17" ht="15" thickBot="1" x14ac:dyDescent="0.35">
      <c r="A98" s="17" t="s">
        <v>150</v>
      </c>
      <c r="B98" s="18" t="s">
        <v>146</v>
      </c>
      <c r="C98" s="18" t="s">
        <v>126</v>
      </c>
      <c r="D98" s="18" t="s">
        <v>126</v>
      </c>
      <c r="E98" s="18" t="s">
        <v>147</v>
      </c>
      <c r="F98" s="18" t="s">
        <v>126</v>
      </c>
      <c r="G98" s="18" t="s">
        <v>126</v>
      </c>
      <c r="H98" s="18" t="s">
        <v>126</v>
      </c>
      <c r="I98" s="18" t="s">
        <v>126</v>
      </c>
      <c r="J98" s="18" t="s">
        <v>148</v>
      </c>
      <c r="K98" s="18" t="s">
        <v>126</v>
      </c>
      <c r="L98" s="18" t="s">
        <v>126</v>
      </c>
      <c r="M98" s="18" t="s">
        <v>137</v>
      </c>
      <c r="N98" s="18" t="s">
        <v>130</v>
      </c>
      <c r="O98" s="18" t="s">
        <v>126</v>
      </c>
      <c r="P98" s="18" t="s">
        <v>126</v>
      </c>
      <c r="Q98" s="18" t="s">
        <v>131</v>
      </c>
    </row>
    <row r="99" spans="1:17" ht="15" thickBot="1" x14ac:dyDescent="0.35">
      <c r="A99" s="17" t="s">
        <v>151</v>
      </c>
      <c r="B99" s="18" t="s">
        <v>152</v>
      </c>
      <c r="C99" s="18" t="s">
        <v>126</v>
      </c>
      <c r="D99" s="18" t="s">
        <v>126</v>
      </c>
      <c r="E99" s="18" t="s">
        <v>153</v>
      </c>
      <c r="F99" s="18" t="s">
        <v>126</v>
      </c>
      <c r="G99" s="18" t="s">
        <v>126</v>
      </c>
      <c r="H99" s="18" t="s">
        <v>126</v>
      </c>
      <c r="I99" s="18" t="s">
        <v>126</v>
      </c>
      <c r="J99" s="18" t="s">
        <v>148</v>
      </c>
      <c r="K99" s="18" t="s">
        <v>126</v>
      </c>
      <c r="L99" s="18" t="s">
        <v>126</v>
      </c>
      <c r="M99" s="18" t="s">
        <v>154</v>
      </c>
      <c r="N99" s="18" t="s">
        <v>130</v>
      </c>
      <c r="O99" s="18" t="s">
        <v>126</v>
      </c>
      <c r="P99" s="18" t="s">
        <v>126</v>
      </c>
      <c r="Q99" s="18" t="s">
        <v>131</v>
      </c>
    </row>
    <row r="100" spans="1:17" ht="15" thickBot="1" x14ac:dyDescent="0.35">
      <c r="A100" s="17" t="s">
        <v>155</v>
      </c>
      <c r="B100" s="18" t="s">
        <v>156</v>
      </c>
      <c r="C100" s="18" t="s">
        <v>126</v>
      </c>
      <c r="D100" s="18" t="s">
        <v>126</v>
      </c>
      <c r="E100" s="18" t="s">
        <v>157</v>
      </c>
      <c r="F100" s="18" t="s">
        <v>126</v>
      </c>
      <c r="G100" s="18" t="s">
        <v>126</v>
      </c>
      <c r="H100" s="18" t="s">
        <v>126</v>
      </c>
      <c r="I100" s="18" t="s">
        <v>126</v>
      </c>
      <c r="J100" s="18" t="s">
        <v>148</v>
      </c>
      <c r="K100" s="18" t="s">
        <v>126</v>
      </c>
      <c r="L100" s="18" t="s">
        <v>126</v>
      </c>
      <c r="M100" s="18" t="s">
        <v>126</v>
      </c>
      <c r="N100" s="18" t="s">
        <v>130</v>
      </c>
      <c r="O100" s="18" t="s">
        <v>126</v>
      </c>
      <c r="P100" s="18" t="s">
        <v>126</v>
      </c>
      <c r="Q100" s="18" t="s">
        <v>131</v>
      </c>
    </row>
    <row r="101" spans="1:17" ht="15" thickBot="1" x14ac:dyDescent="0.35">
      <c r="A101" s="17" t="s">
        <v>158</v>
      </c>
      <c r="B101" s="18" t="s">
        <v>159</v>
      </c>
      <c r="C101" s="18" t="s">
        <v>126</v>
      </c>
      <c r="D101" s="18" t="s">
        <v>126</v>
      </c>
      <c r="E101" s="18" t="s">
        <v>160</v>
      </c>
      <c r="F101" s="18" t="s">
        <v>126</v>
      </c>
      <c r="G101" s="18" t="s">
        <v>126</v>
      </c>
      <c r="H101" s="18" t="s">
        <v>126</v>
      </c>
      <c r="I101" s="18" t="s">
        <v>126</v>
      </c>
      <c r="J101" s="18" t="s">
        <v>161</v>
      </c>
      <c r="K101" s="18" t="s">
        <v>126</v>
      </c>
      <c r="L101" s="18" t="s">
        <v>126</v>
      </c>
      <c r="M101" s="18" t="s">
        <v>126</v>
      </c>
      <c r="N101" s="18" t="s">
        <v>130</v>
      </c>
      <c r="O101" s="18" t="s">
        <v>126</v>
      </c>
      <c r="P101" s="18" t="s">
        <v>126</v>
      </c>
      <c r="Q101" s="18" t="s">
        <v>131</v>
      </c>
    </row>
    <row r="102" spans="1:17" ht="15" thickBot="1" x14ac:dyDescent="0.35">
      <c r="A102" s="17" t="s">
        <v>162</v>
      </c>
      <c r="B102" s="18" t="s">
        <v>163</v>
      </c>
      <c r="C102" s="18" t="s">
        <v>126</v>
      </c>
      <c r="D102" s="18" t="s">
        <v>126</v>
      </c>
      <c r="E102" s="18" t="s">
        <v>164</v>
      </c>
      <c r="F102" s="18" t="s">
        <v>126</v>
      </c>
      <c r="G102" s="18" t="s">
        <v>126</v>
      </c>
      <c r="H102" s="18" t="s">
        <v>126</v>
      </c>
      <c r="I102" s="18" t="s">
        <v>126</v>
      </c>
      <c r="J102" s="18" t="s">
        <v>165</v>
      </c>
      <c r="K102" s="18" t="s">
        <v>126</v>
      </c>
      <c r="L102" s="18" t="s">
        <v>126</v>
      </c>
      <c r="M102" s="18" t="s">
        <v>126</v>
      </c>
      <c r="N102" s="18" t="s">
        <v>130</v>
      </c>
      <c r="O102" s="18" t="s">
        <v>126</v>
      </c>
      <c r="P102" s="18" t="s">
        <v>126</v>
      </c>
      <c r="Q102" s="18" t="s">
        <v>131</v>
      </c>
    </row>
    <row r="103" spans="1:17" ht="15" thickBot="1" x14ac:dyDescent="0.35">
      <c r="A103" s="17" t="s">
        <v>166</v>
      </c>
      <c r="B103" s="18" t="s">
        <v>163</v>
      </c>
      <c r="C103" s="18" t="s">
        <v>126</v>
      </c>
      <c r="D103" s="18" t="s">
        <v>126</v>
      </c>
      <c r="E103" s="18" t="s">
        <v>164</v>
      </c>
      <c r="F103" s="18" t="s">
        <v>126</v>
      </c>
      <c r="G103" s="18" t="s">
        <v>126</v>
      </c>
      <c r="H103" s="18" t="s">
        <v>126</v>
      </c>
      <c r="I103" s="18" t="s">
        <v>126</v>
      </c>
      <c r="J103" s="18" t="s">
        <v>165</v>
      </c>
      <c r="K103" s="18" t="s">
        <v>126</v>
      </c>
      <c r="L103" s="18" t="s">
        <v>126</v>
      </c>
      <c r="M103" s="18" t="s">
        <v>126</v>
      </c>
      <c r="N103" s="18" t="s">
        <v>130</v>
      </c>
      <c r="O103" s="18" t="s">
        <v>126</v>
      </c>
      <c r="P103" s="18" t="s">
        <v>126</v>
      </c>
      <c r="Q103" s="18" t="s">
        <v>131</v>
      </c>
    </row>
    <row r="104" spans="1:17" ht="15" thickBot="1" x14ac:dyDescent="0.35">
      <c r="A104" s="17" t="s">
        <v>167</v>
      </c>
      <c r="B104" s="18" t="s">
        <v>163</v>
      </c>
      <c r="C104" s="18" t="s">
        <v>126</v>
      </c>
      <c r="D104" s="18" t="s">
        <v>126</v>
      </c>
      <c r="E104" s="18" t="s">
        <v>164</v>
      </c>
      <c r="F104" s="18" t="s">
        <v>126</v>
      </c>
      <c r="G104" s="18" t="s">
        <v>126</v>
      </c>
      <c r="H104" s="18" t="s">
        <v>126</v>
      </c>
      <c r="I104" s="18" t="s">
        <v>126</v>
      </c>
      <c r="J104" s="18" t="s">
        <v>165</v>
      </c>
      <c r="K104" s="18" t="s">
        <v>126</v>
      </c>
      <c r="L104" s="18" t="s">
        <v>126</v>
      </c>
      <c r="M104" s="18" t="s">
        <v>126</v>
      </c>
      <c r="N104" s="18" t="s">
        <v>130</v>
      </c>
      <c r="O104" s="18" t="s">
        <v>126</v>
      </c>
      <c r="P104" s="18" t="s">
        <v>126</v>
      </c>
      <c r="Q104" s="18" t="s">
        <v>131</v>
      </c>
    </row>
    <row r="105" spans="1:17" ht="15" thickBot="1" x14ac:dyDescent="0.35">
      <c r="A105" s="17" t="s">
        <v>168</v>
      </c>
      <c r="B105" s="18" t="s">
        <v>126</v>
      </c>
      <c r="C105" s="18" t="s">
        <v>126</v>
      </c>
      <c r="D105" s="18" t="s">
        <v>126</v>
      </c>
      <c r="E105" s="18" t="s">
        <v>164</v>
      </c>
      <c r="F105" s="18" t="s">
        <v>126</v>
      </c>
      <c r="G105" s="18" t="s">
        <v>126</v>
      </c>
      <c r="H105" s="18" t="s">
        <v>126</v>
      </c>
      <c r="I105" s="18" t="s">
        <v>126</v>
      </c>
      <c r="J105" s="18" t="s">
        <v>165</v>
      </c>
      <c r="K105" s="18" t="s">
        <v>126</v>
      </c>
      <c r="L105" s="18" t="s">
        <v>126</v>
      </c>
      <c r="M105" s="18" t="s">
        <v>126</v>
      </c>
      <c r="N105" s="18" t="s">
        <v>169</v>
      </c>
      <c r="O105" s="18" t="s">
        <v>126</v>
      </c>
      <c r="P105" s="18" t="s">
        <v>126</v>
      </c>
      <c r="Q105" s="18" t="s">
        <v>131</v>
      </c>
    </row>
    <row r="106" spans="1:17" ht="15" thickBot="1" x14ac:dyDescent="0.35">
      <c r="A106" s="17" t="s">
        <v>170</v>
      </c>
      <c r="B106" s="18" t="s">
        <v>126</v>
      </c>
      <c r="C106" s="18" t="s">
        <v>126</v>
      </c>
      <c r="D106" s="18" t="s">
        <v>126</v>
      </c>
      <c r="E106" s="18" t="s">
        <v>164</v>
      </c>
      <c r="F106" s="18" t="s">
        <v>126</v>
      </c>
      <c r="G106" s="18" t="s">
        <v>126</v>
      </c>
      <c r="H106" s="18" t="s">
        <v>126</v>
      </c>
      <c r="I106" s="18" t="s">
        <v>126</v>
      </c>
      <c r="J106" s="18" t="s">
        <v>126</v>
      </c>
      <c r="K106" s="18" t="s">
        <v>126</v>
      </c>
      <c r="L106" s="18" t="s">
        <v>126</v>
      </c>
      <c r="M106" s="18" t="s">
        <v>126</v>
      </c>
      <c r="N106" s="18" t="s">
        <v>169</v>
      </c>
      <c r="O106" s="18" t="s">
        <v>126</v>
      </c>
      <c r="P106" s="18" t="s">
        <v>126</v>
      </c>
      <c r="Q106" s="18" t="s">
        <v>131</v>
      </c>
    </row>
    <row r="107" spans="1:17" ht="15" thickBot="1" x14ac:dyDescent="0.35">
      <c r="A107" s="17" t="s">
        <v>171</v>
      </c>
      <c r="B107" s="18" t="s">
        <v>126</v>
      </c>
      <c r="C107" s="18" t="s">
        <v>126</v>
      </c>
      <c r="D107" s="18" t="s">
        <v>126</v>
      </c>
      <c r="E107" s="18" t="s">
        <v>126</v>
      </c>
      <c r="F107" s="18" t="s">
        <v>126</v>
      </c>
      <c r="G107" s="18" t="s">
        <v>126</v>
      </c>
      <c r="H107" s="18" t="s">
        <v>126</v>
      </c>
      <c r="I107" s="18" t="s">
        <v>126</v>
      </c>
      <c r="J107" s="18" t="s">
        <v>126</v>
      </c>
      <c r="K107" s="18" t="s">
        <v>126</v>
      </c>
      <c r="L107" s="18" t="s">
        <v>126</v>
      </c>
      <c r="M107" s="18" t="s">
        <v>126</v>
      </c>
      <c r="N107" s="18" t="s">
        <v>169</v>
      </c>
      <c r="O107" s="18" t="s">
        <v>126</v>
      </c>
      <c r="P107" s="18" t="s">
        <v>126</v>
      </c>
      <c r="Q107" s="18" t="s">
        <v>131</v>
      </c>
    </row>
    <row r="108" spans="1:17" ht="15" thickBot="1" x14ac:dyDescent="0.35">
      <c r="A108" s="17" t="s">
        <v>172</v>
      </c>
      <c r="B108" s="18" t="s">
        <v>126</v>
      </c>
      <c r="C108" s="18" t="s">
        <v>126</v>
      </c>
      <c r="D108" s="18" t="s">
        <v>126</v>
      </c>
      <c r="E108" s="18" t="s">
        <v>126</v>
      </c>
      <c r="F108" s="18" t="s">
        <v>126</v>
      </c>
      <c r="G108" s="18" t="s">
        <v>126</v>
      </c>
      <c r="H108" s="18" t="s">
        <v>126</v>
      </c>
      <c r="I108" s="18" t="s">
        <v>126</v>
      </c>
      <c r="J108" s="18" t="s">
        <v>126</v>
      </c>
      <c r="K108" s="18" t="s">
        <v>126</v>
      </c>
      <c r="L108" s="18" t="s">
        <v>126</v>
      </c>
      <c r="M108" s="18" t="s">
        <v>126</v>
      </c>
      <c r="N108" s="18" t="s">
        <v>169</v>
      </c>
      <c r="O108" s="18" t="s">
        <v>126</v>
      </c>
      <c r="P108" s="18" t="s">
        <v>126</v>
      </c>
      <c r="Q108" s="18" t="s">
        <v>131</v>
      </c>
    </row>
    <row r="109" spans="1:17" ht="15" thickBot="1" x14ac:dyDescent="0.35">
      <c r="A109" s="17" t="s">
        <v>173</v>
      </c>
      <c r="B109" s="18" t="s">
        <v>126</v>
      </c>
      <c r="C109" s="18" t="s">
        <v>126</v>
      </c>
      <c r="D109" s="18" t="s">
        <v>126</v>
      </c>
      <c r="E109" s="18" t="s">
        <v>126</v>
      </c>
      <c r="F109" s="18" t="s">
        <v>126</v>
      </c>
      <c r="G109" s="18" t="s">
        <v>126</v>
      </c>
      <c r="H109" s="18" t="s">
        <v>126</v>
      </c>
      <c r="I109" s="18" t="s">
        <v>126</v>
      </c>
      <c r="J109" s="18" t="s">
        <v>126</v>
      </c>
      <c r="K109" s="18" t="s">
        <v>126</v>
      </c>
      <c r="L109" s="18" t="s">
        <v>126</v>
      </c>
      <c r="M109" s="18" t="s">
        <v>126</v>
      </c>
      <c r="N109" s="18" t="s">
        <v>169</v>
      </c>
      <c r="O109" s="18" t="s">
        <v>126</v>
      </c>
      <c r="P109" s="18" t="s">
        <v>126</v>
      </c>
      <c r="Q109" s="18" t="s">
        <v>131</v>
      </c>
    </row>
    <row r="110" spans="1:17" ht="15" thickBot="1" x14ac:dyDescent="0.35">
      <c r="A110" s="17" t="s">
        <v>174</v>
      </c>
      <c r="B110" s="18" t="s">
        <v>126</v>
      </c>
      <c r="C110" s="18" t="s">
        <v>126</v>
      </c>
      <c r="D110" s="18" t="s">
        <v>126</v>
      </c>
      <c r="E110" s="18" t="s">
        <v>126</v>
      </c>
      <c r="F110" s="18" t="s">
        <v>126</v>
      </c>
      <c r="G110" s="18" t="s">
        <v>126</v>
      </c>
      <c r="H110" s="18" t="s">
        <v>126</v>
      </c>
      <c r="I110" s="18" t="s">
        <v>126</v>
      </c>
      <c r="J110" s="18" t="s">
        <v>126</v>
      </c>
      <c r="K110" s="18" t="s">
        <v>126</v>
      </c>
      <c r="L110" s="18" t="s">
        <v>126</v>
      </c>
      <c r="M110" s="18" t="s">
        <v>126</v>
      </c>
      <c r="N110" s="18" t="s">
        <v>175</v>
      </c>
      <c r="O110" s="18" t="s">
        <v>126</v>
      </c>
      <c r="P110" s="18" t="s">
        <v>126</v>
      </c>
      <c r="Q110" s="18" t="s">
        <v>131</v>
      </c>
    </row>
    <row r="111" spans="1:17" ht="15" thickBot="1" x14ac:dyDescent="0.35">
      <c r="A111" s="17" t="s">
        <v>176</v>
      </c>
      <c r="B111" s="18" t="s">
        <v>126</v>
      </c>
      <c r="C111" s="18" t="s">
        <v>126</v>
      </c>
      <c r="D111" s="18" t="s">
        <v>126</v>
      </c>
      <c r="E111" s="18" t="s">
        <v>126</v>
      </c>
      <c r="F111" s="18" t="s">
        <v>126</v>
      </c>
      <c r="G111" s="18" t="s">
        <v>126</v>
      </c>
      <c r="H111" s="18" t="s">
        <v>126</v>
      </c>
      <c r="I111" s="18" t="s">
        <v>126</v>
      </c>
      <c r="J111" s="18" t="s">
        <v>126</v>
      </c>
      <c r="K111" s="18" t="s">
        <v>126</v>
      </c>
      <c r="L111" s="18" t="s">
        <v>126</v>
      </c>
      <c r="M111" s="18" t="s">
        <v>126</v>
      </c>
      <c r="N111" s="18" t="s">
        <v>175</v>
      </c>
      <c r="O111" s="18" t="s">
        <v>126</v>
      </c>
      <c r="P111" s="18" t="s">
        <v>126</v>
      </c>
      <c r="Q111" s="18" t="s">
        <v>131</v>
      </c>
    </row>
    <row r="112" spans="1:17" ht="15" thickBot="1" x14ac:dyDescent="0.35">
      <c r="A112" s="17" t="s">
        <v>177</v>
      </c>
      <c r="B112" s="18" t="s">
        <v>126</v>
      </c>
      <c r="C112" s="18" t="s">
        <v>126</v>
      </c>
      <c r="D112" s="18" t="s">
        <v>126</v>
      </c>
      <c r="E112" s="18" t="s">
        <v>126</v>
      </c>
      <c r="F112" s="18" t="s">
        <v>126</v>
      </c>
      <c r="G112" s="18" t="s">
        <v>126</v>
      </c>
      <c r="H112" s="18" t="s">
        <v>126</v>
      </c>
      <c r="I112" s="18" t="s">
        <v>126</v>
      </c>
      <c r="J112" s="18" t="s">
        <v>126</v>
      </c>
      <c r="K112" s="18" t="s">
        <v>126</v>
      </c>
      <c r="L112" s="18" t="s">
        <v>126</v>
      </c>
      <c r="M112" s="18" t="s">
        <v>126</v>
      </c>
      <c r="N112" s="18" t="s">
        <v>175</v>
      </c>
      <c r="O112" s="18" t="s">
        <v>126</v>
      </c>
      <c r="P112" s="18" t="s">
        <v>126</v>
      </c>
      <c r="Q112" s="18" t="s">
        <v>131</v>
      </c>
    </row>
    <row r="113" spans="1:17" ht="15" thickBot="1" x14ac:dyDescent="0.35">
      <c r="A113" s="17" t="s">
        <v>178</v>
      </c>
      <c r="B113" s="18" t="s">
        <v>126</v>
      </c>
      <c r="C113" s="18" t="s">
        <v>126</v>
      </c>
      <c r="D113" s="18" t="s">
        <v>126</v>
      </c>
      <c r="E113" s="18" t="s">
        <v>126</v>
      </c>
      <c r="F113" s="18" t="s">
        <v>126</v>
      </c>
      <c r="G113" s="18" t="s">
        <v>126</v>
      </c>
      <c r="H113" s="18" t="s">
        <v>126</v>
      </c>
      <c r="I113" s="18" t="s">
        <v>126</v>
      </c>
      <c r="J113" s="18" t="s">
        <v>126</v>
      </c>
      <c r="K113" s="18" t="s">
        <v>126</v>
      </c>
      <c r="L113" s="18" t="s">
        <v>126</v>
      </c>
      <c r="M113" s="18" t="s">
        <v>126</v>
      </c>
      <c r="N113" s="18" t="s">
        <v>175</v>
      </c>
      <c r="O113" s="18" t="s">
        <v>126</v>
      </c>
      <c r="P113" s="18" t="s">
        <v>126</v>
      </c>
      <c r="Q113" s="18" t="s">
        <v>131</v>
      </c>
    </row>
    <row r="114" spans="1:17" ht="15" thickBot="1" x14ac:dyDescent="0.35">
      <c r="A114" s="17" t="s">
        <v>179</v>
      </c>
      <c r="B114" s="18" t="s">
        <v>126</v>
      </c>
      <c r="C114" s="18" t="s">
        <v>126</v>
      </c>
      <c r="D114" s="18" t="s">
        <v>126</v>
      </c>
      <c r="E114" s="18" t="s">
        <v>126</v>
      </c>
      <c r="F114" s="18" t="s">
        <v>126</v>
      </c>
      <c r="G114" s="18" t="s">
        <v>126</v>
      </c>
      <c r="H114" s="18" t="s">
        <v>126</v>
      </c>
      <c r="I114" s="18" t="s">
        <v>126</v>
      </c>
      <c r="J114" s="18" t="s">
        <v>126</v>
      </c>
      <c r="K114" s="18" t="s">
        <v>126</v>
      </c>
      <c r="L114" s="18" t="s">
        <v>126</v>
      </c>
      <c r="M114" s="18" t="s">
        <v>126</v>
      </c>
      <c r="N114" s="18" t="s">
        <v>180</v>
      </c>
      <c r="O114" s="18" t="s">
        <v>126</v>
      </c>
      <c r="P114" s="18" t="s">
        <v>126</v>
      </c>
      <c r="Q114" s="18" t="s">
        <v>131</v>
      </c>
    </row>
    <row r="115" spans="1:17" ht="15" thickBot="1" x14ac:dyDescent="0.35">
      <c r="A115" s="17" t="s">
        <v>181</v>
      </c>
      <c r="B115" s="18" t="s">
        <v>126</v>
      </c>
      <c r="C115" s="18" t="s">
        <v>126</v>
      </c>
      <c r="D115" s="18" t="s">
        <v>126</v>
      </c>
      <c r="E115" s="18" t="s">
        <v>126</v>
      </c>
      <c r="F115" s="18" t="s">
        <v>126</v>
      </c>
      <c r="G115" s="18" t="s">
        <v>126</v>
      </c>
      <c r="H115" s="18" t="s">
        <v>126</v>
      </c>
      <c r="I115" s="18" t="s">
        <v>126</v>
      </c>
      <c r="J115" s="18" t="s">
        <v>126</v>
      </c>
      <c r="K115" s="18" t="s">
        <v>126</v>
      </c>
      <c r="L115" s="18" t="s">
        <v>126</v>
      </c>
      <c r="M115" s="18" t="s">
        <v>126</v>
      </c>
      <c r="N115" s="18" t="s">
        <v>180</v>
      </c>
      <c r="O115" s="18" t="s">
        <v>126</v>
      </c>
      <c r="P115" s="18" t="s">
        <v>126</v>
      </c>
      <c r="Q115" s="18" t="s">
        <v>126</v>
      </c>
    </row>
    <row r="116" spans="1:17" ht="15" thickBot="1" x14ac:dyDescent="0.35">
      <c r="A116" s="17" t="s">
        <v>182</v>
      </c>
      <c r="B116" s="18" t="s">
        <v>126</v>
      </c>
      <c r="C116" s="18" t="s">
        <v>126</v>
      </c>
      <c r="D116" s="18" t="s">
        <v>126</v>
      </c>
      <c r="E116" s="18" t="s">
        <v>126</v>
      </c>
      <c r="F116" s="18" t="s">
        <v>126</v>
      </c>
      <c r="G116" s="18" t="s">
        <v>126</v>
      </c>
      <c r="H116" s="18" t="s">
        <v>126</v>
      </c>
      <c r="I116" s="18" t="s">
        <v>126</v>
      </c>
      <c r="J116" s="18" t="s">
        <v>126</v>
      </c>
      <c r="K116" s="18" t="s">
        <v>126</v>
      </c>
      <c r="L116" s="18" t="s">
        <v>126</v>
      </c>
      <c r="M116" s="18" t="s">
        <v>126</v>
      </c>
      <c r="N116" s="18" t="s">
        <v>180</v>
      </c>
      <c r="O116" s="18" t="s">
        <v>126</v>
      </c>
      <c r="P116" s="18" t="s">
        <v>126</v>
      </c>
      <c r="Q116" s="18" t="s">
        <v>126</v>
      </c>
    </row>
    <row r="117" spans="1:17" ht="15" thickBot="1" x14ac:dyDescent="0.35">
      <c r="A117" s="17" t="s">
        <v>183</v>
      </c>
      <c r="B117" s="18" t="s">
        <v>126</v>
      </c>
      <c r="C117" s="18" t="s">
        <v>126</v>
      </c>
      <c r="D117" s="18" t="s">
        <v>126</v>
      </c>
      <c r="E117" s="18" t="s">
        <v>126</v>
      </c>
      <c r="F117" s="18" t="s">
        <v>126</v>
      </c>
      <c r="G117" s="18" t="s">
        <v>126</v>
      </c>
      <c r="H117" s="18" t="s">
        <v>126</v>
      </c>
      <c r="I117" s="18" t="s">
        <v>126</v>
      </c>
      <c r="J117" s="18" t="s">
        <v>126</v>
      </c>
      <c r="K117" s="18" t="s">
        <v>126</v>
      </c>
      <c r="L117" s="18" t="s">
        <v>126</v>
      </c>
      <c r="M117" s="18" t="s">
        <v>126</v>
      </c>
      <c r="N117" s="18" t="s">
        <v>180</v>
      </c>
      <c r="O117" s="18" t="s">
        <v>126</v>
      </c>
      <c r="P117" s="18" t="s">
        <v>126</v>
      </c>
      <c r="Q117" s="18" t="s">
        <v>126</v>
      </c>
    </row>
    <row r="118" spans="1:17" ht="15" thickBot="1" x14ac:dyDescent="0.35">
      <c r="A118" s="17" t="s">
        <v>184</v>
      </c>
      <c r="B118" s="18" t="s">
        <v>126</v>
      </c>
      <c r="C118" s="18" t="s">
        <v>126</v>
      </c>
      <c r="D118" s="18" t="s">
        <v>126</v>
      </c>
      <c r="E118" s="18" t="s">
        <v>126</v>
      </c>
      <c r="F118" s="18" t="s">
        <v>126</v>
      </c>
      <c r="G118" s="18" t="s">
        <v>126</v>
      </c>
      <c r="H118" s="18" t="s">
        <v>126</v>
      </c>
      <c r="I118" s="18" t="s">
        <v>126</v>
      </c>
      <c r="J118" s="18" t="s">
        <v>126</v>
      </c>
      <c r="K118" s="18" t="s">
        <v>126</v>
      </c>
      <c r="L118" s="18" t="s">
        <v>126</v>
      </c>
      <c r="M118" s="18" t="s">
        <v>126</v>
      </c>
      <c r="N118" s="18" t="s">
        <v>185</v>
      </c>
      <c r="O118" s="18" t="s">
        <v>126</v>
      </c>
      <c r="P118" s="18" t="s">
        <v>126</v>
      </c>
      <c r="Q118" s="18" t="s">
        <v>126</v>
      </c>
    </row>
    <row r="119" spans="1:17" ht="15" thickBot="1" x14ac:dyDescent="0.35">
      <c r="A119" s="17" t="s">
        <v>186</v>
      </c>
      <c r="B119" s="18" t="s">
        <v>126</v>
      </c>
      <c r="C119" s="18" t="s">
        <v>126</v>
      </c>
      <c r="D119" s="18" t="s">
        <v>126</v>
      </c>
      <c r="E119" s="18" t="s">
        <v>126</v>
      </c>
      <c r="F119" s="18" t="s">
        <v>126</v>
      </c>
      <c r="G119" s="18" t="s">
        <v>126</v>
      </c>
      <c r="H119" s="18" t="s">
        <v>126</v>
      </c>
      <c r="I119" s="18" t="s">
        <v>126</v>
      </c>
      <c r="J119" s="18" t="s">
        <v>126</v>
      </c>
      <c r="K119" s="18" t="s">
        <v>126</v>
      </c>
      <c r="L119" s="18" t="s">
        <v>126</v>
      </c>
      <c r="M119" s="18" t="s">
        <v>126</v>
      </c>
      <c r="N119" s="18" t="s">
        <v>126</v>
      </c>
      <c r="O119" s="18" t="s">
        <v>126</v>
      </c>
      <c r="P119" s="18" t="s">
        <v>126</v>
      </c>
      <c r="Q119" s="18" t="s">
        <v>126</v>
      </c>
    </row>
    <row r="120" spans="1:17" ht="15" thickBot="1" x14ac:dyDescent="0.35">
      <c r="A120" s="17" t="s">
        <v>187</v>
      </c>
      <c r="B120" s="18" t="s">
        <v>126</v>
      </c>
      <c r="C120" s="18" t="s">
        <v>126</v>
      </c>
      <c r="D120" s="18" t="s">
        <v>126</v>
      </c>
      <c r="E120" s="18" t="s">
        <v>126</v>
      </c>
      <c r="F120" s="18" t="s">
        <v>126</v>
      </c>
      <c r="G120" s="18" t="s">
        <v>126</v>
      </c>
      <c r="H120" s="18" t="s">
        <v>126</v>
      </c>
      <c r="I120" s="18" t="s">
        <v>126</v>
      </c>
      <c r="J120" s="18" t="s">
        <v>126</v>
      </c>
      <c r="K120" s="18" t="s">
        <v>126</v>
      </c>
      <c r="L120" s="18" t="s">
        <v>126</v>
      </c>
      <c r="M120" s="18" t="s">
        <v>126</v>
      </c>
      <c r="N120" s="18" t="s">
        <v>126</v>
      </c>
      <c r="O120" s="18" t="s">
        <v>126</v>
      </c>
      <c r="P120" s="18" t="s">
        <v>126</v>
      </c>
      <c r="Q120" s="18" t="s">
        <v>126</v>
      </c>
    </row>
    <row r="121" spans="1:17" ht="15" thickBot="1" x14ac:dyDescent="0.35">
      <c r="A121" s="17" t="s">
        <v>188</v>
      </c>
      <c r="B121" s="18" t="s">
        <v>126</v>
      </c>
      <c r="C121" s="18" t="s">
        <v>126</v>
      </c>
      <c r="D121" s="18" t="s">
        <v>126</v>
      </c>
      <c r="E121" s="18" t="s">
        <v>126</v>
      </c>
      <c r="F121" s="18" t="s">
        <v>126</v>
      </c>
      <c r="G121" s="18" t="s">
        <v>126</v>
      </c>
      <c r="H121" s="18" t="s">
        <v>126</v>
      </c>
      <c r="I121" s="18" t="s">
        <v>126</v>
      </c>
      <c r="J121" s="18" t="s">
        <v>126</v>
      </c>
      <c r="K121" s="18" t="s">
        <v>126</v>
      </c>
      <c r="L121" s="18" t="s">
        <v>126</v>
      </c>
      <c r="M121" s="18" t="s">
        <v>126</v>
      </c>
      <c r="N121" s="18" t="s">
        <v>126</v>
      </c>
      <c r="O121" s="18" t="s">
        <v>126</v>
      </c>
      <c r="P121" s="18" t="s">
        <v>126</v>
      </c>
      <c r="Q121" s="18" t="s">
        <v>126</v>
      </c>
    </row>
    <row r="122" spans="1:17" ht="15" thickBot="1" x14ac:dyDescent="0.35">
      <c r="A122" s="17" t="s">
        <v>189</v>
      </c>
      <c r="B122" s="18" t="s">
        <v>126</v>
      </c>
      <c r="C122" s="18" t="s">
        <v>126</v>
      </c>
      <c r="D122" s="18" t="s">
        <v>126</v>
      </c>
      <c r="E122" s="18" t="s">
        <v>126</v>
      </c>
      <c r="F122" s="18" t="s">
        <v>126</v>
      </c>
      <c r="G122" s="18" t="s">
        <v>126</v>
      </c>
      <c r="H122" s="18" t="s">
        <v>126</v>
      </c>
      <c r="I122" s="18" t="s">
        <v>126</v>
      </c>
      <c r="J122" s="18" t="s">
        <v>126</v>
      </c>
      <c r="K122" s="18" t="s">
        <v>126</v>
      </c>
      <c r="L122" s="18" t="s">
        <v>126</v>
      </c>
      <c r="M122" s="18" t="s">
        <v>126</v>
      </c>
      <c r="N122" s="18" t="s">
        <v>126</v>
      </c>
      <c r="O122" s="18" t="s">
        <v>126</v>
      </c>
      <c r="P122" s="18" t="s">
        <v>126</v>
      </c>
      <c r="Q122" s="18" t="s">
        <v>126</v>
      </c>
    </row>
    <row r="123" spans="1:17" ht="18.600000000000001" thickBot="1" x14ac:dyDescent="0.35">
      <c r="A123" s="13"/>
    </row>
    <row r="124" spans="1:17" ht="15" thickBot="1" x14ac:dyDescent="0.35">
      <c r="A124" s="17" t="s">
        <v>190</v>
      </c>
      <c r="B124" s="17" t="s">
        <v>74</v>
      </c>
      <c r="C124" s="17" t="s">
        <v>75</v>
      </c>
      <c r="D124" s="17" t="s">
        <v>76</v>
      </c>
      <c r="E124" s="17" t="s">
        <v>77</v>
      </c>
      <c r="F124" s="17" t="s">
        <v>78</v>
      </c>
      <c r="G124" s="17" t="s">
        <v>79</v>
      </c>
      <c r="H124" s="17" t="s">
        <v>80</v>
      </c>
      <c r="I124" s="17" t="s">
        <v>81</v>
      </c>
      <c r="J124" s="17" t="s">
        <v>82</v>
      </c>
      <c r="K124" s="17" t="s">
        <v>83</v>
      </c>
      <c r="L124" s="17" t="s">
        <v>84</v>
      </c>
      <c r="M124" s="17" t="s">
        <v>85</v>
      </c>
      <c r="N124" s="17" t="s">
        <v>86</v>
      </c>
      <c r="O124" s="17" t="s">
        <v>87</v>
      </c>
      <c r="P124" s="17" t="s">
        <v>88</v>
      </c>
      <c r="Q124" s="17" t="s">
        <v>89</v>
      </c>
    </row>
    <row r="125" spans="1:17" ht="15" thickBot="1" x14ac:dyDescent="0.35">
      <c r="A125" s="17" t="s">
        <v>124</v>
      </c>
      <c r="B125" s="47">
        <v>156000</v>
      </c>
      <c r="C125" s="18">
        <v>0</v>
      </c>
      <c r="D125" s="18">
        <v>0</v>
      </c>
      <c r="E125" s="18">
        <v>124500</v>
      </c>
      <c r="F125" s="18">
        <v>0</v>
      </c>
      <c r="G125" s="18">
        <v>0</v>
      </c>
      <c r="H125" s="18">
        <v>0</v>
      </c>
      <c r="I125" s="18">
        <v>0</v>
      </c>
      <c r="J125" s="18">
        <v>128000</v>
      </c>
      <c r="K125" s="18">
        <v>0</v>
      </c>
      <c r="L125" s="18">
        <v>0</v>
      </c>
      <c r="M125" s="18">
        <v>81000</v>
      </c>
      <c r="N125" s="18">
        <v>34500</v>
      </c>
      <c r="O125" s="18">
        <v>0</v>
      </c>
      <c r="P125" s="18">
        <v>0</v>
      </c>
      <c r="Q125" s="18">
        <v>2500</v>
      </c>
    </row>
    <row r="126" spans="1:17" ht="15" thickBot="1" x14ac:dyDescent="0.35">
      <c r="A126" s="17" t="s">
        <v>132</v>
      </c>
      <c r="B126" s="47">
        <v>141000</v>
      </c>
      <c r="C126" s="18">
        <v>0</v>
      </c>
      <c r="D126" s="18">
        <v>0</v>
      </c>
      <c r="E126" s="18">
        <v>124000</v>
      </c>
      <c r="F126" s="18">
        <v>0</v>
      </c>
      <c r="G126" s="18">
        <v>0</v>
      </c>
      <c r="H126" s="18">
        <v>0</v>
      </c>
      <c r="I126" s="18">
        <v>0</v>
      </c>
      <c r="J126" s="18">
        <v>128000</v>
      </c>
      <c r="K126" s="18">
        <v>0</v>
      </c>
      <c r="L126" s="18">
        <v>0</v>
      </c>
      <c r="M126" s="18">
        <v>81000</v>
      </c>
      <c r="N126" s="18">
        <v>34500</v>
      </c>
      <c r="O126" s="18">
        <v>0</v>
      </c>
      <c r="P126" s="18">
        <v>0</v>
      </c>
      <c r="Q126" s="18">
        <v>2500</v>
      </c>
    </row>
    <row r="127" spans="1:17" ht="15" thickBot="1" x14ac:dyDescent="0.35">
      <c r="A127" s="17" t="s">
        <v>135</v>
      </c>
      <c r="B127" s="47">
        <v>141000</v>
      </c>
      <c r="C127" s="18">
        <v>0</v>
      </c>
      <c r="D127" s="18">
        <v>0</v>
      </c>
      <c r="E127" s="18">
        <v>124000</v>
      </c>
      <c r="F127" s="18">
        <v>0</v>
      </c>
      <c r="G127" s="18">
        <v>0</v>
      </c>
      <c r="H127" s="18">
        <v>0</v>
      </c>
      <c r="I127" s="18">
        <v>0</v>
      </c>
      <c r="J127" s="18">
        <v>116500</v>
      </c>
      <c r="K127" s="18">
        <v>0</v>
      </c>
      <c r="L127" s="18">
        <v>0</v>
      </c>
      <c r="M127" s="18">
        <v>61000</v>
      </c>
      <c r="N127" s="18">
        <v>34500</v>
      </c>
      <c r="O127" s="18">
        <v>0</v>
      </c>
      <c r="P127" s="18">
        <v>0</v>
      </c>
      <c r="Q127" s="18">
        <v>2500</v>
      </c>
    </row>
    <row r="128" spans="1:17" ht="15" thickBot="1" x14ac:dyDescent="0.35">
      <c r="A128" s="17" t="s">
        <v>138</v>
      </c>
      <c r="B128" s="47">
        <v>107000</v>
      </c>
      <c r="C128" s="18">
        <v>0</v>
      </c>
      <c r="D128" s="18">
        <v>0</v>
      </c>
      <c r="E128" s="18">
        <v>121500</v>
      </c>
      <c r="F128" s="18">
        <v>0</v>
      </c>
      <c r="G128" s="18">
        <v>0</v>
      </c>
      <c r="H128" s="18">
        <v>0</v>
      </c>
      <c r="I128" s="18">
        <v>0</v>
      </c>
      <c r="J128" s="18">
        <v>115000</v>
      </c>
      <c r="K128" s="18">
        <v>0</v>
      </c>
      <c r="L128" s="18">
        <v>0</v>
      </c>
      <c r="M128" s="18">
        <v>61000</v>
      </c>
      <c r="N128" s="18">
        <v>34500</v>
      </c>
      <c r="O128" s="18">
        <v>0</v>
      </c>
      <c r="P128" s="18">
        <v>0</v>
      </c>
      <c r="Q128" s="18">
        <v>2500</v>
      </c>
    </row>
    <row r="129" spans="1:17" ht="15" thickBot="1" x14ac:dyDescent="0.35">
      <c r="A129" s="17" t="s">
        <v>142</v>
      </c>
      <c r="B129" s="47">
        <v>103000</v>
      </c>
      <c r="C129" s="18">
        <v>0</v>
      </c>
      <c r="D129" s="18">
        <v>0</v>
      </c>
      <c r="E129" s="18">
        <v>93500</v>
      </c>
      <c r="F129" s="18">
        <v>0</v>
      </c>
      <c r="G129" s="18">
        <v>0</v>
      </c>
      <c r="H129" s="18">
        <v>0</v>
      </c>
      <c r="I129" s="18">
        <v>0</v>
      </c>
      <c r="J129" s="18">
        <v>115000</v>
      </c>
      <c r="K129" s="18">
        <v>0</v>
      </c>
      <c r="L129" s="18">
        <v>0</v>
      </c>
      <c r="M129" s="18">
        <v>61000</v>
      </c>
      <c r="N129" s="18">
        <v>34500</v>
      </c>
      <c r="O129" s="18">
        <v>0</v>
      </c>
      <c r="P129" s="18">
        <v>0</v>
      </c>
      <c r="Q129" s="18">
        <v>2500</v>
      </c>
    </row>
    <row r="130" spans="1:17" ht="15" thickBot="1" x14ac:dyDescent="0.35">
      <c r="A130" s="17" t="s">
        <v>145</v>
      </c>
      <c r="B130" s="47">
        <v>100000</v>
      </c>
      <c r="C130" s="18">
        <v>0</v>
      </c>
      <c r="D130" s="18">
        <v>0</v>
      </c>
      <c r="E130" s="18">
        <v>79500</v>
      </c>
      <c r="F130" s="18">
        <v>0</v>
      </c>
      <c r="G130" s="18">
        <v>0</v>
      </c>
      <c r="H130" s="18">
        <v>0</v>
      </c>
      <c r="I130" s="18">
        <v>0</v>
      </c>
      <c r="J130" s="18">
        <v>85000</v>
      </c>
      <c r="K130" s="18">
        <v>0</v>
      </c>
      <c r="L130" s="18">
        <v>0</v>
      </c>
      <c r="M130" s="18">
        <v>61000</v>
      </c>
      <c r="N130" s="18">
        <v>34500</v>
      </c>
      <c r="O130" s="18">
        <v>0</v>
      </c>
      <c r="P130" s="18">
        <v>0</v>
      </c>
      <c r="Q130" s="18">
        <v>2500</v>
      </c>
    </row>
    <row r="131" spans="1:17" ht="15" thickBot="1" x14ac:dyDescent="0.35">
      <c r="A131" s="17" t="s">
        <v>149</v>
      </c>
      <c r="B131" s="47">
        <v>100000</v>
      </c>
      <c r="C131" s="18">
        <v>0</v>
      </c>
      <c r="D131" s="18">
        <v>0</v>
      </c>
      <c r="E131" s="18">
        <v>79500</v>
      </c>
      <c r="F131" s="18">
        <v>0</v>
      </c>
      <c r="G131" s="18">
        <v>0</v>
      </c>
      <c r="H131" s="18">
        <v>0</v>
      </c>
      <c r="I131" s="18">
        <v>0</v>
      </c>
      <c r="J131" s="18">
        <v>85000</v>
      </c>
      <c r="K131" s="18">
        <v>0</v>
      </c>
      <c r="L131" s="18">
        <v>0</v>
      </c>
      <c r="M131" s="18">
        <v>61000</v>
      </c>
      <c r="N131" s="18">
        <v>34500</v>
      </c>
      <c r="O131" s="18">
        <v>0</v>
      </c>
      <c r="P131" s="18">
        <v>0</v>
      </c>
      <c r="Q131" s="18">
        <v>2500</v>
      </c>
    </row>
    <row r="132" spans="1:17" ht="15" thickBot="1" x14ac:dyDescent="0.35">
      <c r="A132" s="17" t="s">
        <v>150</v>
      </c>
      <c r="B132" s="47">
        <v>100000</v>
      </c>
      <c r="C132" s="18">
        <v>0</v>
      </c>
      <c r="D132" s="18">
        <v>0</v>
      </c>
      <c r="E132" s="18">
        <v>79500</v>
      </c>
      <c r="F132" s="18">
        <v>0</v>
      </c>
      <c r="G132" s="18">
        <v>0</v>
      </c>
      <c r="H132" s="18">
        <v>0</v>
      </c>
      <c r="I132" s="18">
        <v>0</v>
      </c>
      <c r="J132" s="18">
        <v>85000</v>
      </c>
      <c r="K132" s="18">
        <v>0</v>
      </c>
      <c r="L132" s="18">
        <v>0</v>
      </c>
      <c r="M132" s="18">
        <v>61000</v>
      </c>
      <c r="N132" s="18">
        <v>34500</v>
      </c>
      <c r="O132" s="18">
        <v>0</v>
      </c>
      <c r="P132" s="18">
        <v>0</v>
      </c>
      <c r="Q132" s="18">
        <v>2500</v>
      </c>
    </row>
    <row r="133" spans="1:17" ht="15" thickBot="1" x14ac:dyDescent="0.35">
      <c r="A133" s="17" t="s">
        <v>151</v>
      </c>
      <c r="B133" s="18">
        <v>89500</v>
      </c>
      <c r="C133" s="18">
        <v>0</v>
      </c>
      <c r="D133" s="18">
        <v>0</v>
      </c>
      <c r="E133" s="18">
        <v>46000</v>
      </c>
      <c r="F133" s="18">
        <v>0</v>
      </c>
      <c r="G133" s="18">
        <v>0</v>
      </c>
      <c r="H133" s="18">
        <v>0</v>
      </c>
      <c r="I133" s="18">
        <v>0</v>
      </c>
      <c r="J133" s="18">
        <v>85000</v>
      </c>
      <c r="K133" s="18">
        <v>0</v>
      </c>
      <c r="L133" s="18">
        <v>0</v>
      </c>
      <c r="M133" s="18">
        <v>36000</v>
      </c>
      <c r="N133" s="18">
        <v>34500</v>
      </c>
      <c r="O133" s="18">
        <v>0</v>
      </c>
      <c r="P133" s="18">
        <v>0</v>
      </c>
      <c r="Q133" s="18">
        <v>2500</v>
      </c>
    </row>
    <row r="134" spans="1:17" ht="15" thickBot="1" x14ac:dyDescent="0.35">
      <c r="A134" s="17" t="s">
        <v>155</v>
      </c>
      <c r="B134" s="18">
        <v>62000</v>
      </c>
      <c r="C134" s="18">
        <v>0</v>
      </c>
      <c r="D134" s="18">
        <v>0</v>
      </c>
      <c r="E134" s="18">
        <v>42000</v>
      </c>
      <c r="F134" s="18">
        <v>0</v>
      </c>
      <c r="G134" s="18">
        <v>0</v>
      </c>
      <c r="H134" s="18">
        <v>0</v>
      </c>
      <c r="I134" s="18">
        <v>0</v>
      </c>
      <c r="J134" s="18">
        <v>85000</v>
      </c>
      <c r="K134" s="18">
        <v>0</v>
      </c>
      <c r="L134" s="18">
        <v>0</v>
      </c>
      <c r="M134" s="18">
        <v>0</v>
      </c>
      <c r="N134" s="18">
        <v>34500</v>
      </c>
      <c r="O134" s="18">
        <v>0</v>
      </c>
      <c r="P134" s="18">
        <v>0</v>
      </c>
      <c r="Q134" s="18">
        <v>2500</v>
      </c>
    </row>
    <row r="135" spans="1:17" ht="15" thickBot="1" x14ac:dyDescent="0.35">
      <c r="A135" s="17" t="s">
        <v>158</v>
      </c>
      <c r="B135" s="18">
        <v>49000</v>
      </c>
      <c r="C135" s="18">
        <v>0</v>
      </c>
      <c r="D135" s="18">
        <v>0</v>
      </c>
      <c r="E135" s="18">
        <v>36000</v>
      </c>
      <c r="F135" s="18">
        <v>0</v>
      </c>
      <c r="G135" s="18">
        <v>0</v>
      </c>
      <c r="H135" s="18">
        <v>0</v>
      </c>
      <c r="I135" s="18">
        <v>0</v>
      </c>
      <c r="J135" s="18">
        <v>54500</v>
      </c>
      <c r="K135" s="18">
        <v>0</v>
      </c>
      <c r="L135" s="18">
        <v>0</v>
      </c>
      <c r="M135" s="18">
        <v>0</v>
      </c>
      <c r="N135" s="18">
        <v>34500</v>
      </c>
      <c r="O135" s="18">
        <v>0</v>
      </c>
      <c r="P135" s="18">
        <v>0</v>
      </c>
      <c r="Q135" s="18">
        <v>2500</v>
      </c>
    </row>
    <row r="136" spans="1:17" ht="15" thickBot="1" x14ac:dyDescent="0.35">
      <c r="A136" s="17" t="s">
        <v>162</v>
      </c>
      <c r="B136" s="18">
        <v>39000</v>
      </c>
      <c r="C136" s="18">
        <v>0</v>
      </c>
      <c r="D136" s="18">
        <v>0</v>
      </c>
      <c r="E136" s="18">
        <v>15000</v>
      </c>
      <c r="F136" s="18">
        <v>0</v>
      </c>
      <c r="G136" s="18">
        <v>0</v>
      </c>
      <c r="H136" s="18">
        <v>0</v>
      </c>
      <c r="I136" s="18">
        <v>0</v>
      </c>
      <c r="J136" s="18">
        <v>6500</v>
      </c>
      <c r="K136" s="18">
        <v>0</v>
      </c>
      <c r="L136" s="18">
        <v>0</v>
      </c>
      <c r="M136" s="18">
        <v>0</v>
      </c>
      <c r="N136" s="18">
        <v>34500</v>
      </c>
      <c r="O136" s="18">
        <v>0</v>
      </c>
      <c r="P136" s="18">
        <v>0</v>
      </c>
      <c r="Q136" s="18">
        <v>2500</v>
      </c>
    </row>
    <row r="137" spans="1:17" ht="15" thickBot="1" x14ac:dyDescent="0.35">
      <c r="A137" s="17" t="s">
        <v>166</v>
      </c>
      <c r="B137" s="18">
        <v>39000</v>
      </c>
      <c r="C137" s="18">
        <v>0</v>
      </c>
      <c r="D137" s="18">
        <v>0</v>
      </c>
      <c r="E137" s="18">
        <v>15000</v>
      </c>
      <c r="F137" s="18">
        <v>0</v>
      </c>
      <c r="G137" s="18">
        <v>0</v>
      </c>
      <c r="H137" s="18">
        <v>0</v>
      </c>
      <c r="I137" s="18">
        <v>0</v>
      </c>
      <c r="J137" s="18">
        <v>6500</v>
      </c>
      <c r="K137" s="18">
        <v>0</v>
      </c>
      <c r="L137" s="18">
        <v>0</v>
      </c>
      <c r="M137" s="18">
        <v>0</v>
      </c>
      <c r="N137" s="18">
        <v>34500</v>
      </c>
      <c r="O137" s="18">
        <v>0</v>
      </c>
      <c r="P137" s="18">
        <v>0</v>
      </c>
      <c r="Q137" s="18">
        <v>2500</v>
      </c>
    </row>
    <row r="138" spans="1:17" ht="15" thickBot="1" x14ac:dyDescent="0.35">
      <c r="A138" s="17" t="s">
        <v>167</v>
      </c>
      <c r="B138" s="18">
        <v>39000</v>
      </c>
      <c r="C138" s="18">
        <v>0</v>
      </c>
      <c r="D138" s="18">
        <v>0</v>
      </c>
      <c r="E138" s="18">
        <v>15000</v>
      </c>
      <c r="F138" s="18">
        <v>0</v>
      </c>
      <c r="G138" s="18">
        <v>0</v>
      </c>
      <c r="H138" s="18">
        <v>0</v>
      </c>
      <c r="I138" s="18">
        <v>0</v>
      </c>
      <c r="J138" s="18">
        <v>6500</v>
      </c>
      <c r="K138" s="18">
        <v>0</v>
      </c>
      <c r="L138" s="18">
        <v>0</v>
      </c>
      <c r="M138" s="18">
        <v>0</v>
      </c>
      <c r="N138" s="18">
        <v>34500</v>
      </c>
      <c r="O138" s="18">
        <v>0</v>
      </c>
      <c r="P138" s="18">
        <v>0</v>
      </c>
      <c r="Q138" s="18">
        <v>2500</v>
      </c>
    </row>
    <row r="139" spans="1:17" ht="15" thickBot="1" x14ac:dyDescent="0.35">
      <c r="A139" s="17" t="s">
        <v>168</v>
      </c>
      <c r="B139" s="18">
        <v>0</v>
      </c>
      <c r="C139" s="18">
        <v>0</v>
      </c>
      <c r="D139" s="18">
        <v>0</v>
      </c>
      <c r="E139" s="18">
        <v>15000</v>
      </c>
      <c r="F139" s="18">
        <v>0</v>
      </c>
      <c r="G139" s="18">
        <v>0</v>
      </c>
      <c r="H139" s="18">
        <v>0</v>
      </c>
      <c r="I139" s="18">
        <v>0</v>
      </c>
      <c r="J139" s="18">
        <v>6500</v>
      </c>
      <c r="K139" s="18">
        <v>0</v>
      </c>
      <c r="L139" s="18">
        <v>0</v>
      </c>
      <c r="M139" s="18">
        <v>0</v>
      </c>
      <c r="N139" s="18">
        <v>18000</v>
      </c>
      <c r="O139" s="18">
        <v>0</v>
      </c>
      <c r="P139" s="18">
        <v>0</v>
      </c>
      <c r="Q139" s="18">
        <v>2500</v>
      </c>
    </row>
    <row r="140" spans="1:17" ht="15" thickBot="1" x14ac:dyDescent="0.35">
      <c r="A140" s="17" t="s">
        <v>170</v>
      </c>
      <c r="B140" s="18">
        <v>0</v>
      </c>
      <c r="C140" s="18">
        <v>0</v>
      </c>
      <c r="D140" s="18">
        <v>0</v>
      </c>
      <c r="E140" s="18">
        <v>15000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18000</v>
      </c>
      <c r="O140" s="18">
        <v>0</v>
      </c>
      <c r="P140" s="18">
        <v>0</v>
      </c>
      <c r="Q140" s="18">
        <v>2500</v>
      </c>
    </row>
    <row r="141" spans="1:17" ht="15" thickBot="1" x14ac:dyDescent="0.35">
      <c r="A141" s="17" t="s">
        <v>171</v>
      </c>
      <c r="B141" s="18">
        <v>0</v>
      </c>
      <c r="C141" s="18">
        <v>0</v>
      </c>
      <c r="D141" s="18">
        <v>0</v>
      </c>
      <c r="E141" s="18">
        <v>0</v>
      </c>
      <c r="F141" s="18">
        <v>0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18000</v>
      </c>
      <c r="O141" s="18">
        <v>0</v>
      </c>
      <c r="P141" s="18">
        <v>0</v>
      </c>
      <c r="Q141" s="18">
        <v>2500</v>
      </c>
    </row>
    <row r="142" spans="1:17" ht="15" thickBot="1" x14ac:dyDescent="0.35">
      <c r="A142" s="17" t="s">
        <v>172</v>
      </c>
      <c r="B142" s="18">
        <v>0</v>
      </c>
      <c r="C142" s="18">
        <v>0</v>
      </c>
      <c r="D142" s="18">
        <v>0</v>
      </c>
      <c r="E142" s="18">
        <v>0</v>
      </c>
      <c r="F142" s="18">
        <v>0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18000</v>
      </c>
      <c r="O142" s="18">
        <v>0</v>
      </c>
      <c r="P142" s="18">
        <v>0</v>
      </c>
      <c r="Q142" s="18">
        <v>2500</v>
      </c>
    </row>
    <row r="143" spans="1:17" ht="15" thickBot="1" x14ac:dyDescent="0.35">
      <c r="A143" s="17" t="s">
        <v>173</v>
      </c>
      <c r="B143" s="18">
        <v>0</v>
      </c>
      <c r="C143" s="18">
        <v>0</v>
      </c>
      <c r="D143" s="18">
        <v>0</v>
      </c>
      <c r="E143" s="18">
        <v>0</v>
      </c>
      <c r="F143" s="18">
        <v>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M143" s="18">
        <v>0</v>
      </c>
      <c r="N143" s="18">
        <v>18000</v>
      </c>
      <c r="O143" s="18">
        <v>0</v>
      </c>
      <c r="P143" s="18">
        <v>0</v>
      </c>
      <c r="Q143" s="18">
        <v>2500</v>
      </c>
    </row>
    <row r="144" spans="1:17" ht="15" thickBot="1" x14ac:dyDescent="0.35">
      <c r="A144" s="17" t="s">
        <v>174</v>
      </c>
      <c r="B144" s="18">
        <v>0</v>
      </c>
      <c r="C144" s="18">
        <v>0</v>
      </c>
      <c r="D144" s="18">
        <v>0</v>
      </c>
      <c r="E144" s="18">
        <v>0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17000</v>
      </c>
      <c r="O144" s="18">
        <v>0</v>
      </c>
      <c r="P144" s="18">
        <v>0</v>
      </c>
      <c r="Q144" s="18">
        <v>2500</v>
      </c>
    </row>
    <row r="145" spans="1:21" ht="15" thickBot="1" x14ac:dyDescent="0.35">
      <c r="A145" s="17" t="s">
        <v>176</v>
      </c>
      <c r="B145" s="18">
        <v>0</v>
      </c>
      <c r="C145" s="18">
        <v>0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8">
        <v>0</v>
      </c>
      <c r="M145" s="18">
        <v>0</v>
      </c>
      <c r="N145" s="18">
        <v>17000</v>
      </c>
      <c r="O145" s="18">
        <v>0</v>
      </c>
      <c r="P145" s="18">
        <v>0</v>
      </c>
      <c r="Q145" s="18">
        <v>2500</v>
      </c>
    </row>
    <row r="146" spans="1:21" ht="15" thickBot="1" x14ac:dyDescent="0.35">
      <c r="A146" s="17" t="s">
        <v>177</v>
      </c>
      <c r="B146" s="18">
        <v>0</v>
      </c>
      <c r="C146" s="18">
        <v>0</v>
      </c>
      <c r="D146" s="18">
        <v>0</v>
      </c>
      <c r="E146" s="18">
        <v>0</v>
      </c>
      <c r="F146" s="18">
        <v>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0</v>
      </c>
      <c r="M146" s="18">
        <v>0</v>
      </c>
      <c r="N146" s="18">
        <v>17000</v>
      </c>
      <c r="O146" s="18">
        <v>0</v>
      </c>
      <c r="P146" s="18">
        <v>0</v>
      </c>
      <c r="Q146" s="18">
        <v>2500</v>
      </c>
    </row>
    <row r="147" spans="1:21" ht="15" thickBot="1" x14ac:dyDescent="0.35">
      <c r="A147" s="17" t="s">
        <v>178</v>
      </c>
      <c r="B147" s="18">
        <v>0</v>
      </c>
      <c r="C147" s="18">
        <v>0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17000</v>
      </c>
      <c r="O147" s="18">
        <v>0</v>
      </c>
      <c r="P147" s="18">
        <v>0</v>
      </c>
      <c r="Q147" s="18">
        <v>2500</v>
      </c>
    </row>
    <row r="148" spans="1:21" ht="15" thickBot="1" x14ac:dyDescent="0.35">
      <c r="A148" s="17" t="s">
        <v>179</v>
      </c>
      <c r="B148" s="18">
        <v>0</v>
      </c>
      <c r="C148" s="18">
        <v>0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8">
        <v>0</v>
      </c>
      <c r="J148" s="18">
        <v>0</v>
      </c>
      <c r="K148" s="18">
        <v>0</v>
      </c>
      <c r="L148" s="18">
        <v>0</v>
      </c>
      <c r="M148" s="18">
        <v>0</v>
      </c>
      <c r="N148" s="18">
        <v>16500</v>
      </c>
      <c r="O148" s="18">
        <v>0</v>
      </c>
      <c r="P148" s="18">
        <v>0</v>
      </c>
      <c r="Q148" s="18">
        <v>2500</v>
      </c>
    </row>
    <row r="149" spans="1:21" ht="15" thickBot="1" x14ac:dyDescent="0.35">
      <c r="A149" s="17" t="s">
        <v>181</v>
      </c>
      <c r="B149" s="18">
        <v>0</v>
      </c>
      <c r="C149" s="18">
        <v>0</v>
      </c>
      <c r="D149" s="18">
        <v>0</v>
      </c>
      <c r="E149" s="18">
        <v>0</v>
      </c>
      <c r="F149" s="18">
        <v>0</v>
      </c>
      <c r="G149" s="18">
        <v>0</v>
      </c>
      <c r="H149" s="18">
        <v>0</v>
      </c>
      <c r="I149" s="18">
        <v>0</v>
      </c>
      <c r="J149" s="18">
        <v>0</v>
      </c>
      <c r="K149" s="18">
        <v>0</v>
      </c>
      <c r="L149" s="18">
        <v>0</v>
      </c>
      <c r="M149" s="18">
        <v>0</v>
      </c>
      <c r="N149" s="18">
        <v>16500</v>
      </c>
      <c r="O149" s="18">
        <v>0</v>
      </c>
      <c r="P149" s="18">
        <v>0</v>
      </c>
      <c r="Q149" s="18">
        <v>0</v>
      </c>
    </row>
    <row r="150" spans="1:21" ht="15" thickBot="1" x14ac:dyDescent="0.35">
      <c r="A150" s="17" t="s">
        <v>182</v>
      </c>
      <c r="B150" s="18">
        <v>0</v>
      </c>
      <c r="C150" s="18">
        <v>0</v>
      </c>
      <c r="D150" s="18">
        <v>0</v>
      </c>
      <c r="E150" s="18">
        <v>0</v>
      </c>
      <c r="F150" s="18">
        <v>0</v>
      </c>
      <c r="G150" s="18">
        <v>0</v>
      </c>
      <c r="H150" s="18">
        <v>0</v>
      </c>
      <c r="I150" s="18">
        <v>0</v>
      </c>
      <c r="J150" s="18">
        <v>0</v>
      </c>
      <c r="K150" s="18">
        <v>0</v>
      </c>
      <c r="L150" s="18">
        <v>0</v>
      </c>
      <c r="M150" s="18">
        <v>0</v>
      </c>
      <c r="N150" s="18">
        <v>16500</v>
      </c>
      <c r="O150" s="18">
        <v>0</v>
      </c>
      <c r="P150" s="18">
        <v>0</v>
      </c>
      <c r="Q150" s="18">
        <v>0</v>
      </c>
    </row>
    <row r="151" spans="1:21" ht="15" thickBot="1" x14ac:dyDescent="0.35">
      <c r="A151" s="17" t="s">
        <v>183</v>
      </c>
      <c r="B151" s="18">
        <v>0</v>
      </c>
      <c r="C151" s="18">
        <v>0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  <c r="M151" s="18">
        <v>0</v>
      </c>
      <c r="N151" s="18">
        <v>16500</v>
      </c>
      <c r="O151" s="18">
        <v>0</v>
      </c>
      <c r="P151" s="18">
        <v>0</v>
      </c>
      <c r="Q151" s="18">
        <v>0</v>
      </c>
    </row>
    <row r="152" spans="1:21" ht="15" thickBot="1" x14ac:dyDescent="0.35">
      <c r="A152" s="17" t="s">
        <v>184</v>
      </c>
      <c r="B152" s="18">
        <v>0</v>
      </c>
      <c r="C152" s="18">
        <v>0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0</v>
      </c>
      <c r="L152" s="18">
        <v>0</v>
      </c>
      <c r="M152" s="18">
        <v>0</v>
      </c>
      <c r="N152" s="18">
        <v>14000</v>
      </c>
      <c r="O152" s="18">
        <v>0</v>
      </c>
      <c r="P152" s="18">
        <v>0</v>
      </c>
      <c r="Q152" s="18">
        <v>0</v>
      </c>
    </row>
    <row r="153" spans="1:21" ht="15" thickBot="1" x14ac:dyDescent="0.35">
      <c r="A153" s="17" t="s">
        <v>186</v>
      </c>
      <c r="B153" s="18">
        <v>0</v>
      </c>
      <c r="C153" s="18">
        <v>0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v>0</v>
      </c>
      <c r="Q153" s="18">
        <v>0</v>
      </c>
    </row>
    <row r="154" spans="1:21" ht="15" thickBot="1" x14ac:dyDescent="0.35">
      <c r="A154" s="17" t="s">
        <v>187</v>
      </c>
      <c r="B154" s="18">
        <v>0</v>
      </c>
      <c r="C154" s="18">
        <v>0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</row>
    <row r="155" spans="1:21" ht="15" thickBot="1" x14ac:dyDescent="0.35">
      <c r="A155" s="17" t="s">
        <v>188</v>
      </c>
      <c r="B155" s="18">
        <v>0</v>
      </c>
      <c r="C155" s="18">
        <v>0</v>
      </c>
      <c r="D155" s="18">
        <v>0</v>
      </c>
      <c r="E155" s="18">
        <v>0</v>
      </c>
      <c r="F155" s="18">
        <v>0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8">
        <v>0</v>
      </c>
      <c r="M155" s="18">
        <v>0</v>
      </c>
      <c r="N155" s="18">
        <v>0</v>
      </c>
      <c r="O155" s="18">
        <v>0</v>
      </c>
      <c r="P155" s="18">
        <v>0</v>
      </c>
      <c r="Q155" s="18">
        <v>0</v>
      </c>
    </row>
    <row r="156" spans="1:21" ht="15" thickBot="1" x14ac:dyDescent="0.35">
      <c r="A156" s="17" t="s">
        <v>189</v>
      </c>
      <c r="B156" s="18">
        <v>0</v>
      </c>
      <c r="C156" s="18">
        <v>0</v>
      </c>
      <c r="D156" s="18">
        <v>0</v>
      </c>
      <c r="E156" s="18">
        <v>0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</row>
    <row r="157" spans="1:21" ht="18.600000000000001" thickBot="1" x14ac:dyDescent="0.35">
      <c r="A157" s="13"/>
    </row>
    <row r="158" spans="1:21" ht="15" thickBot="1" x14ac:dyDescent="0.35">
      <c r="A158" s="17" t="s">
        <v>191</v>
      </c>
      <c r="B158" s="17" t="s">
        <v>74</v>
      </c>
      <c r="C158" s="17" t="s">
        <v>75</v>
      </c>
      <c r="D158" s="17" t="s">
        <v>76</v>
      </c>
      <c r="E158" s="17" t="s">
        <v>77</v>
      </c>
      <c r="F158" s="17" t="s">
        <v>78</v>
      </c>
      <c r="G158" s="17" t="s">
        <v>79</v>
      </c>
      <c r="H158" s="17" t="s">
        <v>80</v>
      </c>
      <c r="I158" s="17" t="s">
        <v>81</v>
      </c>
      <c r="J158" s="17" t="s">
        <v>82</v>
      </c>
      <c r="K158" s="17" t="s">
        <v>83</v>
      </c>
      <c r="L158" s="17" t="s">
        <v>84</v>
      </c>
      <c r="M158" s="17" t="s">
        <v>85</v>
      </c>
      <c r="N158" s="17" t="s">
        <v>86</v>
      </c>
      <c r="O158" s="17" t="s">
        <v>87</v>
      </c>
      <c r="P158" s="17" t="s">
        <v>88</v>
      </c>
      <c r="Q158" s="17" t="s">
        <v>89</v>
      </c>
      <c r="R158" s="17" t="s">
        <v>192</v>
      </c>
      <c r="S158" s="17" t="s">
        <v>193</v>
      </c>
      <c r="T158" s="17" t="s">
        <v>194</v>
      </c>
      <c r="U158" s="17" t="s">
        <v>195</v>
      </c>
    </row>
    <row r="159" spans="1:21" ht="15" thickBot="1" x14ac:dyDescent="0.35">
      <c r="A159" s="17" t="s">
        <v>91</v>
      </c>
      <c r="B159" s="18">
        <v>0</v>
      </c>
      <c r="C159" s="18">
        <v>0</v>
      </c>
      <c r="D159" s="18">
        <v>0</v>
      </c>
      <c r="E159" s="18">
        <v>0</v>
      </c>
      <c r="F159" s="18">
        <v>0</v>
      </c>
      <c r="G159" s="18">
        <v>0</v>
      </c>
      <c r="H159" s="18">
        <v>0</v>
      </c>
      <c r="I159" s="18">
        <v>0</v>
      </c>
      <c r="J159" s="18">
        <v>128000</v>
      </c>
      <c r="K159" s="18">
        <v>0</v>
      </c>
      <c r="L159" s="18">
        <v>0</v>
      </c>
      <c r="M159" s="18">
        <v>0</v>
      </c>
      <c r="N159" s="18">
        <v>34500</v>
      </c>
      <c r="O159" s="18">
        <v>0</v>
      </c>
      <c r="P159" s="18">
        <v>0</v>
      </c>
      <c r="Q159" s="18">
        <v>2500</v>
      </c>
      <c r="R159" s="18">
        <v>165000</v>
      </c>
      <c r="S159" s="18">
        <v>160000</v>
      </c>
      <c r="T159" s="18">
        <v>-5000</v>
      </c>
      <c r="U159" s="18">
        <v>-3.13</v>
      </c>
    </row>
    <row r="160" spans="1:21" ht="15" thickBot="1" x14ac:dyDescent="0.35">
      <c r="A160" s="17" t="s">
        <v>92</v>
      </c>
      <c r="B160" s="18">
        <v>0</v>
      </c>
      <c r="C160" s="18">
        <v>0</v>
      </c>
      <c r="D160" s="18">
        <v>0</v>
      </c>
      <c r="E160" s="18">
        <v>15000</v>
      </c>
      <c r="F160" s="18">
        <v>0</v>
      </c>
      <c r="G160" s="18">
        <v>0</v>
      </c>
      <c r="H160" s="18">
        <v>0</v>
      </c>
      <c r="I160" s="18">
        <v>0</v>
      </c>
      <c r="J160" s="18">
        <v>128000</v>
      </c>
      <c r="K160" s="18">
        <v>0</v>
      </c>
      <c r="L160" s="18">
        <v>0</v>
      </c>
      <c r="M160" s="18">
        <v>0</v>
      </c>
      <c r="N160" s="18">
        <v>34500</v>
      </c>
      <c r="O160" s="18">
        <v>0</v>
      </c>
      <c r="P160" s="18">
        <v>0</v>
      </c>
      <c r="Q160" s="18">
        <v>2500</v>
      </c>
      <c r="R160" s="18">
        <v>180000</v>
      </c>
      <c r="S160" s="18">
        <v>180000</v>
      </c>
      <c r="T160" s="18">
        <v>0</v>
      </c>
      <c r="U160" s="18">
        <v>0</v>
      </c>
    </row>
    <row r="161" spans="1:21" ht="15" thickBot="1" x14ac:dyDescent="0.35">
      <c r="A161" s="17" t="s">
        <v>93</v>
      </c>
      <c r="B161" s="18">
        <v>0</v>
      </c>
      <c r="C161" s="18">
        <v>0</v>
      </c>
      <c r="D161" s="18">
        <v>0</v>
      </c>
      <c r="E161" s="18">
        <v>15000</v>
      </c>
      <c r="F161" s="18">
        <v>0</v>
      </c>
      <c r="G161" s="18">
        <v>0</v>
      </c>
      <c r="H161" s="18">
        <v>0</v>
      </c>
      <c r="I161" s="18">
        <v>0</v>
      </c>
      <c r="J161" s="18">
        <v>116500</v>
      </c>
      <c r="K161" s="18">
        <v>0</v>
      </c>
      <c r="L161" s="18">
        <v>0</v>
      </c>
      <c r="M161" s="18">
        <v>0</v>
      </c>
      <c r="N161" s="18">
        <v>18000</v>
      </c>
      <c r="O161" s="18">
        <v>0</v>
      </c>
      <c r="P161" s="18">
        <v>0</v>
      </c>
      <c r="Q161" s="18">
        <v>2500</v>
      </c>
      <c r="R161" s="18">
        <v>152000</v>
      </c>
      <c r="S161" s="18">
        <v>152000</v>
      </c>
      <c r="T161" s="18">
        <v>0</v>
      </c>
      <c r="U161" s="18">
        <v>0</v>
      </c>
    </row>
    <row r="162" spans="1:21" ht="15" thickBot="1" x14ac:dyDescent="0.35">
      <c r="A162" s="17" t="s">
        <v>94</v>
      </c>
      <c r="B162" s="18">
        <v>0</v>
      </c>
      <c r="C162" s="18">
        <v>0</v>
      </c>
      <c r="D162" s="18">
        <v>0</v>
      </c>
      <c r="E162" s="18">
        <v>15000</v>
      </c>
      <c r="F162" s="18">
        <v>0</v>
      </c>
      <c r="G162" s="18">
        <v>0</v>
      </c>
      <c r="H162" s="18">
        <v>0</v>
      </c>
      <c r="I162" s="18">
        <v>0</v>
      </c>
      <c r="J162" s="18">
        <v>115000</v>
      </c>
      <c r="K162" s="18">
        <v>0</v>
      </c>
      <c r="L162" s="18">
        <v>0</v>
      </c>
      <c r="M162" s="18">
        <v>0</v>
      </c>
      <c r="N162" s="18">
        <v>16500</v>
      </c>
      <c r="O162" s="18">
        <v>0</v>
      </c>
      <c r="P162" s="18">
        <v>0</v>
      </c>
      <c r="Q162" s="18">
        <v>2500</v>
      </c>
      <c r="R162" s="18">
        <v>149000</v>
      </c>
      <c r="S162" s="18">
        <v>149000</v>
      </c>
      <c r="T162" s="18">
        <v>0</v>
      </c>
      <c r="U162" s="18">
        <v>0</v>
      </c>
    </row>
    <row r="163" spans="1:21" ht="15" thickBot="1" x14ac:dyDescent="0.35">
      <c r="A163" s="17" t="s">
        <v>95</v>
      </c>
      <c r="B163" s="18">
        <v>0</v>
      </c>
      <c r="C163" s="18">
        <v>0</v>
      </c>
      <c r="D163" s="18">
        <v>0</v>
      </c>
      <c r="E163" s="18">
        <v>15000</v>
      </c>
      <c r="F163" s="18">
        <v>0</v>
      </c>
      <c r="G163" s="18">
        <v>0</v>
      </c>
      <c r="H163" s="18">
        <v>0</v>
      </c>
      <c r="I163" s="18">
        <v>0</v>
      </c>
      <c r="J163" s="18">
        <v>115000</v>
      </c>
      <c r="K163" s="18">
        <v>0</v>
      </c>
      <c r="L163" s="18">
        <v>0</v>
      </c>
      <c r="M163" s="18">
        <v>0</v>
      </c>
      <c r="N163" s="18">
        <v>14000</v>
      </c>
      <c r="O163" s="18">
        <v>0</v>
      </c>
      <c r="P163" s="18">
        <v>0</v>
      </c>
      <c r="Q163" s="18">
        <v>0</v>
      </c>
      <c r="R163" s="18">
        <v>144000</v>
      </c>
      <c r="S163" s="18">
        <v>144000</v>
      </c>
      <c r="T163" s="18">
        <v>0</v>
      </c>
      <c r="U163" s="18">
        <v>0</v>
      </c>
    </row>
    <row r="164" spans="1:21" ht="15" thickBot="1" x14ac:dyDescent="0.35">
      <c r="A164" s="17" t="s">
        <v>96</v>
      </c>
      <c r="B164" s="18">
        <v>0</v>
      </c>
      <c r="C164" s="18">
        <v>0</v>
      </c>
      <c r="D164" s="18">
        <v>0</v>
      </c>
      <c r="E164" s="18">
        <v>15000</v>
      </c>
      <c r="F164" s="18">
        <v>0</v>
      </c>
      <c r="G164" s="18">
        <v>0</v>
      </c>
      <c r="H164" s="18">
        <v>0</v>
      </c>
      <c r="I164" s="18">
        <v>0</v>
      </c>
      <c r="J164" s="18">
        <v>85000</v>
      </c>
      <c r="K164" s="18">
        <v>0</v>
      </c>
      <c r="L164" s="18">
        <v>0</v>
      </c>
      <c r="M164" s="18">
        <v>0</v>
      </c>
      <c r="N164" s="18">
        <v>0</v>
      </c>
      <c r="O164" s="18">
        <v>0</v>
      </c>
      <c r="P164" s="18">
        <v>0</v>
      </c>
      <c r="Q164" s="18">
        <v>0</v>
      </c>
      <c r="R164" s="18">
        <v>100000</v>
      </c>
      <c r="S164" s="18">
        <v>100000</v>
      </c>
      <c r="T164" s="18">
        <v>0</v>
      </c>
      <c r="U164" s="18">
        <v>0</v>
      </c>
    </row>
    <row r="165" spans="1:21" ht="15" thickBot="1" x14ac:dyDescent="0.35">
      <c r="A165" s="17" t="s">
        <v>97</v>
      </c>
      <c r="B165" s="18">
        <v>0</v>
      </c>
      <c r="C165" s="18">
        <v>0</v>
      </c>
      <c r="D165" s="18">
        <v>0</v>
      </c>
      <c r="E165" s="18">
        <v>36000</v>
      </c>
      <c r="F165" s="18">
        <v>0</v>
      </c>
      <c r="G165" s="18">
        <v>0</v>
      </c>
      <c r="H165" s="18">
        <v>0</v>
      </c>
      <c r="I165" s="18">
        <v>0</v>
      </c>
      <c r="J165" s="18">
        <v>85000</v>
      </c>
      <c r="K165" s="18">
        <v>0</v>
      </c>
      <c r="L165" s="18">
        <v>0</v>
      </c>
      <c r="M165" s="18">
        <v>0</v>
      </c>
      <c r="N165" s="18">
        <v>34500</v>
      </c>
      <c r="O165" s="18">
        <v>0</v>
      </c>
      <c r="P165" s="18">
        <v>0</v>
      </c>
      <c r="Q165" s="18">
        <v>2500</v>
      </c>
      <c r="R165" s="18">
        <v>158000</v>
      </c>
      <c r="S165" s="18">
        <v>158000</v>
      </c>
      <c r="T165" s="18">
        <v>0</v>
      </c>
      <c r="U165" s="18">
        <v>0</v>
      </c>
    </row>
    <row r="166" spans="1:21" ht="15" thickBot="1" x14ac:dyDescent="0.35">
      <c r="A166" s="17" t="s">
        <v>98</v>
      </c>
      <c r="B166" s="18">
        <v>0</v>
      </c>
      <c r="C166" s="18">
        <v>0</v>
      </c>
      <c r="D166" s="18">
        <v>0</v>
      </c>
      <c r="E166" s="18">
        <v>42000</v>
      </c>
      <c r="F166" s="18">
        <v>0</v>
      </c>
      <c r="G166" s="18">
        <v>0</v>
      </c>
      <c r="H166" s="18">
        <v>0</v>
      </c>
      <c r="I166" s="18">
        <v>0</v>
      </c>
      <c r="J166" s="18">
        <v>85000</v>
      </c>
      <c r="K166" s="18">
        <v>0</v>
      </c>
      <c r="L166" s="18">
        <v>0</v>
      </c>
      <c r="M166" s="18">
        <v>0</v>
      </c>
      <c r="N166" s="18">
        <v>34500</v>
      </c>
      <c r="O166" s="18">
        <v>0</v>
      </c>
      <c r="P166" s="18">
        <v>0</v>
      </c>
      <c r="Q166" s="18">
        <v>2500</v>
      </c>
      <c r="R166" s="18">
        <v>164000</v>
      </c>
      <c r="S166" s="18">
        <v>164000</v>
      </c>
      <c r="T166" s="18">
        <v>0</v>
      </c>
      <c r="U166" s="18">
        <v>0</v>
      </c>
    </row>
    <row r="167" spans="1:21" ht="15" thickBot="1" x14ac:dyDescent="0.35">
      <c r="A167" s="17" t="s">
        <v>99</v>
      </c>
      <c r="B167" s="18">
        <v>0</v>
      </c>
      <c r="C167" s="18">
        <v>0</v>
      </c>
      <c r="D167" s="18">
        <v>0</v>
      </c>
      <c r="E167" s="18">
        <v>46000</v>
      </c>
      <c r="F167" s="18">
        <v>0</v>
      </c>
      <c r="G167" s="18">
        <v>0</v>
      </c>
      <c r="H167" s="18">
        <v>0</v>
      </c>
      <c r="I167" s="18">
        <v>0</v>
      </c>
      <c r="J167" s="18">
        <v>85000</v>
      </c>
      <c r="K167" s="18">
        <v>0</v>
      </c>
      <c r="L167" s="18">
        <v>0</v>
      </c>
      <c r="M167" s="18">
        <v>0</v>
      </c>
      <c r="N167" s="18">
        <v>34500</v>
      </c>
      <c r="O167" s="18">
        <v>0</v>
      </c>
      <c r="P167" s="18">
        <v>0</v>
      </c>
      <c r="Q167" s="18">
        <v>2500</v>
      </c>
      <c r="R167" s="18">
        <v>168000</v>
      </c>
      <c r="S167" s="18">
        <v>168000</v>
      </c>
      <c r="T167" s="18">
        <v>0</v>
      </c>
      <c r="U167" s="18">
        <v>0</v>
      </c>
    </row>
    <row r="168" spans="1:21" ht="15" thickBot="1" x14ac:dyDescent="0.35">
      <c r="A168" s="17" t="s">
        <v>100</v>
      </c>
      <c r="B168" s="18">
        <v>0</v>
      </c>
      <c r="C168" s="18">
        <v>0</v>
      </c>
      <c r="D168" s="18">
        <v>0</v>
      </c>
      <c r="E168" s="18">
        <v>79500</v>
      </c>
      <c r="F168" s="18">
        <v>0</v>
      </c>
      <c r="G168" s="18">
        <v>0</v>
      </c>
      <c r="H168" s="18">
        <v>0</v>
      </c>
      <c r="I168" s="18">
        <v>0</v>
      </c>
      <c r="J168" s="18">
        <v>85000</v>
      </c>
      <c r="K168" s="18">
        <v>0</v>
      </c>
      <c r="L168" s="18">
        <v>0</v>
      </c>
      <c r="M168" s="18">
        <v>0</v>
      </c>
      <c r="N168" s="18">
        <v>18000</v>
      </c>
      <c r="O168" s="18">
        <v>0</v>
      </c>
      <c r="P168" s="18">
        <v>0</v>
      </c>
      <c r="Q168" s="18">
        <v>2500</v>
      </c>
      <c r="R168" s="18">
        <v>185000</v>
      </c>
      <c r="S168" s="18">
        <v>188000</v>
      </c>
      <c r="T168" s="18">
        <v>3000</v>
      </c>
      <c r="U168" s="18">
        <v>1.6</v>
      </c>
    </row>
    <row r="169" spans="1:21" ht="15" thickBot="1" x14ac:dyDescent="0.35">
      <c r="A169" s="17" t="s">
        <v>101</v>
      </c>
      <c r="B169" s="18">
        <v>0</v>
      </c>
      <c r="C169" s="18">
        <v>0</v>
      </c>
      <c r="D169" s="18">
        <v>0</v>
      </c>
      <c r="E169" s="18">
        <v>79500</v>
      </c>
      <c r="F169" s="18">
        <v>0</v>
      </c>
      <c r="G169" s="18">
        <v>0</v>
      </c>
      <c r="H169" s="18">
        <v>0</v>
      </c>
      <c r="I169" s="18">
        <v>0</v>
      </c>
      <c r="J169" s="18">
        <v>54500</v>
      </c>
      <c r="K169" s="18">
        <v>0</v>
      </c>
      <c r="L169" s="18">
        <v>0</v>
      </c>
      <c r="M169" s="18">
        <v>0</v>
      </c>
      <c r="N169" s="18">
        <v>16500</v>
      </c>
      <c r="O169" s="18">
        <v>0</v>
      </c>
      <c r="P169" s="18">
        <v>0</v>
      </c>
      <c r="Q169" s="18">
        <v>2500</v>
      </c>
      <c r="R169" s="18">
        <v>153000</v>
      </c>
      <c r="S169" s="18">
        <v>153000</v>
      </c>
      <c r="T169" s="18">
        <v>0</v>
      </c>
      <c r="U169" s="18">
        <v>0</v>
      </c>
    </row>
    <row r="170" spans="1:21" ht="15" thickBot="1" x14ac:dyDescent="0.35">
      <c r="A170" s="17" t="s">
        <v>102</v>
      </c>
      <c r="B170" s="18">
        <v>0</v>
      </c>
      <c r="C170" s="18">
        <v>0</v>
      </c>
      <c r="D170" s="18">
        <v>0</v>
      </c>
      <c r="E170" s="18">
        <v>79500</v>
      </c>
      <c r="F170" s="18">
        <v>0</v>
      </c>
      <c r="G170" s="18">
        <v>0</v>
      </c>
      <c r="H170" s="18">
        <v>0</v>
      </c>
      <c r="I170" s="18">
        <v>0</v>
      </c>
      <c r="J170" s="18">
        <v>6500</v>
      </c>
      <c r="K170" s="18">
        <v>0</v>
      </c>
      <c r="L170" s="18">
        <v>0</v>
      </c>
      <c r="M170" s="18">
        <v>0</v>
      </c>
      <c r="N170" s="18">
        <v>14000</v>
      </c>
      <c r="O170" s="18">
        <v>0</v>
      </c>
      <c r="P170" s="18">
        <v>0</v>
      </c>
      <c r="Q170" s="18">
        <v>0</v>
      </c>
      <c r="R170" s="18">
        <v>100000</v>
      </c>
      <c r="S170" s="18">
        <v>100000</v>
      </c>
      <c r="T170" s="18">
        <v>0</v>
      </c>
      <c r="U170" s="18">
        <v>0</v>
      </c>
    </row>
    <row r="171" spans="1:21" ht="15" thickBot="1" x14ac:dyDescent="0.35">
      <c r="A171" s="17" t="s">
        <v>103</v>
      </c>
      <c r="B171" s="18">
        <v>0</v>
      </c>
      <c r="C171" s="18">
        <v>0</v>
      </c>
      <c r="D171" s="18">
        <v>0</v>
      </c>
      <c r="E171" s="18">
        <v>93500</v>
      </c>
      <c r="F171" s="18">
        <v>0</v>
      </c>
      <c r="G171" s="18">
        <v>0</v>
      </c>
      <c r="H171" s="18">
        <v>0</v>
      </c>
      <c r="I171" s="18">
        <v>0</v>
      </c>
      <c r="J171" s="18">
        <v>6500</v>
      </c>
      <c r="K171" s="18">
        <v>0</v>
      </c>
      <c r="L171" s="18">
        <v>0</v>
      </c>
      <c r="M171" s="18">
        <v>0</v>
      </c>
      <c r="N171" s="18">
        <v>0</v>
      </c>
      <c r="O171" s="18">
        <v>0</v>
      </c>
      <c r="P171" s="18">
        <v>0</v>
      </c>
      <c r="Q171" s="18">
        <v>0</v>
      </c>
      <c r="R171" s="18">
        <v>100000</v>
      </c>
      <c r="S171" s="18">
        <v>100000</v>
      </c>
      <c r="T171" s="18">
        <v>0</v>
      </c>
      <c r="U171" s="18">
        <v>0</v>
      </c>
    </row>
    <row r="172" spans="1:21" ht="15" thickBot="1" x14ac:dyDescent="0.35">
      <c r="A172" s="17" t="s">
        <v>104</v>
      </c>
      <c r="B172" s="18">
        <v>0</v>
      </c>
      <c r="C172" s="18">
        <v>0</v>
      </c>
      <c r="D172" s="18">
        <v>0</v>
      </c>
      <c r="E172" s="18">
        <v>121500</v>
      </c>
      <c r="F172" s="18">
        <v>0</v>
      </c>
      <c r="G172" s="18">
        <v>0</v>
      </c>
      <c r="H172" s="18">
        <v>0</v>
      </c>
      <c r="I172" s="18">
        <v>0</v>
      </c>
      <c r="J172" s="18">
        <v>6500</v>
      </c>
      <c r="K172" s="18">
        <v>0</v>
      </c>
      <c r="L172" s="18">
        <v>0</v>
      </c>
      <c r="M172" s="18">
        <v>0</v>
      </c>
      <c r="N172" s="18">
        <v>34500</v>
      </c>
      <c r="O172" s="18">
        <v>0</v>
      </c>
      <c r="P172" s="18">
        <v>0</v>
      </c>
      <c r="Q172" s="18">
        <v>2500</v>
      </c>
      <c r="R172" s="18">
        <v>165000</v>
      </c>
      <c r="S172" s="18">
        <v>165000</v>
      </c>
      <c r="T172" s="18">
        <v>0</v>
      </c>
      <c r="U172" s="18">
        <v>0</v>
      </c>
    </row>
    <row r="173" spans="1:21" ht="15" thickBot="1" x14ac:dyDescent="0.35">
      <c r="A173" s="17" t="s">
        <v>105</v>
      </c>
      <c r="B173" s="18">
        <v>0</v>
      </c>
      <c r="C173" s="18">
        <v>0</v>
      </c>
      <c r="D173" s="18">
        <v>0</v>
      </c>
      <c r="E173" s="18">
        <v>124000</v>
      </c>
      <c r="F173" s="18">
        <v>0</v>
      </c>
      <c r="G173" s="18">
        <v>0</v>
      </c>
      <c r="H173" s="18">
        <v>0</v>
      </c>
      <c r="I173" s="18">
        <v>0</v>
      </c>
      <c r="J173" s="18">
        <v>6500</v>
      </c>
      <c r="K173" s="18">
        <v>0</v>
      </c>
      <c r="L173" s="18">
        <v>0</v>
      </c>
      <c r="M173" s="18">
        <v>0</v>
      </c>
      <c r="N173" s="18">
        <v>34500</v>
      </c>
      <c r="O173" s="18">
        <v>0</v>
      </c>
      <c r="P173" s="18">
        <v>0</v>
      </c>
      <c r="Q173" s="18">
        <v>2500</v>
      </c>
      <c r="R173" s="18">
        <v>167500</v>
      </c>
      <c r="S173" s="18">
        <v>170000</v>
      </c>
      <c r="T173" s="18">
        <v>2500</v>
      </c>
      <c r="U173" s="18">
        <v>1.47</v>
      </c>
    </row>
    <row r="174" spans="1:21" ht="15" thickBot="1" x14ac:dyDescent="0.35">
      <c r="A174" s="17" t="s">
        <v>106</v>
      </c>
      <c r="B174" s="18">
        <v>0</v>
      </c>
      <c r="C174" s="18">
        <v>0</v>
      </c>
      <c r="D174" s="18">
        <v>0</v>
      </c>
      <c r="E174" s="18">
        <v>124000</v>
      </c>
      <c r="F174" s="18">
        <v>0</v>
      </c>
      <c r="G174" s="18">
        <v>0</v>
      </c>
      <c r="H174" s="18">
        <v>0</v>
      </c>
      <c r="I174" s="18">
        <v>0</v>
      </c>
      <c r="J174" s="18">
        <v>0</v>
      </c>
      <c r="K174" s="18">
        <v>0</v>
      </c>
      <c r="L174" s="18">
        <v>0</v>
      </c>
      <c r="M174" s="18">
        <v>0</v>
      </c>
      <c r="N174" s="18">
        <v>34500</v>
      </c>
      <c r="O174" s="18">
        <v>0</v>
      </c>
      <c r="P174" s="18">
        <v>0</v>
      </c>
      <c r="Q174" s="18">
        <v>2500</v>
      </c>
      <c r="R174" s="18">
        <v>161000</v>
      </c>
      <c r="S174" s="18">
        <v>161000</v>
      </c>
      <c r="T174" s="18">
        <v>0</v>
      </c>
      <c r="U174" s="18">
        <v>0</v>
      </c>
    </row>
    <row r="175" spans="1:21" ht="15" thickBot="1" x14ac:dyDescent="0.35">
      <c r="A175" s="17" t="s">
        <v>107</v>
      </c>
      <c r="B175" s="18">
        <v>0</v>
      </c>
      <c r="C175" s="18">
        <v>0</v>
      </c>
      <c r="D175" s="18">
        <v>0</v>
      </c>
      <c r="E175" s="18">
        <v>124500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8">
        <v>0</v>
      </c>
      <c r="M175" s="18">
        <v>0</v>
      </c>
      <c r="N175" s="18">
        <v>18000</v>
      </c>
      <c r="O175" s="18">
        <v>0</v>
      </c>
      <c r="P175" s="18">
        <v>0</v>
      </c>
      <c r="Q175" s="18">
        <v>2500</v>
      </c>
      <c r="R175" s="18">
        <v>145000</v>
      </c>
      <c r="S175" s="18">
        <v>145000</v>
      </c>
      <c r="T175" s="18">
        <v>0</v>
      </c>
      <c r="U175" s="18">
        <v>0</v>
      </c>
    </row>
    <row r="176" spans="1:21" ht="15" thickBot="1" x14ac:dyDescent="0.35">
      <c r="A176" s="17" t="s">
        <v>108</v>
      </c>
      <c r="B176" s="18">
        <v>0</v>
      </c>
      <c r="C176" s="18">
        <v>0</v>
      </c>
      <c r="D176" s="18">
        <v>0</v>
      </c>
      <c r="E176" s="18">
        <v>0</v>
      </c>
      <c r="F176" s="18">
        <v>0</v>
      </c>
      <c r="G176" s="18">
        <v>0</v>
      </c>
      <c r="H176" s="18">
        <v>0</v>
      </c>
      <c r="I176" s="18">
        <v>0</v>
      </c>
      <c r="J176" s="18">
        <v>0</v>
      </c>
      <c r="K176" s="18">
        <v>0</v>
      </c>
      <c r="L176" s="18">
        <v>0</v>
      </c>
      <c r="M176" s="18">
        <v>81000</v>
      </c>
      <c r="N176" s="18">
        <v>16500</v>
      </c>
      <c r="O176" s="18">
        <v>0</v>
      </c>
      <c r="P176" s="18">
        <v>0</v>
      </c>
      <c r="Q176" s="18">
        <v>2500</v>
      </c>
      <c r="R176" s="18">
        <v>100000</v>
      </c>
      <c r="S176" s="18">
        <v>100000</v>
      </c>
      <c r="T176" s="18">
        <v>0</v>
      </c>
      <c r="U176" s="18">
        <v>0</v>
      </c>
    </row>
    <row r="177" spans="1:21" ht="15" thickBot="1" x14ac:dyDescent="0.35">
      <c r="A177" s="17" t="s">
        <v>109</v>
      </c>
      <c r="B177" s="18">
        <v>39000</v>
      </c>
      <c r="C177" s="18">
        <v>0</v>
      </c>
      <c r="D177" s="18">
        <v>0</v>
      </c>
      <c r="E177" s="18">
        <v>0</v>
      </c>
      <c r="F177" s="18">
        <v>0</v>
      </c>
      <c r="G177" s="18">
        <v>0</v>
      </c>
      <c r="H177" s="18">
        <v>0</v>
      </c>
      <c r="I177" s="18">
        <v>0</v>
      </c>
      <c r="J177" s="18">
        <v>0</v>
      </c>
      <c r="K177" s="18">
        <v>0</v>
      </c>
      <c r="L177" s="18">
        <v>0</v>
      </c>
      <c r="M177" s="18">
        <v>81000</v>
      </c>
      <c r="N177" s="18">
        <v>14000</v>
      </c>
      <c r="O177" s="18">
        <v>0</v>
      </c>
      <c r="P177" s="18">
        <v>0</v>
      </c>
      <c r="Q177" s="18">
        <v>0</v>
      </c>
      <c r="R177" s="18">
        <v>134000</v>
      </c>
      <c r="S177" s="18">
        <v>134000</v>
      </c>
      <c r="T177" s="18">
        <v>0</v>
      </c>
      <c r="U177" s="18">
        <v>0</v>
      </c>
    </row>
    <row r="178" spans="1:21" ht="15" thickBot="1" x14ac:dyDescent="0.35">
      <c r="A178" s="17" t="s">
        <v>110</v>
      </c>
      <c r="B178" s="18">
        <v>39000</v>
      </c>
      <c r="C178" s="18">
        <v>0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v>61000</v>
      </c>
      <c r="N178" s="18">
        <v>0</v>
      </c>
      <c r="O178" s="18">
        <v>0</v>
      </c>
      <c r="P178" s="18">
        <v>0</v>
      </c>
      <c r="Q178" s="18">
        <v>0</v>
      </c>
      <c r="R178" s="18">
        <v>100000</v>
      </c>
      <c r="S178" s="18">
        <v>100000</v>
      </c>
      <c r="T178" s="18">
        <v>0</v>
      </c>
      <c r="U178" s="18">
        <v>0</v>
      </c>
    </row>
    <row r="179" spans="1:21" ht="15" thickBot="1" x14ac:dyDescent="0.35">
      <c r="A179" s="17" t="s">
        <v>111</v>
      </c>
      <c r="B179" s="18">
        <v>39000</v>
      </c>
      <c r="C179" s="18">
        <v>0</v>
      </c>
      <c r="D179" s="18">
        <v>0</v>
      </c>
      <c r="E179" s="18">
        <v>0</v>
      </c>
      <c r="F179" s="18">
        <v>0</v>
      </c>
      <c r="G179" s="18">
        <v>0</v>
      </c>
      <c r="H179" s="18">
        <v>0</v>
      </c>
      <c r="I179" s="18">
        <v>0</v>
      </c>
      <c r="J179" s="18">
        <v>0</v>
      </c>
      <c r="K179" s="18">
        <v>0</v>
      </c>
      <c r="L179" s="18">
        <v>0</v>
      </c>
      <c r="M179" s="18">
        <v>61000</v>
      </c>
      <c r="N179" s="18">
        <v>34500</v>
      </c>
      <c r="O179" s="18">
        <v>0</v>
      </c>
      <c r="P179" s="18">
        <v>0</v>
      </c>
      <c r="Q179" s="18">
        <v>2500</v>
      </c>
      <c r="R179" s="18">
        <v>137000</v>
      </c>
      <c r="S179" s="18">
        <v>137000</v>
      </c>
      <c r="T179" s="18">
        <v>0</v>
      </c>
      <c r="U179" s="18">
        <v>0</v>
      </c>
    </row>
    <row r="180" spans="1:21" ht="15" thickBot="1" x14ac:dyDescent="0.35">
      <c r="A180" s="17" t="s">
        <v>112</v>
      </c>
      <c r="B180" s="18">
        <v>49000</v>
      </c>
      <c r="C180" s="18">
        <v>0</v>
      </c>
      <c r="D180" s="18">
        <v>0</v>
      </c>
      <c r="E180" s="18">
        <v>0</v>
      </c>
      <c r="F180" s="18">
        <v>0</v>
      </c>
      <c r="G180" s="18">
        <v>0</v>
      </c>
      <c r="H180" s="18">
        <v>0</v>
      </c>
      <c r="I180" s="18">
        <v>0</v>
      </c>
      <c r="J180" s="18">
        <v>0</v>
      </c>
      <c r="K180" s="18">
        <v>0</v>
      </c>
      <c r="L180" s="18">
        <v>0</v>
      </c>
      <c r="M180" s="18">
        <v>61000</v>
      </c>
      <c r="N180" s="18">
        <v>34500</v>
      </c>
      <c r="O180" s="18">
        <v>0</v>
      </c>
      <c r="P180" s="18">
        <v>0</v>
      </c>
      <c r="Q180" s="18">
        <v>2500</v>
      </c>
      <c r="R180" s="18">
        <v>147000</v>
      </c>
      <c r="S180" s="18">
        <v>147000</v>
      </c>
      <c r="T180" s="18">
        <v>0</v>
      </c>
      <c r="U180" s="18">
        <v>0</v>
      </c>
    </row>
    <row r="181" spans="1:21" ht="15" thickBot="1" x14ac:dyDescent="0.35">
      <c r="A181" s="17" t="s">
        <v>113</v>
      </c>
      <c r="B181" s="18">
        <v>62000</v>
      </c>
      <c r="C181" s="18">
        <v>0</v>
      </c>
      <c r="D181" s="18">
        <v>0</v>
      </c>
      <c r="E181" s="18">
        <v>0</v>
      </c>
      <c r="F181" s="18">
        <v>0</v>
      </c>
      <c r="G181" s="18">
        <v>0</v>
      </c>
      <c r="H181" s="18">
        <v>0</v>
      </c>
      <c r="I181" s="18">
        <v>0</v>
      </c>
      <c r="J181" s="18">
        <v>0</v>
      </c>
      <c r="K181" s="18">
        <v>0</v>
      </c>
      <c r="L181" s="18">
        <v>0</v>
      </c>
      <c r="M181" s="18">
        <v>61000</v>
      </c>
      <c r="N181" s="18">
        <v>34500</v>
      </c>
      <c r="O181" s="18">
        <v>0</v>
      </c>
      <c r="P181" s="18">
        <v>0</v>
      </c>
      <c r="Q181" s="18">
        <v>2500</v>
      </c>
      <c r="R181" s="18">
        <v>160000</v>
      </c>
      <c r="S181" s="18">
        <v>160000</v>
      </c>
      <c r="T181" s="18">
        <v>0</v>
      </c>
      <c r="U181" s="18">
        <v>0</v>
      </c>
    </row>
    <row r="182" spans="1:21" ht="15" thickBot="1" x14ac:dyDescent="0.35">
      <c r="A182" s="17" t="s">
        <v>114</v>
      </c>
      <c r="B182" s="18">
        <v>89500</v>
      </c>
      <c r="C182" s="18">
        <v>0</v>
      </c>
      <c r="D182" s="18">
        <v>0</v>
      </c>
      <c r="E182" s="18">
        <v>0</v>
      </c>
      <c r="F182" s="18">
        <v>0</v>
      </c>
      <c r="G182" s="18">
        <v>0</v>
      </c>
      <c r="H182" s="18">
        <v>0</v>
      </c>
      <c r="I182" s="18">
        <v>0</v>
      </c>
      <c r="J182" s="18">
        <v>0</v>
      </c>
      <c r="K182" s="18">
        <v>0</v>
      </c>
      <c r="L182" s="18">
        <v>0</v>
      </c>
      <c r="M182" s="18">
        <v>61000</v>
      </c>
      <c r="N182" s="18">
        <v>18000</v>
      </c>
      <c r="O182" s="18">
        <v>0</v>
      </c>
      <c r="P182" s="18">
        <v>0</v>
      </c>
      <c r="Q182" s="18">
        <v>2500</v>
      </c>
      <c r="R182" s="18">
        <v>171000</v>
      </c>
      <c r="S182" s="18">
        <v>171000</v>
      </c>
      <c r="T182" s="18">
        <v>0</v>
      </c>
      <c r="U182" s="18">
        <v>0</v>
      </c>
    </row>
    <row r="183" spans="1:21" ht="15" thickBot="1" x14ac:dyDescent="0.35">
      <c r="A183" s="17" t="s">
        <v>115</v>
      </c>
      <c r="B183" s="18">
        <v>100000</v>
      </c>
      <c r="C183" s="18">
        <v>0</v>
      </c>
      <c r="D183" s="18">
        <v>0</v>
      </c>
      <c r="E183" s="18">
        <v>0</v>
      </c>
      <c r="F183" s="18">
        <v>0</v>
      </c>
      <c r="G183" s="18">
        <v>0</v>
      </c>
      <c r="H183" s="18">
        <v>0</v>
      </c>
      <c r="I183" s="18">
        <v>0</v>
      </c>
      <c r="J183" s="18">
        <v>0</v>
      </c>
      <c r="K183" s="18">
        <v>0</v>
      </c>
      <c r="L183" s="18">
        <v>0</v>
      </c>
      <c r="M183" s="18">
        <v>61000</v>
      </c>
      <c r="N183" s="18">
        <v>16500</v>
      </c>
      <c r="O183" s="18">
        <v>0</v>
      </c>
      <c r="P183" s="18">
        <v>0</v>
      </c>
      <c r="Q183" s="18">
        <v>2500</v>
      </c>
      <c r="R183" s="18">
        <v>180000</v>
      </c>
      <c r="S183" s="18">
        <v>180000</v>
      </c>
      <c r="T183" s="18">
        <v>0</v>
      </c>
      <c r="U183" s="18">
        <v>0</v>
      </c>
    </row>
    <row r="184" spans="1:21" ht="15" thickBot="1" x14ac:dyDescent="0.35">
      <c r="A184" s="17" t="s">
        <v>116</v>
      </c>
      <c r="B184" s="18">
        <v>100000</v>
      </c>
      <c r="C184" s="18">
        <v>0</v>
      </c>
      <c r="D184" s="18">
        <v>0</v>
      </c>
      <c r="E184" s="18">
        <v>0</v>
      </c>
      <c r="F184" s="18">
        <v>0</v>
      </c>
      <c r="G184" s="18">
        <v>0</v>
      </c>
      <c r="H184" s="18">
        <v>0</v>
      </c>
      <c r="I184" s="18">
        <v>0</v>
      </c>
      <c r="J184" s="18">
        <v>0</v>
      </c>
      <c r="K184" s="18">
        <v>0</v>
      </c>
      <c r="L184" s="18">
        <v>0</v>
      </c>
      <c r="M184" s="18">
        <v>36000</v>
      </c>
      <c r="N184" s="18">
        <v>14000</v>
      </c>
      <c r="O184" s="18">
        <v>0</v>
      </c>
      <c r="P184" s="18">
        <v>0</v>
      </c>
      <c r="Q184" s="18">
        <v>0</v>
      </c>
      <c r="R184" s="18">
        <v>150000</v>
      </c>
      <c r="S184" s="18">
        <v>150000</v>
      </c>
      <c r="T184" s="18">
        <v>0</v>
      </c>
      <c r="U184" s="18">
        <v>0</v>
      </c>
    </row>
    <row r="185" spans="1:21" ht="15" thickBot="1" x14ac:dyDescent="0.35">
      <c r="A185" s="17" t="s">
        <v>117</v>
      </c>
      <c r="B185" s="18">
        <v>100000</v>
      </c>
      <c r="C185" s="18">
        <v>0</v>
      </c>
      <c r="D185" s="18">
        <v>0</v>
      </c>
      <c r="E185" s="18">
        <v>0</v>
      </c>
      <c r="F185" s="18">
        <v>0</v>
      </c>
      <c r="G185" s="18">
        <v>0</v>
      </c>
      <c r="H185" s="18">
        <v>0</v>
      </c>
      <c r="I185" s="18">
        <v>0</v>
      </c>
      <c r="J185" s="18">
        <v>0</v>
      </c>
      <c r="K185" s="18">
        <v>0</v>
      </c>
      <c r="L185" s="18">
        <v>0</v>
      </c>
      <c r="M185" s="18">
        <v>0</v>
      </c>
      <c r="N185" s="18">
        <v>0</v>
      </c>
      <c r="O185" s="18">
        <v>0</v>
      </c>
      <c r="P185" s="18">
        <v>0</v>
      </c>
      <c r="Q185" s="18">
        <v>0</v>
      </c>
      <c r="R185" s="18">
        <v>100000</v>
      </c>
      <c r="S185" s="18">
        <v>100000</v>
      </c>
      <c r="T185" s="18">
        <v>0</v>
      </c>
      <c r="U185" s="18">
        <v>0</v>
      </c>
    </row>
    <row r="186" spans="1:21" ht="15" thickBot="1" x14ac:dyDescent="0.35">
      <c r="A186" s="17" t="s">
        <v>118</v>
      </c>
      <c r="B186" s="18">
        <v>103000</v>
      </c>
      <c r="C186" s="18">
        <v>0</v>
      </c>
      <c r="D186" s="18">
        <v>0</v>
      </c>
      <c r="E186" s="18">
        <v>0</v>
      </c>
      <c r="F186" s="18">
        <v>0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18">
        <v>0</v>
      </c>
      <c r="M186" s="18">
        <v>0</v>
      </c>
      <c r="N186" s="18">
        <v>34500</v>
      </c>
      <c r="O186" s="18">
        <v>0</v>
      </c>
      <c r="P186" s="18">
        <v>0</v>
      </c>
      <c r="Q186" s="18">
        <v>2500</v>
      </c>
      <c r="R186" s="18">
        <v>140000</v>
      </c>
      <c r="S186" s="18">
        <v>140000</v>
      </c>
      <c r="T186" s="18">
        <v>0</v>
      </c>
      <c r="U186" s="18">
        <v>0</v>
      </c>
    </row>
    <row r="187" spans="1:21" ht="15" thickBot="1" x14ac:dyDescent="0.35">
      <c r="A187" s="17" t="s">
        <v>119</v>
      </c>
      <c r="B187" s="18">
        <v>107000</v>
      </c>
      <c r="C187" s="18">
        <v>0</v>
      </c>
      <c r="D187" s="18">
        <v>0</v>
      </c>
      <c r="E187" s="18">
        <v>0</v>
      </c>
      <c r="F187" s="18">
        <v>0</v>
      </c>
      <c r="G187" s="18">
        <v>0</v>
      </c>
      <c r="H187" s="18">
        <v>0</v>
      </c>
      <c r="I187" s="18">
        <v>0</v>
      </c>
      <c r="J187" s="18">
        <v>0</v>
      </c>
      <c r="K187" s="18">
        <v>0</v>
      </c>
      <c r="L187" s="18">
        <v>0</v>
      </c>
      <c r="M187" s="18">
        <v>0</v>
      </c>
      <c r="N187" s="18">
        <v>34500</v>
      </c>
      <c r="O187" s="18">
        <v>0</v>
      </c>
      <c r="P187" s="18">
        <v>0</v>
      </c>
      <c r="Q187" s="18">
        <v>2500</v>
      </c>
      <c r="R187" s="18">
        <v>144000</v>
      </c>
      <c r="S187" s="18">
        <v>144000</v>
      </c>
      <c r="T187" s="18">
        <v>0</v>
      </c>
      <c r="U187" s="18">
        <v>0</v>
      </c>
    </row>
    <row r="188" spans="1:21" ht="15" thickBot="1" x14ac:dyDescent="0.35">
      <c r="A188" s="17" t="s">
        <v>120</v>
      </c>
      <c r="B188" s="18">
        <v>141000</v>
      </c>
      <c r="C188" s="18">
        <v>0</v>
      </c>
      <c r="D188" s="18">
        <v>0</v>
      </c>
      <c r="E188" s="18">
        <v>0</v>
      </c>
      <c r="F188" s="18">
        <v>0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18">
        <v>0</v>
      </c>
      <c r="M188" s="18">
        <v>0</v>
      </c>
      <c r="N188" s="18">
        <v>34500</v>
      </c>
      <c r="O188" s="18">
        <v>0</v>
      </c>
      <c r="P188" s="18">
        <v>0</v>
      </c>
      <c r="Q188" s="18">
        <v>2500</v>
      </c>
      <c r="R188" s="18">
        <v>178000</v>
      </c>
      <c r="S188" s="18">
        <v>178000</v>
      </c>
      <c r="T188" s="18">
        <v>0</v>
      </c>
      <c r="U188" s="18">
        <v>0</v>
      </c>
    </row>
    <row r="189" spans="1:21" ht="15" thickBot="1" x14ac:dyDescent="0.35">
      <c r="A189" s="17" t="s">
        <v>121</v>
      </c>
      <c r="B189" s="18">
        <v>141000</v>
      </c>
      <c r="C189" s="18">
        <v>0</v>
      </c>
      <c r="D189" s="18">
        <v>0</v>
      </c>
      <c r="E189" s="18">
        <v>0</v>
      </c>
      <c r="F189" s="18">
        <v>0</v>
      </c>
      <c r="G189" s="18">
        <v>0</v>
      </c>
      <c r="H189" s="18">
        <v>0</v>
      </c>
      <c r="I189" s="18">
        <v>0</v>
      </c>
      <c r="J189" s="18">
        <v>0</v>
      </c>
      <c r="K189" s="18">
        <v>0</v>
      </c>
      <c r="L189" s="18">
        <v>0</v>
      </c>
      <c r="M189" s="18">
        <v>0</v>
      </c>
      <c r="N189" s="18">
        <v>18000</v>
      </c>
      <c r="O189" s="18">
        <v>0</v>
      </c>
      <c r="P189" s="18">
        <v>0</v>
      </c>
      <c r="Q189" s="18">
        <v>2500</v>
      </c>
      <c r="R189" s="18">
        <v>161500</v>
      </c>
      <c r="S189" s="18">
        <v>161000</v>
      </c>
      <c r="T189" s="18">
        <v>-500</v>
      </c>
      <c r="U189" s="18">
        <v>-0.31</v>
      </c>
    </row>
    <row r="190" spans="1:21" ht="15" thickBot="1" x14ac:dyDescent="0.35">
      <c r="A190" s="17" t="s">
        <v>122</v>
      </c>
      <c r="B190" s="18">
        <v>156000</v>
      </c>
      <c r="C190" s="18">
        <v>0</v>
      </c>
      <c r="D190" s="18">
        <v>0</v>
      </c>
      <c r="E190" s="18">
        <v>0</v>
      </c>
      <c r="F190" s="18">
        <v>0</v>
      </c>
      <c r="G190" s="18">
        <v>0</v>
      </c>
      <c r="H190" s="18">
        <v>0</v>
      </c>
      <c r="I190" s="18">
        <v>0</v>
      </c>
      <c r="J190" s="18">
        <v>0</v>
      </c>
      <c r="K190" s="18">
        <v>0</v>
      </c>
      <c r="L190" s="18">
        <v>0</v>
      </c>
      <c r="M190" s="18">
        <v>0</v>
      </c>
      <c r="N190" s="18">
        <v>16500</v>
      </c>
      <c r="O190" s="18">
        <v>0</v>
      </c>
      <c r="P190" s="18">
        <v>0</v>
      </c>
      <c r="Q190" s="18">
        <v>2500</v>
      </c>
      <c r="R190" s="18">
        <v>175000</v>
      </c>
      <c r="S190" s="18">
        <v>175000</v>
      </c>
      <c r="T190" s="18">
        <v>0</v>
      </c>
      <c r="U190" s="18">
        <v>0</v>
      </c>
    </row>
    <row r="191" spans="1:21" ht="15" thickBot="1" x14ac:dyDescent="0.35"/>
    <row r="192" spans="1:21" ht="15" thickBot="1" x14ac:dyDescent="0.35">
      <c r="A192" s="19" t="s">
        <v>196</v>
      </c>
      <c r="B192" s="20">
        <v>526500</v>
      </c>
    </row>
    <row r="193" spans="1:2" ht="15" thickBot="1" x14ac:dyDescent="0.35">
      <c r="A193" s="19" t="s">
        <v>197</v>
      </c>
      <c r="B193" s="20">
        <v>0</v>
      </c>
    </row>
    <row r="194" spans="1:2" ht="15" thickBot="1" x14ac:dyDescent="0.35">
      <c r="A194" s="19" t="s">
        <v>198</v>
      </c>
      <c r="B194" s="20">
        <v>4734000</v>
      </c>
    </row>
    <row r="195" spans="1:2" ht="15" thickBot="1" x14ac:dyDescent="0.35">
      <c r="A195" s="19" t="s">
        <v>199</v>
      </c>
      <c r="B195" s="20">
        <v>4734000</v>
      </c>
    </row>
    <row r="196" spans="1:2" ht="15" thickBot="1" x14ac:dyDescent="0.35">
      <c r="A196" s="19" t="s">
        <v>200</v>
      </c>
      <c r="B196" s="20">
        <v>0</v>
      </c>
    </row>
    <row r="197" spans="1:2" ht="15" thickBot="1" x14ac:dyDescent="0.35">
      <c r="A197" s="19" t="s">
        <v>201</v>
      </c>
      <c r="B197" s="20"/>
    </row>
    <row r="198" spans="1:2" ht="15" thickBot="1" x14ac:dyDescent="0.35">
      <c r="A198" s="19" t="s">
        <v>202</v>
      </c>
      <c r="B198" s="20"/>
    </row>
    <row r="199" spans="1:2" ht="15" thickBot="1" x14ac:dyDescent="0.35">
      <c r="A199" s="19" t="s">
        <v>203</v>
      </c>
      <c r="B199" s="20">
        <v>0</v>
      </c>
    </row>
    <row r="201" spans="1:2" x14ac:dyDescent="0.3">
      <c r="A201" s="21" t="s">
        <v>204</v>
      </c>
    </row>
    <row r="203" spans="1:2" x14ac:dyDescent="0.3">
      <c r="A203" s="22" t="s">
        <v>205</v>
      </c>
    </row>
    <row r="204" spans="1:2" x14ac:dyDescent="0.3">
      <c r="A204" s="22" t="s">
        <v>206</v>
      </c>
    </row>
    <row r="207" spans="1:2" ht="18" x14ac:dyDescent="0.3">
      <c r="A207" s="13"/>
    </row>
    <row r="208" spans="1:2" x14ac:dyDescent="0.3">
      <c r="A208" s="14"/>
    </row>
    <row r="211" spans="1:18" ht="18" x14ac:dyDescent="0.3">
      <c r="A211" s="15" t="s">
        <v>66</v>
      </c>
      <c r="B211" s="16">
        <v>3731492</v>
      </c>
      <c r="C211" s="15" t="s">
        <v>67</v>
      </c>
      <c r="D211" s="16">
        <v>27</v>
      </c>
      <c r="E211" s="15" t="s">
        <v>68</v>
      </c>
      <c r="F211" s="16">
        <v>16</v>
      </c>
      <c r="G211" s="15" t="s">
        <v>69</v>
      </c>
      <c r="H211" s="16">
        <v>32</v>
      </c>
      <c r="I211" s="15" t="s">
        <v>70</v>
      </c>
      <c r="J211" s="16">
        <v>0</v>
      </c>
      <c r="K211" s="15" t="s">
        <v>71</v>
      </c>
      <c r="L211" s="16" t="s">
        <v>213</v>
      </c>
    </row>
    <row r="212" spans="1:18" ht="18.600000000000001" thickBot="1" x14ac:dyDescent="0.35">
      <c r="A212" s="13"/>
    </row>
    <row r="213" spans="1:18" ht="15" thickBot="1" x14ac:dyDescent="0.35">
      <c r="A213" s="17" t="s">
        <v>73</v>
      </c>
      <c r="B213" s="17" t="s">
        <v>74</v>
      </c>
      <c r="C213" s="17" t="s">
        <v>75</v>
      </c>
      <c r="D213" s="17" t="s">
        <v>76</v>
      </c>
      <c r="E213" s="17" t="s">
        <v>77</v>
      </c>
      <c r="F213" s="17" t="s">
        <v>78</v>
      </c>
      <c r="G213" s="17" t="s">
        <v>79</v>
      </c>
      <c r="H213" s="17" t="s">
        <v>80</v>
      </c>
      <c r="I213" s="17" t="s">
        <v>81</v>
      </c>
      <c r="J213" s="17" t="s">
        <v>82</v>
      </c>
      <c r="K213" s="17" t="s">
        <v>83</v>
      </c>
      <c r="L213" s="17" t="s">
        <v>84</v>
      </c>
      <c r="M213" s="17" t="s">
        <v>85</v>
      </c>
      <c r="N213" s="17" t="s">
        <v>86</v>
      </c>
      <c r="O213" s="17" t="s">
        <v>87</v>
      </c>
      <c r="P213" s="17" t="s">
        <v>88</v>
      </c>
      <c r="Q213" s="17" t="s">
        <v>89</v>
      </c>
      <c r="R213" s="17" t="s">
        <v>90</v>
      </c>
    </row>
    <row r="214" spans="1:18" ht="15" thickBot="1" x14ac:dyDescent="0.35">
      <c r="A214" s="17" t="s">
        <v>91</v>
      </c>
      <c r="B214" s="18">
        <v>32</v>
      </c>
      <c r="C214" s="18">
        <v>1</v>
      </c>
      <c r="D214" s="18">
        <v>16</v>
      </c>
      <c r="E214" s="18">
        <v>17</v>
      </c>
      <c r="F214" s="18">
        <v>24</v>
      </c>
      <c r="G214" s="18">
        <v>28</v>
      </c>
      <c r="H214" s="18">
        <v>2</v>
      </c>
      <c r="I214" s="18">
        <v>9</v>
      </c>
      <c r="J214" s="18">
        <v>1</v>
      </c>
      <c r="K214" s="18">
        <v>32</v>
      </c>
      <c r="L214" s="18">
        <v>17</v>
      </c>
      <c r="M214" s="18">
        <v>16</v>
      </c>
      <c r="N214" s="18">
        <v>9</v>
      </c>
      <c r="O214" s="18">
        <v>5</v>
      </c>
      <c r="P214" s="18">
        <v>31</v>
      </c>
      <c r="Q214" s="18">
        <v>24</v>
      </c>
      <c r="R214" s="18">
        <v>160000</v>
      </c>
    </row>
    <row r="215" spans="1:18" ht="15" thickBot="1" x14ac:dyDescent="0.35">
      <c r="A215" s="17" t="s">
        <v>92</v>
      </c>
      <c r="B215" s="18">
        <v>31</v>
      </c>
      <c r="C215" s="18">
        <v>1</v>
      </c>
      <c r="D215" s="18">
        <v>16</v>
      </c>
      <c r="E215" s="18">
        <v>16</v>
      </c>
      <c r="F215" s="18">
        <v>19</v>
      </c>
      <c r="G215" s="18">
        <v>28</v>
      </c>
      <c r="H215" s="18">
        <v>2</v>
      </c>
      <c r="I215" s="18">
        <v>9</v>
      </c>
      <c r="J215" s="18">
        <v>2</v>
      </c>
      <c r="K215" s="18">
        <v>32</v>
      </c>
      <c r="L215" s="18">
        <v>17</v>
      </c>
      <c r="M215" s="18">
        <v>17</v>
      </c>
      <c r="N215" s="18">
        <v>14</v>
      </c>
      <c r="O215" s="18">
        <v>5</v>
      </c>
      <c r="P215" s="18">
        <v>31</v>
      </c>
      <c r="Q215" s="18">
        <v>24</v>
      </c>
      <c r="R215" s="18">
        <v>180000</v>
      </c>
    </row>
    <row r="216" spans="1:18" ht="15" thickBot="1" x14ac:dyDescent="0.35">
      <c r="A216" s="17" t="s">
        <v>93</v>
      </c>
      <c r="B216" s="18">
        <v>30</v>
      </c>
      <c r="C216" s="18">
        <v>1</v>
      </c>
      <c r="D216" s="18">
        <v>16</v>
      </c>
      <c r="E216" s="18">
        <v>15</v>
      </c>
      <c r="F216" s="18">
        <v>14</v>
      </c>
      <c r="G216" s="18">
        <v>28</v>
      </c>
      <c r="H216" s="18">
        <v>2</v>
      </c>
      <c r="I216" s="18">
        <v>9</v>
      </c>
      <c r="J216" s="18">
        <v>3</v>
      </c>
      <c r="K216" s="18">
        <v>32</v>
      </c>
      <c r="L216" s="18">
        <v>17</v>
      </c>
      <c r="M216" s="18">
        <v>18</v>
      </c>
      <c r="N216" s="18">
        <v>19</v>
      </c>
      <c r="O216" s="18">
        <v>5</v>
      </c>
      <c r="P216" s="18">
        <v>31</v>
      </c>
      <c r="Q216" s="18">
        <v>24</v>
      </c>
      <c r="R216" s="18">
        <v>152000</v>
      </c>
    </row>
    <row r="217" spans="1:18" ht="15" thickBot="1" x14ac:dyDescent="0.35">
      <c r="A217" s="17" t="s">
        <v>94</v>
      </c>
      <c r="B217" s="18">
        <v>29</v>
      </c>
      <c r="C217" s="18">
        <v>1</v>
      </c>
      <c r="D217" s="18">
        <v>16</v>
      </c>
      <c r="E217" s="18">
        <v>14</v>
      </c>
      <c r="F217" s="18">
        <v>9</v>
      </c>
      <c r="G217" s="18">
        <v>28</v>
      </c>
      <c r="H217" s="18">
        <v>2</v>
      </c>
      <c r="I217" s="18">
        <v>9</v>
      </c>
      <c r="J217" s="18">
        <v>4</v>
      </c>
      <c r="K217" s="18">
        <v>32</v>
      </c>
      <c r="L217" s="18">
        <v>17</v>
      </c>
      <c r="M217" s="18">
        <v>19</v>
      </c>
      <c r="N217" s="18">
        <v>24</v>
      </c>
      <c r="O217" s="18">
        <v>5</v>
      </c>
      <c r="P217" s="18">
        <v>31</v>
      </c>
      <c r="Q217" s="18">
        <v>24</v>
      </c>
      <c r="R217" s="18">
        <v>149000</v>
      </c>
    </row>
    <row r="218" spans="1:18" ht="15" thickBot="1" x14ac:dyDescent="0.35">
      <c r="A218" s="17" t="s">
        <v>95</v>
      </c>
      <c r="B218" s="18">
        <v>28</v>
      </c>
      <c r="C218" s="18">
        <v>1</v>
      </c>
      <c r="D218" s="18">
        <v>16</v>
      </c>
      <c r="E218" s="18">
        <v>13</v>
      </c>
      <c r="F218" s="18">
        <v>5</v>
      </c>
      <c r="G218" s="18">
        <v>28</v>
      </c>
      <c r="H218" s="18">
        <v>2</v>
      </c>
      <c r="I218" s="18">
        <v>1</v>
      </c>
      <c r="J218" s="18">
        <v>5</v>
      </c>
      <c r="K218" s="18">
        <v>32</v>
      </c>
      <c r="L218" s="18">
        <v>17</v>
      </c>
      <c r="M218" s="18">
        <v>20</v>
      </c>
      <c r="N218" s="18">
        <v>28</v>
      </c>
      <c r="O218" s="18">
        <v>5</v>
      </c>
      <c r="P218" s="18">
        <v>31</v>
      </c>
      <c r="Q218" s="18">
        <v>32</v>
      </c>
      <c r="R218" s="18">
        <v>144000</v>
      </c>
    </row>
    <row r="219" spans="1:18" ht="15" thickBot="1" x14ac:dyDescent="0.35">
      <c r="A219" s="17" t="s">
        <v>96</v>
      </c>
      <c r="B219" s="18">
        <v>27</v>
      </c>
      <c r="C219" s="18">
        <v>1</v>
      </c>
      <c r="D219" s="18">
        <v>16</v>
      </c>
      <c r="E219" s="18">
        <v>12</v>
      </c>
      <c r="F219" s="18">
        <v>1</v>
      </c>
      <c r="G219" s="18">
        <v>21</v>
      </c>
      <c r="H219" s="18">
        <v>2</v>
      </c>
      <c r="I219" s="18">
        <v>1</v>
      </c>
      <c r="J219" s="18">
        <v>6</v>
      </c>
      <c r="K219" s="18">
        <v>32</v>
      </c>
      <c r="L219" s="18">
        <v>17</v>
      </c>
      <c r="M219" s="18">
        <v>21</v>
      </c>
      <c r="N219" s="18">
        <v>32</v>
      </c>
      <c r="O219" s="18">
        <v>12</v>
      </c>
      <c r="P219" s="18">
        <v>31</v>
      </c>
      <c r="Q219" s="18">
        <v>32</v>
      </c>
      <c r="R219" s="18">
        <v>100000</v>
      </c>
    </row>
    <row r="220" spans="1:18" ht="15" thickBot="1" x14ac:dyDescent="0.35">
      <c r="A220" s="17" t="s">
        <v>97</v>
      </c>
      <c r="B220" s="18">
        <v>26</v>
      </c>
      <c r="C220" s="18">
        <v>1</v>
      </c>
      <c r="D220" s="18">
        <v>16</v>
      </c>
      <c r="E220" s="18">
        <v>11</v>
      </c>
      <c r="F220" s="18">
        <v>29</v>
      </c>
      <c r="G220" s="18">
        <v>21</v>
      </c>
      <c r="H220" s="18">
        <v>2</v>
      </c>
      <c r="I220" s="18">
        <v>9</v>
      </c>
      <c r="J220" s="18">
        <v>7</v>
      </c>
      <c r="K220" s="18">
        <v>32</v>
      </c>
      <c r="L220" s="18">
        <v>17</v>
      </c>
      <c r="M220" s="18">
        <v>22</v>
      </c>
      <c r="N220" s="18">
        <v>4</v>
      </c>
      <c r="O220" s="18">
        <v>12</v>
      </c>
      <c r="P220" s="18">
        <v>31</v>
      </c>
      <c r="Q220" s="18">
        <v>24</v>
      </c>
      <c r="R220" s="18">
        <v>158000</v>
      </c>
    </row>
    <row r="221" spans="1:18" ht="15" thickBot="1" x14ac:dyDescent="0.35">
      <c r="A221" s="17" t="s">
        <v>98</v>
      </c>
      <c r="B221" s="18">
        <v>25</v>
      </c>
      <c r="C221" s="18">
        <v>1</v>
      </c>
      <c r="D221" s="18">
        <v>16</v>
      </c>
      <c r="E221" s="18">
        <v>10</v>
      </c>
      <c r="F221" s="18">
        <v>24</v>
      </c>
      <c r="G221" s="18">
        <v>21</v>
      </c>
      <c r="H221" s="18">
        <v>2</v>
      </c>
      <c r="I221" s="18">
        <v>9</v>
      </c>
      <c r="J221" s="18">
        <v>8</v>
      </c>
      <c r="K221" s="18">
        <v>32</v>
      </c>
      <c r="L221" s="18">
        <v>17</v>
      </c>
      <c r="M221" s="18">
        <v>23</v>
      </c>
      <c r="N221" s="18">
        <v>9</v>
      </c>
      <c r="O221" s="18">
        <v>12</v>
      </c>
      <c r="P221" s="18">
        <v>31</v>
      </c>
      <c r="Q221" s="18">
        <v>24</v>
      </c>
      <c r="R221" s="18">
        <v>164000</v>
      </c>
    </row>
    <row r="222" spans="1:18" ht="15" thickBot="1" x14ac:dyDescent="0.35">
      <c r="A222" s="17" t="s">
        <v>99</v>
      </c>
      <c r="B222" s="18">
        <v>24</v>
      </c>
      <c r="C222" s="18">
        <v>1</v>
      </c>
      <c r="D222" s="18">
        <v>16</v>
      </c>
      <c r="E222" s="18">
        <v>9</v>
      </c>
      <c r="F222" s="18">
        <v>19</v>
      </c>
      <c r="G222" s="18">
        <v>21</v>
      </c>
      <c r="H222" s="18">
        <v>2</v>
      </c>
      <c r="I222" s="18">
        <v>9</v>
      </c>
      <c r="J222" s="18">
        <v>9</v>
      </c>
      <c r="K222" s="18">
        <v>32</v>
      </c>
      <c r="L222" s="18">
        <v>17</v>
      </c>
      <c r="M222" s="18">
        <v>24</v>
      </c>
      <c r="N222" s="18">
        <v>14</v>
      </c>
      <c r="O222" s="18">
        <v>12</v>
      </c>
      <c r="P222" s="18">
        <v>31</v>
      </c>
      <c r="Q222" s="18">
        <v>24</v>
      </c>
      <c r="R222" s="18">
        <v>168000</v>
      </c>
    </row>
    <row r="223" spans="1:18" ht="15" thickBot="1" x14ac:dyDescent="0.35">
      <c r="A223" s="17" t="s">
        <v>100</v>
      </c>
      <c r="B223" s="18">
        <v>23</v>
      </c>
      <c r="C223" s="18">
        <v>1</v>
      </c>
      <c r="D223" s="18">
        <v>16</v>
      </c>
      <c r="E223" s="18">
        <v>8</v>
      </c>
      <c r="F223" s="18">
        <v>14</v>
      </c>
      <c r="G223" s="18">
        <v>21</v>
      </c>
      <c r="H223" s="18">
        <v>2</v>
      </c>
      <c r="I223" s="18">
        <v>9</v>
      </c>
      <c r="J223" s="18">
        <v>10</v>
      </c>
      <c r="K223" s="18">
        <v>32</v>
      </c>
      <c r="L223" s="18">
        <v>17</v>
      </c>
      <c r="M223" s="18">
        <v>25</v>
      </c>
      <c r="N223" s="18">
        <v>19</v>
      </c>
      <c r="O223" s="18">
        <v>12</v>
      </c>
      <c r="P223" s="18">
        <v>31</v>
      </c>
      <c r="Q223" s="18">
        <v>24</v>
      </c>
      <c r="R223" s="18">
        <v>188000</v>
      </c>
    </row>
    <row r="224" spans="1:18" ht="15" thickBot="1" x14ac:dyDescent="0.35">
      <c r="A224" s="17" t="s">
        <v>101</v>
      </c>
      <c r="B224" s="18">
        <v>22</v>
      </c>
      <c r="C224" s="18">
        <v>1</v>
      </c>
      <c r="D224" s="18">
        <v>16</v>
      </c>
      <c r="E224" s="18">
        <v>7</v>
      </c>
      <c r="F224" s="18">
        <v>9</v>
      </c>
      <c r="G224" s="18">
        <v>21</v>
      </c>
      <c r="H224" s="18">
        <v>2</v>
      </c>
      <c r="I224" s="18">
        <v>9</v>
      </c>
      <c r="J224" s="18">
        <v>11</v>
      </c>
      <c r="K224" s="18">
        <v>32</v>
      </c>
      <c r="L224" s="18">
        <v>17</v>
      </c>
      <c r="M224" s="18">
        <v>26</v>
      </c>
      <c r="N224" s="18">
        <v>24</v>
      </c>
      <c r="O224" s="18">
        <v>12</v>
      </c>
      <c r="P224" s="18">
        <v>31</v>
      </c>
      <c r="Q224" s="18">
        <v>24</v>
      </c>
      <c r="R224" s="18">
        <v>153000</v>
      </c>
    </row>
    <row r="225" spans="1:18" ht="15" thickBot="1" x14ac:dyDescent="0.35">
      <c r="A225" s="17" t="s">
        <v>102</v>
      </c>
      <c r="B225" s="18">
        <v>21</v>
      </c>
      <c r="C225" s="18">
        <v>1</v>
      </c>
      <c r="D225" s="18">
        <v>16</v>
      </c>
      <c r="E225" s="18">
        <v>6</v>
      </c>
      <c r="F225" s="18">
        <v>5</v>
      </c>
      <c r="G225" s="18">
        <v>21</v>
      </c>
      <c r="H225" s="18">
        <v>2</v>
      </c>
      <c r="I225" s="18">
        <v>1</v>
      </c>
      <c r="J225" s="18">
        <v>12</v>
      </c>
      <c r="K225" s="18">
        <v>32</v>
      </c>
      <c r="L225" s="18">
        <v>17</v>
      </c>
      <c r="M225" s="18">
        <v>27</v>
      </c>
      <c r="N225" s="18">
        <v>28</v>
      </c>
      <c r="O225" s="18">
        <v>12</v>
      </c>
      <c r="P225" s="18">
        <v>31</v>
      </c>
      <c r="Q225" s="18">
        <v>32</v>
      </c>
      <c r="R225" s="18">
        <v>100000</v>
      </c>
    </row>
    <row r="226" spans="1:18" ht="15" thickBot="1" x14ac:dyDescent="0.35">
      <c r="A226" s="17" t="s">
        <v>103</v>
      </c>
      <c r="B226" s="18">
        <v>20</v>
      </c>
      <c r="C226" s="18">
        <v>1</v>
      </c>
      <c r="D226" s="18">
        <v>16</v>
      </c>
      <c r="E226" s="18">
        <v>5</v>
      </c>
      <c r="F226" s="18">
        <v>1</v>
      </c>
      <c r="G226" s="18">
        <v>14</v>
      </c>
      <c r="H226" s="18">
        <v>2</v>
      </c>
      <c r="I226" s="18">
        <v>1</v>
      </c>
      <c r="J226" s="18">
        <v>13</v>
      </c>
      <c r="K226" s="18">
        <v>32</v>
      </c>
      <c r="L226" s="18">
        <v>17</v>
      </c>
      <c r="M226" s="18">
        <v>28</v>
      </c>
      <c r="N226" s="18">
        <v>32</v>
      </c>
      <c r="O226" s="18">
        <v>19</v>
      </c>
      <c r="P226" s="18">
        <v>31</v>
      </c>
      <c r="Q226" s="18">
        <v>32</v>
      </c>
      <c r="R226" s="18">
        <v>100000</v>
      </c>
    </row>
    <row r="227" spans="1:18" ht="15" thickBot="1" x14ac:dyDescent="0.35">
      <c r="A227" s="17" t="s">
        <v>104</v>
      </c>
      <c r="B227" s="18">
        <v>19</v>
      </c>
      <c r="C227" s="18">
        <v>1</v>
      </c>
      <c r="D227" s="18">
        <v>16</v>
      </c>
      <c r="E227" s="18">
        <v>4</v>
      </c>
      <c r="F227" s="18">
        <v>29</v>
      </c>
      <c r="G227" s="18">
        <v>14</v>
      </c>
      <c r="H227" s="18">
        <v>2</v>
      </c>
      <c r="I227" s="18">
        <v>9</v>
      </c>
      <c r="J227" s="18">
        <v>14</v>
      </c>
      <c r="K227" s="18">
        <v>32</v>
      </c>
      <c r="L227" s="18">
        <v>17</v>
      </c>
      <c r="M227" s="18">
        <v>29</v>
      </c>
      <c r="N227" s="18">
        <v>4</v>
      </c>
      <c r="O227" s="18">
        <v>19</v>
      </c>
      <c r="P227" s="18">
        <v>31</v>
      </c>
      <c r="Q227" s="18">
        <v>24</v>
      </c>
      <c r="R227" s="18">
        <v>165000</v>
      </c>
    </row>
    <row r="228" spans="1:18" ht="15" thickBot="1" x14ac:dyDescent="0.35">
      <c r="A228" s="17" t="s">
        <v>105</v>
      </c>
      <c r="B228" s="18">
        <v>18</v>
      </c>
      <c r="C228" s="18">
        <v>1</v>
      </c>
      <c r="D228" s="18">
        <v>16</v>
      </c>
      <c r="E228" s="18">
        <v>3</v>
      </c>
      <c r="F228" s="18">
        <v>24</v>
      </c>
      <c r="G228" s="18">
        <v>14</v>
      </c>
      <c r="H228" s="18">
        <v>2</v>
      </c>
      <c r="I228" s="18">
        <v>9</v>
      </c>
      <c r="J228" s="18">
        <v>15</v>
      </c>
      <c r="K228" s="18">
        <v>32</v>
      </c>
      <c r="L228" s="18">
        <v>17</v>
      </c>
      <c r="M228" s="18">
        <v>30</v>
      </c>
      <c r="N228" s="18">
        <v>9</v>
      </c>
      <c r="O228" s="18">
        <v>19</v>
      </c>
      <c r="P228" s="18">
        <v>31</v>
      </c>
      <c r="Q228" s="18">
        <v>24</v>
      </c>
      <c r="R228" s="18">
        <v>170000</v>
      </c>
    </row>
    <row r="229" spans="1:18" ht="15" thickBot="1" x14ac:dyDescent="0.35">
      <c r="A229" s="17" t="s">
        <v>106</v>
      </c>
      <c r="B229" s="18">
        <v>17</v>
      </c>
      <c r="C229" s="18">
        <v>1</v>
      </c>
      <c r="D229" s="18">
        <v>16</v>
      </c>
      <c r="E229" s="18">
        <v>2</v>
      </c>
      <c r="F229" s="18">
        <v>19</v>
      </c>
      <c r="G229" s="18">
        <v>14</v>
      </c>
      <c r="H229" s="18">
        <v>2</v>
      </c>
      <c r="I229" s="18">
        <v>9</v>
      </c>
      <c r="J229" s="18">
        <v>16</v>
      </c>
      <c r="K229" s="18">
        <v>32</v>
      </c>
      <c r="L229" s="18">
        <v>17</v>
      </c>
      <c r="M229" s="18">
        <v>31</v>
      </c>
      <c r="N229" s="18">
        <v>14</v>
      </c>
      <c r="O229" s="18">
        <v>19</v>
      </c>
      <c r="P229" s="18">
        <v>31</v>
      </c>
      <c r="Q229" s="18">
        <v>24</v>
      </c>
      <c r="R229" s="18">
        <v>161000</v>
      </c>
    </row>
    <row r="230" spans="1:18" ht="15" thickBot="1" x14ac:dyDescent="0.35">
      <c r="A230" s="17" t="s">
        <v>107</v>
      </c>
      <c r="B230" s="18">
        <v>16</v>
      </c>
      <c r="C230" s="18">
        <v>1</v>
      </c>
      <c r="D230" s="18">
        <v>16</v>
      </c>
      <c r="E230" s="18">
        <v>1</v>
      </c>
      <c r="F230" s="18">
        <v>14</v>
      </c>
      <c r="G230" s="18">
        <v>14</v>
      </c>
      <c r="H230" s="18">
        <v>2</v>
      </c>
      <c r="I230" s="18">
        <v>9</v>
      </c>
      <c r="J230" s="18">
        <v>17</v>
      </c>
      <c r="K230" s="18">
        <v>32</v>
      </c>
      <c r="L230" s="18">
        <v>17</v>
      </c>
      <c r="M230" s="18">
        <v>32</v>
      </c>
      <c r="N230" s="18">
        <v>19</v>
      </c>
      <c r="O230" s="18">
        <v>19</v>
      </c>
      <c r="P230" s="18">
        <v>31</v>
      </c>
      <c r="Q230" s="18">
        <v>24</v>
      </c>
      <c r="R230" s="18">
        <v>145000</v>
      </c>
    </row>
    <row r="231" spans="1:18" ht="15" thickBot="1" x14ac:dyDescent="0.35">
      <c r="A231" s="17" t="s">
        <v>108</v>
      </c>
      <c r="B231" s="18">
        <v>15</v>
      </c>
      <c r="C231" s="18">
        <v>1</v>
      </c>
      <c r="D231" s="18">
        <v>1</v>
      </c>
      <c r="E231" s="18">
        <v>32</v>
      </c>
      <c r="F231" s="18">
        <v>9</v>
      </c>
      <c r="G231" s="18">
        <v>14</v>
      </c>
      <c r="H231" s="18">
        <v>1</v>
      </c>
      <c r="I231" s="18">
        <v>9</v>
      </c>
      <c r="J231" s="18">
        <v>18</v>
      </c>
      <c r="K231" s="18">
        <v>32</v>
      </c>
      <c r="L231" s="18">
        <v>32</v>
      </c>
      <c r="M231" s="18">
        <v>1</v>
      </c>
      <c r="N231" s="18">
        <v>24</v>
      </c>
      <c r="O231" s="18">
        <v>19</v>
      </c>
      <c r="P231" s="18">
        <v>32</v>
      </c>
      <c r="Q231" s="18">
        <v>24</v>
      </c>
      <c r="R231" s="18">
        <v>100000</v>
      </c>
    </row>
    <row r="232" spans="1:18" ht="15" thickBot="1" x14ac:dyDescent="0.35">
      <c r="A232" s="17" t="s">
        <v>109</v>
      </c>
      <c r="B232" s="18">
        <v>14</v>
      </c>
      <c r="C232" s="18">
        <v>1</v>
      </c>
      <c r="D232" s="18">
        <v>1</v>
      </c>
      <c r="E232" s="18">
        <v>31</v>
      </c>
      <c r="F232" s="18">
        <v>5</v>
      </c>
      <c r="G232" s="18">
        <v>14</v>
      </c>
      <c r="H232" s="18">
        <v>2</v>
      </c>
      <c r="I232" s="18">
        <v>1</v>
      </c>
      <c r="J232" s="18">
        <v>19</v>
      </c>
      <c r="K232" s="18">
        <v>32</v>
      </c>
      <c r="L232" s="18">
        <v>32</v>
      </c>
      <c r="M232" s="18">
        <v>2</v>
      </c>
      <c r="N232" s="18">
        <v>28</v>
      </c>
      <c r="O232" s="18">
        <v>19</v>
      </c>
      <c r="P232" s="18">
        <v>31</v>
      </c>
      <c r="Q232" s="18">
        <v>32</v>
      </c>
      <c r="R232" s="18">
        <v>134000</v>
      </c>
    </row>
    <row r="233" spans="1:18" ht="15" thickBot="1" x14ac:dyDescent="0.35">
      <c r="A233" s="17" t="s">
        <v>110</v>
      </c>
      <c r="B233" s="18">
        <v>13</v>
      </c>
      <c r="C233" s="18">
        <v>1</v>
      </c>
      <c r="D233" s="18">
        <v>1</v>
      </c>
      <c r="E233" s="18">
        <v>30</v>
      </c>
      <c r="F233" s="18">
        <v>1</v>
      </c>
      <c r="G233" s="18">
        <v>7</v>
      </c>
      <c r="H233" s="18">
        <v>2</v>
      </c>
      <c r="I233" s="18">
        <v>1</v>
      </c>
      <c r="J233" s="18">
        <v>20</v>
      </c>
      <c r="K233" s="18">
        <v>32</v>
      </c>
      <c r="L233" s="18">
        <v>32</v>
      </c>
      <c r="M233" s="18">
        <v>3</v>
      </c>
      <c r="N233" s="18">
        <v>32</v>
      </c>
      <c r="O233" s="18">
        <v>26</v>
      </c>
      <c r="P233" s="18">
        <v>31</v>
      </c>
      <c r="Q233" s="18">
        <v>32</v>
      </c>
      <c r="R233" s="18">
        <v>100000</v>
      </c>
    </row>
    <row r="234" spans="1:18" ht="15" thickBot="1" x14ac:dyDescent="0.35">
      <c r="A234" s="17" t="s">
        <v>111</v>
      </c>
      <c r="B234" s="18">
        <v>12</v>
      </c>
      <c r="C234" s="18">
        <v>1</v>
      </c>
      <c r="D234" s="18">
        <v>1</v>
      </c>
      <c r="E234" s="18">
        <v>29</v>
      </c>
      <c r="F234" s="18">
        <v>29</v>
      </c>
      <c r="G234" s="18">
        <v>7</v>
      </c>
      <c r="H234" s="18">
        <v>2</v>
      </c>
      <c r="I234" s="18">
        <v>9</v>
      </c>
      <c r="J234" s="18">
        <v>21</v>
      </c>
      <c r="K234" s="18">
        <v>32</v>
      </c>
      <c r="L234" s="18">
        <v>32</v>
      </c>
      <c r="M234" s="18">
        <v>4</v>
      </c>
      <c r="N234" s="18">
        <v>4</v>
      </c>
      <c r="O234" s="18">
        <v>26</v>
      </c>
      <c r="P234" s="18">
        <v>31</v>
      </c>
      <c r="Q234" s="18">
        <v>24</v>
      </c>
      <c r="R234" s="18">
        <v>137000</v>
      </c>
    </row>
    <row r="235" spans="1:18" ht="15" thickBot="1" x14ac:dyDescent="0.35">
      <c r="A235" s="17" t="s">
        <v>112</v>
      </c>
      <c r="B235" s="18">
        <v>11</v>
      </c>
      <c r="C235" s="18">
        <v>1</v>
      </c>
      <c r="D235" s="18">
        <v>1</v>
      </c>
      <c r="E235" s="18">
        <v>28</v>
      </c>
      <c r="F235" s="18">
        <v>24</v>
      </c>
      <c r="G235" s="18">
        <v>7</v>
      </c>
      <c r="H235" s="18">
        <v>2</v>
      </c>
      <c r="I235" s="18">
        <v>9</v>
      </c>
      <c r="J235" s="18">
        <v>22</v>
      </c>
      <c r="K235" s="18">
        <v>32</v>
      </c>
      <c r="L235" s="18">
        <v>32</v>
      </c>
      <c r="M235" s="18">
        <v>5</v>
      </c>
      <c r="N235" s="18">
        <v>9</v>
      </c>
      <c r="O235" s="18">
        <v>26</v>
      </c>
      <c r="P235" s="18">
        <v>31</v>
      </c>
      <c r="Q235" s="18">
        <v>24</v>
      </c>
      <c r="R235" s="18">
        <v>147000</v>
      </c>
    </row>
    <row r="236" spans="1:18" ht="15" thickBot="1" x14ac:dyDescent="0.35">
      <c r="A236" s="17" t="s">
        <v>113</v>
      </c>
      <c r="B236" s="18">
        <v>10</v>
      </c>
      <c r="C236" s="18">
        <v>1</v>
      </c>
      <c r="D236" s="18">
        <v>1</v>
      </c>
      <c r="E236" s="18">
        <v>27</v>
      </c>
      <c r="F236" s="18">
        <v>19</v>
      </c>
      <c r="G236" s="18">
        <v>7</v>
      </c>
      <c r="H236" s="18">
        <v>2</v>
      </c>
      <c r="I236" s="18">
        <v>9</v>
      </c>
      <c r="J236" s="18">
        <v>23</v>
      </c>
      <c r="K236" s="18">
        <v>32</v>
      </c>
      <c r="L236" s="18">
        <v>32</v>
      </c>
      <c r="M236" s="18">
        <v>6</v>
      </c>
      <c r="N236" s="18">
        <v>14</v>
      </c>
      <c r="O236" s="18">
        <v>26</v>
      </c>
      <c r="P236" s="18">
        <v>31</v>
      </c>
      <c r="Q236" s="18">
        <v>24</v>
      </c>
      <c r="R236" s="18">
        <v>160000</v>
      </c>
    </row>
    <row r="237" spans="1:18" ht="15" thickBot="1" x14ac:dyDescent="0.35">
      <c r="A237" s="17" t="s">
        <v>114</v>
      </c>
      <c r="B237" s="18">
        <v>9</v>
      </c>
      <c r="C237" s="18">
        <v>1</v>
      </c>
      <c r="D237" s="18">
        <v>1</v>
      </c>
      <c r="E237" s="18">
        <v>26</v>
      </c>
      <c r="F237" s="18">
        <v>14</v>
      </c>
      <c r="G237" s="18">
        <v>7</v>
      </c>
      <c r="H237" s="18">
        <v>2</v>
      </c>
      <c r="I237" s="18">
        <v>9</v>
      </c>
      <c r="J237" s="18">
        <v>24</v>
      </c>
      <c r="K237" s="18">
        <v>32</v>
      </c>
      <c r="L237" s="18">
        <v>32</v>
      </c>
      <c r="M237" s="18">
        <v>7</v>
      </c>
      <c r="N237" s="18">
        <v>19</v>
      </c>
      <c r="O237" s="18">
        <v>26</v>
      </c>
      <c r="P237" s="18">
        <v>31</v>
      </c>
      <c r="Q237" s="18">
        <v>24</v>
      </c>
      <c r="R237" s="18">
        <v>171000</v>
      </c>
    </row>
    <row r="238" spans="1:18" ht="15" thickBot="1" x14ac:dyDescent="0.35">
      <c r="A238" s="17" t="s">
        <v>115</v>
      </c>
      <c r="B238" s="18">
        <v>8</v>
      </c>
      <c r="C238" s="18">
        <v>1</v>
      </c>
      <c r="D238" s="18">
        <v>1</v>
      </c>
      <c r="E238" s="18">
        <v>25</v>
      </c>
      <c r="F238" s="18">
        <v>9</v>
      </c>
      <c r="G238" s="18">
        <v>7</v>
      </c>
      <c r="H238" s="18">
        <v>2</v>
      </c>
      <c r="I238" s="18">
        <v>9</v>
      </c>
      <c r="J238" s="18">
        <v>25</v>
      </c>
      <c r="K238" s="18">
        <v>32</v>
      </c>
      <c r="L238" s="18">
        <v>32</v>
      </c>
      <c r="M238" s="18">
        <v>8</v>
      </c>
      <c r="N238" s="18">
        <v>24</v>
      </c>
      <c r="O238" s="18">
        <v>26</v>
      </c>
      <c r="P238" s="18">
        <v>31</v>
      </c>
      <c r="Q238" s="18">
        <v>24</v>
      </c>
      <c r="R238" s="18">
        <v>180000</v>
      </c>
    </row>
    <row r="239" spans="1:18" ht="15" thickBot="1" x14ac:dyDescent="0.35">
      <c r="A239" s="17" t="s">
        <v>116</v>
      </c>
      <c r="B239" s="18">
        <v>7</v>
      </c>
      <c r="C239" s="18">
        <v>1</v>
      </c>
      <c r="D239" s="18">
        <v>1</v>
      </c>
      <c r="E239" s="18">
        <v>24</v>
      </c>
      <c r="F239" s="18">
        <v>5</v>
      </c>
      <c r="G239" s="18">
        <v>7</v>
      </c>
      <c r="H239" s="18">
        <v>2</v>
      </c>
      <c r="I239" s="18">
        <v>1</v>
      </c>
      <c r="J239" s="18">
        <v>26</v>
      </c>
      <c r="K239" s="18">
        <v>32</v>
      </c>
      <c r="L239" s="18">
        <v>32</v>
      </c>
      <c r="M239" s="18">
        <v>9</v>
      </c>
      <c r="N239" s="18">
        <v>28</v>
      </c>
      <c r="O239" s="18">
        <v>26</v>
      </c>
      <c r="P239" s="18">
        <v>31</v>
      </c>
      <c r="Q239" s="18">
        <v>32</v>
      </c>
      <c r="R239" s="18">
        <v>150000</v>
      </c>
    </row>
    <row r="240" spans="1:18" ht="15" thickBot="1" x14ac:dyDescent="0.35">
      <c r="A240" s="17" t="s">
        <v>117</v>
      </c>
      <c r="B240" s="18">
        <v>6</v>
      </c>
      <c r="C240" s="18">
        <v>1</v>
      </c>
      <c r="D240" s="18">
        <v>1</v>
      </c>
      <c r="E240" s="18">
        <v>23</v>
      </c>
      <c r="F240" s="18">
        <v>1</v>
      </c>
      <c r="G240" s="18">
        <v>1</v>
      </c>
      <c r="H240" s="18">
        <v>2</v>
      </c>
      <c r="I240" s="18">
        <v>1</v>
      </c>
      <c r="J240" s="18">
        <v>27</v>
      </c>
      <c r="K240" s="18">
        <v>32</v>
      </c>
      <c r="L240" s="18">
        <v>32</v>
      </c>
      <c r="M240" s="18">
        <v>10</v>
      </c>
      <c r="N240" s="18">
        <v>32</v>
      </c>
      <c r="O240" s="18">
        <v>32</v>
      </c>
      <c r="P240" s="18">
        <v>31</v>
      </c>
      <c r="Q240" s="18">
        <v>32</v>
      </c>
      <c r="R240" s="18">
        <v>100000</v>
      </c>
    </row>
    <row r="241" spans="1:17" ht="18.600000000000001" thickBot="1" x14ac:dyDescent="0.35">
      <c r="A241" s="13"/>
    </row>
    <row r="242" spans="1:17" ht="15" thickBot="1" x14ac:dyDescent="0.35">
      <c r="A242" s="17" t="s">
        <v>123</v>
      </c>
      <c r="B242" s="17" t="s">
        <v>74</v>
      </c>
      <c r="C242" s="17" t="s">
        <v>75</v>
      </c>
      <c r="D242" s="17" t="s">
        <v>76</v>
      </c>
      <c r="E242" s="17" t="s">
        <v>77</v>
      </c>
      <c r="F242" s="17" t="s">
        <v>78</v>
      </c>
      <c r="G242" s="17" t="s">
        <v>79</v>
      </c>
      <c r="H242" s="17" t="s">
        <v>80</v>
      </c>
      <c r="I242" s="17" t="s">
        <v>81</v>
      </c>
      <c r="J242" s="17" t="s">
        <v>82</v>
      </c>
      <c r="K242" s="17" t="s">
        <v>83</v>
      </c>
      <c r="L242" s="17" t="s">
        <v>84</v>
      </c>
      <c r="M242" s="17" t="s">
        <v>85</v>
      </c>
      <c r="N242" s="17" t="s">
        <v>86</v>
      </c>
      <c r="O242" s="17" t="s">
        <v>87</v>
      </c>
      <c r="P242" s="17" t="s">
        <v>88</v>
      </c>
      <c r="Q242" s="17" t="s">
        <v>89</v>
      </c>
    </row>
    <row r="243" spans="1:17" ht="15" thickBot="1" x14ac:dyDescent="0.35">
      <c r="A243" s="17" t="s">
        <v>124</v>
      </c>
      <c r="B243" s="18" t="s">
        <v>214</v>
      </c>
      <c r="C243" s="18" t="s">
        <v>126</v>
      </c>
      <c r="D243" s="18" t="s">
        <v>126</v>
      </c>
      <c r="E243" s="18" t="s">
        <v>134</v>
      </c>
      <c r="F243" s="18" t="s">
        <v>126</v>
      </c>
      <c r="G243" s="18" t="s">
        <v>126</v>
      </c>
      <c r="H243" s="18" t="s">
        <v>126</v>
      </c>
      <c r="I243" s="18" t="s">
        <v>126</v>
      </c>
      <c r="J243" s="18" t="s">
        <v>215</v>
      </c>
      <c r="K243" s="18" t="s">
        <v>126</v>
      </c>
      <c r="L243" s="18" t="s">
        <v>126</v>
      </c>
      <c r="M243" s="18" t="s">
        <v>216</v>
      </c>
      <c r="N243" s="18" t="s">
        <v>130</v>
      </c>
      <c r="O243" s="18" t="s">
        <v>126</v>
      </c>
      <c r="P243" s="18" t="s">
        <v>126</v>
      </c>
      <c r="Q243" s="18" t="s">
        <v>131</v>
      </c>
    </row>
    <row r="244" spans="1:17" ht="15" thickBot="1" x14ac:dyDescent="0.35">
      <c r="A244" s="17" t="s">
        <v>132</v>
      </c>
      <c r="B244" s="18" t="s">
        <v>214</v>
      </c>
      <c r="C244" s="18" t="s">
        <v>126</v>
      </c>
      <c r="D244" s="18" t="s">
        <v>126</v>
      </c>
      <c r="E244" s="18" t="s">
        <v>134</v>
      </c>
      <c r="F244" s="18" t="s">
        <v>126</v>
      </c>
      <c r="G244" s="18" t="s">
        <v>126</v>
      </c>
      <c r="H244" s="18" t="s">
        <v>126</v>
      </c>
      <c r="I244" s="18" t="s">
        <v>126</v>
      </c>
      <c r="J244" s="18" t="s">
        <v>215</v>
      </c>
      <c r="K244" s="18" t="s">
        <v>126</v>
      </c>
      <c r="L244" s="18" t="s">
        <v>126</v>
      </c>
      <c r="M244" s="18" t="s">
        <v>216</v>
      </c>
      <c r="N244" s="18" t="s">
        <v>130</v>
      </c>
      <c r="O244" s="18" t="s">
        <v>126</v>
      </c>
      <c r="P244" s="18" t="s">
        <v>126</v>
      </c>
      <c r="Q244" s="18" t="s">
        <v>131</v>
      </c>
    </row>
    <row r="245" spans="1:17" ht="15" thickBot="1" x14ac:dyDescent="0.35">
      <c r="A245" s="17" t="s">
        <v>135</v>
      </c>
      <c r="B245" s="18" t="s">
        <v>214</v>
      </c>
      <c r="C245" s="18" t="s">
        <v>126</v>
      </c>
      <c r="D245" s="18" t="s">
        <v>126</v>
      </c>
      <c r="E245" s="18" t="s">
        <v>134</v>
      </c>
      <c r="F245" s="18" t="s">
        <v>126</v>
      </c>
      <c r="G245" s="18" t="s">
        <v>126</v>
      </c>
      <c r="H245" s="18" t="s">
        <v>126</v>
      </c>
      <c r="I245" s="18" t="s">
        <v>126</v>
      </c>
      <c r="J245" s="18" t="s">
        <v>217</v>
      </c>
      <c r="K245" s="18" t="s">
        <v>126</v>
      </c>
      <c r="L245" s="18" t="s">
        <v>126</v>
      </c>
      <c r="M245" s="18" t="s">
        <v>137</v>
      </c>
      <c r="N245" s="18" t="s">
        <v>130</v>
      </c>
      <c r="O245" s="18" t="s">
        <v>126</v>
      </c>
      <c r="P245" s="18" t="s">
        <v>126</v>
      </c>
      <c r="Q245" s="18" t="s">
        <v>131</v>
      </c>
    </row>
    <row r="246" spans="1:17" ht="15" thickBot="1" x14ac:dyDescent="0.35">
      <c r="A246" s="17" t="s">
        <v>138</v>
      </c>
      <c r="B246" s="18" t="s">
        <v>214</v>
      </c>
      <c r="C246" s="18" t="s">
        <v>126</v>
      </c>
      <c r="D246" s="18" t="s">
        <v>126</v>
      </c>
      <c r="E246" s="18" t="s">
        <v>218</v>
      </c>
      <c r="F246" s="18" t="s">
        <v>126</v>
      </c>
      <c r="G246" s="18" t="s">
        <v>126</v>
      </c>
      <c r="H246" s="18" t="s">
        <v>126</v>
      </c>
      <c r="I246" s="18" t="s">
        <v>126</v>
      </c>
      <c r="J246" s="18" t="s">
        <v>219</v>
      </c>
      <c r="K246" s="18" t="s">
        <v>126</v>
      </c>
      <c r="L246" s="18" t="s">
        <v>126</v>
      </c>
      <c r="M246" s="18" t="s">
        <v>137</v>
      </c>
      <c r="N246" s="18" t="s">
        <v>130</v>
      </c>
      <c r="O246" s="18" t="s">
        <v>126</v>
      </c>
      <c r="P246" s="18" t="s">
        <v>126</v>
      </c>
      <c r="Q246" s="18" t="s">
        <v>131</v>
      </c>
    </row>
    <row r="247" spans="1:17" ht="15" thickBot="1" x14ac:dyDescent="0.35">
      <c r="A247" s="17" t="s">
        <v>142</v>
      </c>
      <c r="B247" s="18" t="s">
        <v>214</v>
      </c>
      <c r="C247" s="18" t="s">
        <v>126</v>
      </c>
      <c r="D247" s="18" t="s">
        <v>126</v>
      </c>
      <c r="E247" s="18" t="s">
        <v>220</v>
      </c>
      <c r="F247" s="18" t="s">
        <v>126</v>
      </c>
      <c r="G247" s="18" t="s">
        <v>126</v>
      </c>
      <c r="H247" s="18" t="s">
        <v>126</v>
      </c>
      <c r="I247" s="18" t="s">
        <v>126</v>
      </c>
      <c r="J247" s="18" t="s">
        <v>219</v>
      </c>
      <c r="K247" s="18" t="s">
        <v>126</v>
      </c>
      <c r="L247" s="18" t="s">
        <v>126</v>
      </c>
      <c r="M247" s="18" t="s">
        <v>137</v>
      </c>
      <c r="N247" s="18" t="s">
        <v>130</v>
      </c>
      <c r="O247" s="18" t="s">
        <v>126</v>
      </c>
      <c r="P247" s="18" t="s">
        <v>126</v>
      </c>
      <c r="Q247" s="18" t="s">
        <v>131</v>
      </c>
    </row>
    <row r="248" spans="1:17" ht="15" thickBot="1" x14ac:dyDescent="0.35">
      <c r="A248" s="17" t="s">
        <v>145</v>
      </c>
      <c r="B248" s="18" t="s">
        <v>214</v>
      </c>
      <c r="C248" s="18" t="s">
        <v>126</v>
      </c>
      <c r="D248" s="18" t="s">
        <v>126</v>
      </c>
      <c r="E248" s="18" t="s">
        <v>221</v>
      </c>
      <c r="F248" s="18" t="s">
        <v>126</v>
      </c>
      <c r="G248" s="18" t="s">
        <v>126</v>
      </c>
      <c r="H248" s="18" t="s">
        <v>126</v>
      </c>
      <c r="I248" s="18" t="s">
        <v>126</v>
      </c>
      <c r="J248" s="18" t="s">
        <v>152</v>
      </c>
      <c r="K248" s="18" t="s">
        <v>126</v>
      </c>
      <c r="L248" s="18" t="s">
        <v>126</v>
      </c>
      <c r="M248" s="18" t="s">
        <v>137</v>
      </c>
      <c r="N248" s="18" t="s">
        <v>130</v>
      </c>
      <c r="O248" s="18" t="s">
        <v>126</v>
      </c>
      <c r="P248" s="18" t="s">
        <v>126</v>
      </c>
      <c r="Q248" s="18" t="s">
        <v>131</v>
      </c>
    </row>
    <row r="249" spans="1:17" ht="15" thickBot="1" x14ac:dyDescent="0.35">
      <c r="A249" s="17" t="s">
        <v>149</v>
      </c>
      <c r="B249" s="18" t="s">
        <v>214</v>
      </c>
      <c r="C249" s="18" t="s">
        <v>126</v>
      </c>
      <c r="D249" s="18" t="s">
        <v>126</v>
      </c>
      <c r="E249" s="18" t="s">
        <v>221</v>
      </c>
      <c r="F249" s="18" t="s">
        <v>126</v>
      </c>
      <c r="G249" s="18" t="s">
        <v>126</v>
      </c>
      <c r="H249" s="18" t="s">
        <v>126</v>
      </c>
      <c r="I249" s="18" t="s">
        <v>126</v>
      </c>
      <c r="J249" s="18" t="s">
        <v>152</v>
      </c>
      <c r="K249" s="18" t="s">
        <v>126</v>
      </c>
      <c r="L249" s="18" t="s">
        <v>126</v>
      </c>
      <c r="M249" s="18" t="s">
        <v>137</v>
      </c>
      <c r="N249" s="18" t="s">
        <v>130</v>
      </c>
      <c r="O249" s="18" t="s">
        <v>126</v>
      </c>
      <c r="P249" s="18" t="s">
        <v>126</v>
      </c>
      <c r="Q249" s="18" t="s">
        <v>131</v>
      </c>
    </row>
    <row r="250" spans="1:17" ht="15" thickBot="1" x14ac:dyDescent="0.35">
      <c r="A250" s="17" t="s">
        <v>150</v>
      </c>
      <c r="B250" s="18" t="s">
        <v>214</v>
      </c>
      <c r="C250" s="18" t="s">
        <v>126</v>
      </c>
      <c r="D250" s="18" t="s">
        <v>126</v>
      </c>
      <c r="E250" s="18" t="s">
        <v>221</v>
      </c>
      <c r="F250" s="18" t="s">
        <v>126</v>
      </c>
      <c r="G250" s="18" t="s">
        <v>126</v>
      </c>
      <c r="H250" s="18" t="s">
        <v>126</v>
      </c>
      <c r="I250" s="18" t="s">
        <v>126</v>
      </c>
      <c r="J250" s="18" t="s">
        <v>152</v>
      </c>
      <c r="K250" s="18" t="s">
        <v>126</v>
      </c>
      <c r="L250" s="18" t="s">
        <v>126</v>
      </c>
      <c r="M250" s="18" t="s">
        <v>137</v>
      </c>
      <c r="N250" s="18" t="s">
        <v>130</v>
      </c>
      <c r="O250" s="18" t="s">
        <v>126</v>
      </c>
      <c r="P250" s="18" t="s">
        <v>126</v>
      </c>
      <c r="Q250" s="18" t="s">
        <v>131</v>
      </c>
    </row>
    <row r="251" spans="1:17" ht="15" thickBot="1" x14ac:dyDescent="0.35">
      <c r="A251" s="17" t="s">
        <v>151</v>
      </c>
      <c r="B251" s="18" t="s">
        <v>222</v>
      </c>
      <c r="C251" s="18" t="s">
        <v>126</v>
      </c>
      <c r="D251" s="18" t="s">
        <v>126</v>
      </c>
      <c r="E251" s="18" t="s">
        <v>223</v>
      </c>
      <c r="F251" s="18" t="s">
        <v>126</v>
      </c>
      <c r="G251" s="18" t="s">
        <v>126</v>
      </c>
      <c r="H251" s="18" t="s">
        <v>126</v>
      </c>
      <c r="I251" s="18" t="s">
        <v>126</v>
      </c>
      <c r="J251" s="18" t="s">
        <v>152</v>
      </c>
      <c r="K251" s="18" t="s">
        <v>126</v>
      </c>
      <c r="L251" s="18" t="s">
        <v>126</v>
      </c>
      <c r="M251" s="18" t="s">
        <v>154</v>
      </c>
      <c r="N251" s="18" t="s">
        <v>130</v>
      </c>
      <c r="O251" s="18" t="s">
        <v>126</v>
      </c>
      <c r="P251" s="18" t="s">
        <v>126</v>
      </c>
      <c r="Q251" s="18" t="s">
        <v>131</v>
      </c>
    </row>
    <row r="252" spans="1:17" ht="15" thickBot="1" x14ac:dyDescent="0.35">
      <c r="A252" s="17" t="s">
        <v>155</v>
      </c>
      <c r="B252" s="18" t="s">
        <v>156</v>
      </c>
      <c r="C252" s="18" t="s">
        <v>126</v>
      </c>
      <c r="D252" s="18" t="s">
        <v>126</v>
      </c>
      <c r="E252" s="18" t="s">
        <v>224</v>
      </c>
      <c r="F252" s="18" t="s">
        <v>126</v>
      </c>
      <c r="G252" s="18" t="s">
        <v>126</v>
      </c>
      <c r="H252" s="18" t="s">
        <v>126</v>
      </c>
      <c r="I252" s="18" t="s">
        <v>126</v>
      </c>
      <c r="J252" s="18" t="s">
        <v>152</v>
      </c>
      <c r="K252" s="18" t="s">
        <v>126</v>
      </c>
      <c r="L252" s="18" t="s">
        <v>126</v>
      </c>
      <c r="M252" s="18" t="s">
        <v>126</v>
      </c>
      <c r="N252" s="18" t="s">
        <v>130</v>
      </c>
      <c r="O252" s="18" t="s">
        <v>126</v>
      </c>
      <c r="P252" s="18" t="s">
        <v>126</v>
      </c>
      <c r="Q252" s="18" t="s">
        <v>131</v>
      </c>
    </row>
    <row r="253" spans="1:17" ht="15" thickBot="1" x14ac:dyDescent="0.35">
      <c r="A253" s="17" t="s">
        <v>158</v>
      </c>
      <c r="B253" s="18" t="s">
        <v>159</v>
      </c>
      <c r="C253" s="18" t="s">
        <v>126</v>
      </c>
      <c r="D253" s="18" t="s">
        <v>126</v>
      </c>
      <c r="E253" s="18" t="s">
        <v>225</v>
      </c>
      <c r="F253" s="18" t="s">
        <v>126</v>
      </c>
      <c r="G253" s="18" t="s">
        <v>126</v>
      </c>
      <c r="H253" s="18" t="s">
        <v>126</v>
      </c>
      <c r="I253" s="18" t="s">
        <v>126</v>
      </c>
      <c r="J253" s="18" t="s">
        <v>226</v>
      </c>
      <c r="K253" s="18" t="s">
        <v>126</v>
      </c>
      <c r="L253" s="18" t="s">
        <v>126</v>
      </c>
      <c r="M253" s="18" t="s">
        <v>126</v>
      </c>
      <c r="N253" s="18" t="s">
        <v>130</v>
      </c>
      <c r="O253" s="18" t="s">
        <v>126</v>
      </c>
      <c r="P253" s="18" t="s">
        <v>126</v>
      </c>
      <c r="Q253" s="18" t="s">
        <v>131</v>
      </c>
    </row>
    <row r="254" spans="1:17" ht="15" thickBot="1" x14ac:dyDescent="0.35">
      <c r="A254" s="17" t="s">
        <v>162</v>
      </c>
      <c r="B254" s="18" t="s">
        <v>163</v>
      </c>
      <c r="C254" s="18" t="s">
        <v>126</v>
      </c>
      <c r="D254" s="18" t="s">
        <v>126</v>
      </c>
      <c r="E254" s="18" t="s">
        <v>227</v>
      </c>
      <c r="F254" s="18" t="s">
        <v>126</v>
      </c>
      <c r="G254" s="18" t="s">
        <v>126</v>
      </c>
      <c r="H254" s="18" t="s">
        <v>126</v>
      </c>
      <c r="I254" s="18" t="s">
        <v>126</v>
      </c>
      <c r="J254" s="18" t="s">
        <v>228</v>
      </c>
      <c r="K254" s="18" t="s">
        <v>126</v>
      </c>
      <c r="L254" s="18" t="s">
        <v>126</v>
      </c>
      <c r="M254" s="18" t="s">
        <v>126</v>
      </c>
      <c r="N254" s="18" t="s">
        <v>130</v>
      </c>
      <c r="O254" s="18" t="s">
        <v>126</v>
      </c>
      <c r="P254" s="18" t="s">
        <v>126</v>
      </c>
      <c r="Q254" s="18" t="s">
        <v>131</v>
      </c>
    </row>
    <row r="255" spans="1:17" ht="15" thickBot="1" x14ac:dyDescent="0.35">
      <c r="A255" s="17" t="s">
        <v>166</v>
      </c>
      <c r="B255" s="18" t="s">
        <v>163</v>
      </c>
      <c r="C255" s="18" t="s">
        <v>126</v>
      </c>
      <c r="D255" s="18" t="s">
        <v>126</v>
      </c>
      <c r="E255" s="18" t="s">
        <v>227</v>
      </c>
      <c r="F255" s="18" t="s">
        <v>126</v>
      </c>
      <c r="G255" s="18" t="s">
        <v>126</v>
      </c>
      <c r="H255" s="18" t="s">
        <v>126</v>
      </c>
      <c r="I255" s="18" t="s">
        <v>126</v>
      </c>
      <c r="J255" s="18" t="s">
        <v>228</v>
      </c>
      <c r="K255" s="18" t="s">
        <v>126</v>
      </c>
      <c r="L255" s="18" t="s">
        <v>126</v>
      </c>
      <c r="M255" s="18" t="s">
        <v>126</v>
      </c>
      <c r="N255" s="18" t="s">
        <v>130</v>
      </c>
      <c r="O255" s="18" t="s">
        <v>126</v>
      </c>
      <c r="P255" s="18" t="s">
        <v>126</v>
      </c>
      <c r="Q255" s="18" t="s">
        <v>131</v>
      </c>
    </row>
    <row r="256" spans="1:17" ht="15" thickBot="1" x14ac:dyDescent="0.35">
      <c r="A256" s="17" t="s">
        <v>167</v>
      </c>
      <c r="B256" s="18" t="s">
        <v>163</v>
      </c>
      <c r="C256" s="18" t="s">
        <v>126</v>
      </c>
      <c r="D256" s="18" t="s">
        <v>126</v>
      </c>
      <c r="E256" s="18" t="s">
        <v>227</v>
      </c>
      <c r="F256" s="18" t="s">
        <v>126</v>
      </c>
      <c r="G256" s="18" t="s">
        <v>126</v>
      </c>
      <c r="H256" s="18" t="s">
        <v>126</v>
      </c>
      <c r="I256" s="18" t="s">
        <v>126</v>
      </c>
      <c r="J256" s="18" t="s">
        <v>228</v>
      </c>
      <c r="K256" s="18" t="s">
        <v>126</v>
      </c>
      <c r="L256" s="18" t="s">
        <v>126</v>
      </c>
      <c r="M256" s="18" t="s">
        <v>126</v>
      </c>
      <c r="N256" s="18" t="s">
        <v>130</v>
      </c>
      <c r="O256" s="18" t="s">
        <v>126</v>
      </c>
      <c r="P256" s="18" t="s">
        <v>126</v>
      </c>
      <c r="Q256" s="18" t="s">
        <v>131</v>
      </c>
    </row>
    <row r="257" spans="1:17" ht="15" thickBot="1" x14ac:dyDescent="0.35">
      <c r="A257" s="17" t="s">
        <v>168</v>
      </c>
      <c r="B257" s="18" t="s">
        <v>126</v>
      </c>
      <c r="C257" s="18" t="s">
        <v>126</v>
      </c>
      <c r="D257" s="18" t="s">
        <v>126</v>
      </c>
      <c r="E257" s="18" t="s">
        <v>227</v>
      </c>
      <c r="F257" s="18" t="s">
        <v>126</v>
      </c>
      <c r="G257" s="18" t="s">
        <v>126</v>
      </c>
      <c r="H257" s="18" t="s">
        <v>126</v>
      </c>
      <c r="I257" s="18" t="s">
        <v>126</v>
      </c>
      <c r="J257" s="18" t="s">
        <v>228</v>
      </c>
      <c r="K257" s="18" t="s">
        <v>126</v>
      </c>
      <c r="L257" s="18" t="s">
        <v>126</v>
      </c>
      <c r="M257" s="18" t="s">
        <v>126</v>
      </c>
      <c r="N257" s="18" t="s">
        <v>229</v>
      </c>
      <c r="O257" s="18" t="s">
        <v>126</v>
      </c>
      <c r="P257" s="18" t="s">
        <v>126</v>
      </c>
      <c r="Q257" s="18" t="s">
        <v>131</v>
      </c>
    </row>
    <row r="258" spans="1:17" ht="15" thickBot="1" x14ac:dyDescent="0.35">
      <c r="A258" s="17" t="s">
        <v>170</v>
      </c>
      <c r="B258" s="18" t="s">
        <v>126</v>
      </c>
      <c r="C258" s="18" t="s">
        <v>126</v>
      </c>
      <c r="D258" s="18" t="s">
        <v>126</v>
      </c>
      <c r="E258" s="18" t="s">
        <v>227</v>
      </c>
      <c r="F258" s="18" t="s">
        <v>126</v>
      </c>
      <c r="G258" s="18" t="s">
        <v>126</v>
      </c>
      <c r="H258" s="18" t="s">
        <v>126</v>
      </c>
      <c r="I258" s="18" t="s">
        <v>126</v>
      </c>
      <c r="J258" s="18" t="s">
        <v>126</v>
      </c>
      <c r="K258" s="18" t="s">
        <v>126</v>
      </c>
      <c r="L258" s="18" t="s">
        <v>126</v>
      </c>
      <c r="M258" s="18" t="s">
        <v>126</v>
      </c>
      <c r="N258" s="18" t="s">
        <v>229</v>
      </c>
      <c r="O258" s="18" t="s">
        <v>126</v>
      </c>
      <c r="P258" s="18" t="s">
        <v>126</v>
      </c>
      <c r="Q258" s="18" t="s">
        <v>131</v>
      </c>
    </row>
    <row r="259" spans="1:17" ht="15" thickBot="1" x14ac:dyDescent="0.35">
      <c r="A259" s="17" t="s">
        <v>171</v>
      </c>
      <c r="B259" s="18" t="s">
        <v>126</v>
      </c>
      <c r="C259" s="18" t="s">
        <v>126</v>
      </c>
      <c r="D259" s="18" t="s">
        <v>126</v>
      </c>
      <c r="E259" s="18" t="s">
        <v>126</v>
      </c>
      <c r="F259" s="18" t="s">
        <v>126</v>
      </c>
      <c r="G259" s="18" t="s">
        <v>126</v>
      </c>
      <c r="H259" s="18" t="s">
        <v>126</v>
      </c>
      <c r="I259" s="18" t="s">
        <v>126</v>
      </c>
      <c r="J259" s="18" t="s">
        <v>126</v>
      </c>
      <c r="K259" s="18" t="s">
        <v>126</v>
      </c>
      <c r="L259" s="18" t="s">
        <v>126</v>
      </c>
      <c r="M259" s="18" t="s">
        <v>126</v>
      </c>
      <c r="N259" s="18" t="s">
        <v>229</v>
      </c>
      <c r="O259" s="18" t="s">
        <v>126</v>
      </c>
      <c r="P259" s="18" t="s">
        <v>126</v>
      </c>
      <c r="Q259" s="18" t="s">
        <v>131</v>
      </c>
    </row>
    <row r="260" spans="1:17" ht="15" thickBot="1" x14ac:dyDescent="0.35">
      <c r="A260" s="17" t="s">
        <v>172</v>
      </c>
      <c r="B260" s="18" t="s">
        <v>126</v>
      </c>
      <c r="C260" s="18" t="s">
        <v>126</v>
      </c>
      <c r="D260" s="18" t="s">
        <v>126</v>
      </c>
      <c r="E260" s="18" t="s">
        <v>126</v>
      </c>
      <c r="F260" s="18" t="s">
        <v>126</v>
      </c>
      <c r="G260" s="18" t="s">
        <v>126</v>
      </c>
      <c r="H260" s="18" t="s">
        <v>126</v>
      </c>
      <c r="I260" s="18" t="s">
        <v>126</v>
      </c>
      <c r="J260" s="18" t="s">
        <v>126</v>
      </c>
      <c r="K260" s="18" t="s">
        <v>126</v>
      </c>
      <c r="L260" s="18" t="s">
        <v>126</v>
      </c>
      <c r="M260" s="18" t="s">
        <v>126</v>
      </c>
      <c r="N260" s="18" t="s">
        <v>229</v>
      </c>
      <c r="O260" s="18" t="s">
        <v>126</v>
      </c>
      <c r="P260" s="18" t="s">
        <v>126</v>
      </c>
      <c r="Q260" s="18" t="s">
        <v>131</v>
      </c>
    </row>
    <row r="261" spans="1:17" ht="15" thickBot="1" x14ac:dyDescent="0.35">
      <c r="A261" s="17" t="s">
        <v>173</v>
      </c>
      <c r="B261" s="18" t="s">
        <v>126</v>
      </c>
      <c r="C261" s="18" t="s">
        <v>126</v>
      </c>
      <c r="D261" s="18" t="s">
        <v>126</v>
      </c>
      <c r="E261" s="18" t="s">
        <v>126</v>
      </c>
      <c r="F261" s="18" t="s">
        <v>126</v>
      </c>
      <c r="G261" s="18" t="s">
        <v>126</v>
      </c>
      <c r="H261" s="18" t="s">
        <v>126</v>
      </c>
      <c r="I261" s="18" t="s">
        <v>126</v>
      </c>
      <c r="J261" s="18" t="s">
        <v>126</v>
      </c>
      <c r="K261" s="18" t="s">
        <v>126</v>
      </c>
      <c r="L261" s="18" t="s">
        <v>126</v>
      </c>
      <c r="M261" s="18" t="s">
        <v>126</v>
      </c>
      <c r="N261" s="18" t="s">
        <v>229</v>
      </c>
      <c r="O261" s="18" t="s">
        <v>126</v>
      </c>
      <c r="P261" s="18" t="s">
        <v>126</v>
      </c>
      <c r="Q261" s="18" t="s">
        <v>131</v>
      </c>
    </row>
    <row r="262" spans="1:17" ht="15" thickBot="1" x14ac:dyDescent="0.35">
      <c r="A262" s="17" t="s">
        <v>174</v>
      </c>
      <c r="B262" s="18" t="s">
        <v>126</v>
      </c>
      <c r="C262" s="18" t="s">
        <v>126</v>
      </c>
      <c r="D262" s="18" t="s">
        <v>126</v>
      </c>
      <c r="E262" s="18" t="s">
        <v>126</v>
      </c>
      <c r="F262" s="18" t="s">
        <v>126</v>
      </c>
      <c r="G262" s="18" t="s">
        <v>126</v>
      </c>
      <c r="H262" s="18" t="s">
        <v>126</v>
      </c>
      <c r="I262" s="18" t="s">
        <v>126</v>
      </c>
      <c r="J262" s="18" t="s">
        <v>126</v>
      </c>
      <c r="K262" s="18" t="s">
        <v>126</v>
      </c>
      <c r="L262" s="18" t="s">
        <v>126</v>
      </c>
      <c r="M262" s="18" t="s">
        <v>126</v>
      </c>
      <c r="N262" s="18" t="s">
        <v>230</v>
      </c>
      <c r="O262" s="18" t="s">
        <v>126</v>
      </c>
      <c r="P262" s="18" t="s">
        <v>126</v>
      </c>
      <c r="Q262" s="18" t="s">
        <v>131</v>
      </c>
    </row>
    <row r="263" spans="1:17" ht="15" thickBot="1" x14ac:dyDescent="0.35">
      <c r="A263" s="17" t="s">
        <v>176</v>
      </c>
      <c r="B263" s="18" t="s">
        <v>126</v>
      </c>
      <c r="C263" s="18" t="s">
        <v>126</v>
      </c>
      <c r="D263" s="18" t="s">
        <v>126</v>
      </c>
      <c r="E263" s="18" t="s">
        <v>126</v>
      </c>
      <c r="F263" s="18" t="s">
        <v>126</v>
      </c>
      <c r="G263" s="18" t="s">
        <v>126</v>
      </c>
      <c r="H263" s="18" t="s">
        <v>126</v>
      </c>
      <c r="I263" s="18" t="s">
        <v>126</v>
      </c>
      <c r="J263" s="18" t="s">
        <v>126</v>
      </c>
      <c r="K263" s="18" t="s">
        <v>126</v>
      </c>
      <c r="L263" s="18" t="s">
        <v>126</v>
      </c>
      <c r="M263" s="18" t="s">
        <v>126</v>
      </c>
      <c r="N263" s="18" t="s">
        <v>230</v>
      </c>
      <c r="O263" s="18" t="s">
        <v>126</v>
      </c>
      <c r="P263" s="18" t="s">
        <v>126</v>
      </c>
      <c r="Q263" s="18" t="s">
        <v>131</v>
      </c>
    </row>
    <row r="264" spans="1:17" ht="15" thickBot="1" x14ac:dyDescent="0.35">
      <c r="A264" s="17" t="s">
        <v>177</v>
      </c>
      <c r="B264" s="18" t="s">
        <v>126</v>
      </c>
      <c r="C264" s="18" t="s">
        <v>126</v>
      </c>
      <c r="D264" s="18" t="s">
        <v>126</v>
      </c>
      <c r="E264" s="18" t="s">
        <v>126</v>
      </c>
      <c r="F264" s="18" t="s">
        <v>126</v>
      </c>
      <c r="G264" s="18" t="s">
        <v>126</v>
      </c>
      <c r="H264" s="18" t="s">
        <v>126</v>
      </c>
      <c r="I264" s="18" t="s">
        <v>126</v>
      </c>
      <c r="J264" s="18" t="s">
        <v>126</v>
      </c>
      <c r="K264" s="18" t="s">
        <v>126</v>
      </c>
      <c r="L264" s="18" t="s">
        <v>126</v>
      </c>
      <c r="M264" s="18" t="s">
        <v>126</v>
      </c>
      <c r="N264" s="18" t="s">
        <v>230</v>
      </c>
      <c r="O264" s="18" t="s">
        <v>126</v>
      </c>
      <c r="P264" s="18" t="s">
        <v>126</v>
      </c>
      <c r="Q264" s="18" t="s">
        <v>131</v>
      </c>
    </row>
    <row r="265" spans="1:17" ht="15" thickBot="1" x14ac:dyDescent="0.35">
      <c r="A265" s="17" t="s">
        <v>178</v>
      </c>
      <c r="B265" s="18" t="s">
        <v>126</v>
      </c>
      <c r="C265" s="18" t="s">
        <v>126</v>
      </c>
      <c r="D265" s="18" t="s">
        <v>126</v>
      </c>
      <c r="E265" s="18" t="s">
        <v>126</v>
      </c>
      <c r="F265" s="18" t="s">
        <v>126</v>
      </c>
      <c r="G265" s="18" t="s">
        <v>126</v>
      </c>
      <c r="H265" s="18" t="s">
        <v>126</v>
      </c>
      <c r="I265" s="18" t="s">
        <v>126</v>
      </c>
      <c r="J265" s="18" t="s">
        <v>126</v>
      </c>
      <c r="K265" s="18" t="s">
        <v>126</v>
      </c>
      <c r="L265" s="18" t="s">
        <v>126</v>
      </c>
      <c r="M265" s="18" t="s">
        <v>126</v>
      </c>
      <c r="N265" s="18" t="s">
        <v>230</v>
      </c>
      <c r="O265" s="18" t="s">
        <v>126</v>
      </c>
      <c r="P265" s="18" t="s">
        <v>126</v>
      </c>
      <c r="Q265" s="18" t="s">
        <v>131</v>
      </c>
    </row>
    <row r="266" spans="1:17" ht="15" thickBot="1" x14ac:dyDescent="0.35">
      <c r="A266" s="17" t="s">
        <v>179</v>
      </c>
      <c r="B266" s="18" t="s">
        <v>126</v>
      </c>
      <c r="C266" s="18" t="s">
        <v>126</v>
      </c>
      <c r="D266" s="18" t="s">
        <v>126</v>
      </c>
      <c r="E266" s="18" t="s">
        <v>126</v>
      </c>
      <c r="F266" s="18" t="s">
        <v>126</v>
      </c>
      <c r="G266" s="18" t="s">
        <v>126</v>
      </c>
      <c r="H266" s="18" t="s">
        <v>126</v>
      </c>
      <c r="I266" s="18" t="s">
        <v>126</v>
      </c>
      <c r="J266" s="18" t="s">
        <v>126</v>
      </c>
      <c r="K266" s="18" t="s">
        <v>126</v>
      </c>
      <c r="L266" s="18" t="s">
        <v>126</v>
      </c>
      <c r="M266" s="18" t="s">
        <v>126</v>
      </c>
      <c r="N266" s="18" t="s">
        <v>230</v>
      </c>
      <c r="O266" s="18" t="s">
        <v>126</v>
      </c>
      <c r="P266" s="18" t="s">
        <v>126</v>
      </c>
      <c r="Q266" s="18" t="s">
        <v>131</v>
      </c>
    </row>
    <row r="267" spans="1:17" ht="15" thickBot="1" x14ac:dyDescent="0.35">
      <c r="A267" s="17" t="s">
        <v>181</v>
      </c>
      <c r="B267" s="18" t="s">
        <v>126</v>
      </c>
      <c r="C267" s="18" t="s">
        <v>126</v>
      </c>
      <c r="D267" s="18" t="s">
        <v>126</v>
      </c>
      <c r="E267" s="18" t="s">
        <v>126</v>
      </c>
      <c r="F267" s="18" t="s">
        <v>126</v>
      </c>
      <c r="G267" s="18" t="s">
        <v>126</v>
      </c>
      <c r="H267" s="18" t="s">
        <v>126</v>
      </c>
      <c r="I267" s="18" t="s">
        <v>126</v>
      </c>
      <c r="J267" s="18" t="s">
        <v>126</v>
      </c>
      <c r="K267" s="18" t="s">
        <v>126</v>
      </c>
      <c r="L267" s="18" t="s">
        <v>126</v>
      </c>
      <c r="M267" s="18" t="s">
        <v>126</v>
      </c>
      <c r="N267" s="18" t="s">
        <v>231</v>
      </c>
      <c r="O267" s="18" t="s">
        <v>126</v>
      </c>
      <c r="P267" s="18" t="s">
        <v>126</v>
      </c>
      <c r="Q267" s="18" t="s">
        <v>126</v>
      </c>
    </row>
    <row r="268" spans="1:17" ht="15" thickBot="1" x14ac:dyDescent="0.35">
      <c r="A268" s="17" t="s">
        <v>182</v>
      </c>
      <c r="B268" s="18" t="s">
        <v>126</v>
      </c>
      <c r="C268" s="18" t="s">
        <v>126</v>
      </c>
      <c r="D268" s="18" t="s">
        <v>126</v>
      </c>
      <c r="E268" s="18" t="s">
        <v>126</v>
      </c>
      <c r="F268" s="18" t="s">
        <v>126</v>
      </c>
      <c r="G268" s="18" t="s">
        <v>126</v>
      </c>
      <c r="H268" s="18" t="s">
        <v>126</v>
      </c>
      <c r="I268" s="18" t="s">
        <v>126</v>
      </c>
      <c r="J268" s="18" t="s">
        <v>126</v>
      </c>
      <c r="K268" s="18" t="s">
        <v>126</v>
      </c>
      <c r="L268" s="18" t="s">
        <v>126</v>
      </c>
      <c r="M268" s="18" t="s">
        <v>126</v>
      </c>
      <c r="N268" s="18" t="s">
        <v>231</v>
      </c>
      <c r="O268" s="18" t="s">
        <v>126</v>
      </c>
      <c r="P268" s="18" t="s">
        <v>126</v>
      </c>
      <c r="Q268" s="18" t="s">
        <v>126</v>
      </c>
    </row>
    <row r="269" spans="1:17" ht="15" thickBot="1" x14ac:dyDescent="0.35">
      <c r="A269" s="17" t="s">
        <v>183</v>
      </c>
      <c r="B269" s="18" t="s">
        <v>126</v>
      </c>
      <c r="C269" s="18" t="s">
        <v>126</v>
      </c>
      <c r="D269" s="18" t="s">
        <v>126</v>
      </c>
      <c r="E269" s="18" t="s">
        <v>126</v>
      </c>
      <c r="F269" s="18" t="s">
        <v>126</v>
      </c>
      <c r="G269" s="18" t="s">
        <v>126</v>
      </c>
      <c r="H269" s="18" t="s">
        <v>126</v>
      </c>
      <c r="I269" s="18" t="s">
        <v>126</v>
      </c>
      <c r="J269" s="18" t="s">
        <v>126</v>
      </c>
      <c r="K269" s="18" t="s">
        <v>126</v>
      </c>
      <c r="L269" s="18" t="s">
        <v>126</v>
      </c>
      <c r="M269" s="18" t="s">
        <v>126</v>
      </c>
      <c r="N269" s="18" t="s">
        <v>231</v>
      </c>
      <c r="O269" s="18" t="s">
        <v>126</v>
      </c>
      <c r="P269" s="18" t="s">
        <v>126</v>
      </c>
      <c r="Q269" s="18" t="s">
        <v>126</v>
      </c>
    </row>
    <row r="270" spans="1:17" ht="15" thickBot="1" x14ac:dyDescent="0.35">
      <c r="A270" s="17" t="s">
        <v>184</v>
      </c>
      <c r="B270" s="18" t="s">
        <v>126</v>
      </c>
      <c r="C270" s="18" t="s">
        <v>126</v>
      </c>
      <c r="D270" s="18" t="s">
        <v>126</v>
      </c>
      <c r="E270" s="18" t="s">
        <v>126</v>
      </c>
      <c r="F270" s="18" t="s">
        <v>126</v>
      </c>
      <c r="G270" s="18" t="s">
        <v>126</v>
      </c>
      <c r="H270" s="18" t="s">
        <v>126</v>
      </c>
      <c r="I270" s="18" t="s">
        <v>126</v>
      </c>
      <c r="J270" s="18" t="s">
        <v>126</v>
      </c>
      <c r="K270" s="18" t="s">
        <v>126</v>
      </c>
      <c r="L270" s="18" t="s">
        <v>126</v>
      </c>
      <c r="M270" s="18" t="s">
        <v>126</v>
      </c>
      <c r="N270" s="18" t="s">
        <v>231</v>
      </c>
      <c r="O270" s="18" t="s">
        <v>126</v>
      </c>
      <c r="P270" s="18" t="s">
        <v>126</v>
      </c>
      <c r="Q270" s="18" t="s">
        <v>126</v>
      </c>
    </row>
    <row r="271" spans="1:17" ht="15" thickBot="1" x14ac:dyDescent="0.35">
      <c r="A271" s="17" t="s">
        <v>186</v>
      </c>
      <c r="B271" s="18" t="s">
        <v>126</v>
      </c>
      <c r="C271" s="18" t="s">
        <v>126</v>
      </c>
      <c r="D271" s="18" t="s">
        <v>126</v>
      </c>
      <c r="E271" s="18" t="s">
        <v>126</v>
      </c>
      <c r="F271" s="18" t="s">
        <v>126</v>
      </c>
      <c r="G271" s="18" t="s">
        <v>126</v>
      </c>
      <c r="H271" s="18" t="s">
        <v>126</v>
      </c>
      <c r="I271" s="18" t="s">
        <v>126</v>
      </c>
      <c r="J271" s="18" t="s">
        <v>126</v>
      </c>
      <c r="K271" s="18" t="s">
        <v>126</v>
      </c>
      <c r="L271" s="18" t="s">
        <v>126</v>
      </c>
      <c r="M271" s="18" t="s">
        <v>126</v>
      </c>
      <c r="N271" s="18" t="s">
        <v>126</v>
      </c>
      <c r="O271" s="18" t="s">
        <v>126</v>
      </c>
      <c r="P271" s="18" t="s">
        <v>126</v>
      </c>
      <c r="Q271" s="18" t="s">
        <v>126</v>
      </c>
    </row>
    <row r="272" spans="1:17" ht="15" thickBot="1" x14ac:dyDescent="0.35">
      <c r="A272" s="17" t="s">
        <v>187</v>
      </c>
      <c r="B272" s="18" t="s">
        <v>126</v>
      </c>
      <c r="C272" s="18" t="s">
        <v>126</v>
      </c>
      <c r="D272" s="18" t="s">
        <v>126</v>
      </c>
      <c r="E272" s="18" t="s">
        <v>126</v>
      </c>
      <c r="F272" s="18" t="s">
        <v>126</v>
      </c>
      <c r="G272" s="18" t="s">
        <v>126</v>
      </c>
      <c r="H272" s="18" t="s">
        <v>126</v>
      </c>
      <c r="I272" s="18" t="s">
        <v>126</v>
      </c>
      <c r="J272" s="18" t="s">
        <v>126</v>
      </c>
      <c r="K272" s="18" t="s">
        <v>126</v>
      </c>
      <c r="L272" s="18" t="s">
        <v>126</v>
      </c>
      <c r="M272" s="18" t="s">
        <v>126</v>
      </c>
      <c r="N272" s="18" t="s">
        <v>126</v>
      </c>
      <c r="O272" s="18" t="s">
        <v>126</v>
      </c>
      <c r="P272" s="18" t="s">
        <v>126</v>
      </c>
      <c r="Q272" s="18" t="s">
        <v>126</v>
      </c>
    </row>
    <row r="273" spans="1:17" ht="15" thickBot="1" x14ac:dyDescent="0.35">
      <c r="A273" s="17" t="s">
        <v>188</v>
      </c>
      <c r="B273" s="18" t="s">
        <v>126</v>
      </c>
      <c r="C273" s="18" t="s">
        <v>126</v>
      </c>
      <c r="D273" s="18" t="s">
        <v>126</v>
      </c>
      <c r="E273" s="18" t="s">
        <v>126</v>
      </c>
      <c r="F273" s="18" t="s">
        <v>126</v>
      </c>
      <c r="G273" s="18" t="s">
        <v>126</v>
      </c>
      <c r="H273" s="18" t="s">
        <v>126</v>
      </c>
      <c r="I273" s="18" t="s">
        <v>126</v>
      </c>
      <c r="J273" s="18" t="s">
        <v>126</v>
      </c>
      <c r="K273" s="18" t="s">
        <v>126</v>
      </c>
      <c r="L273" s="18" t="s">
        <v>126</v>
      </c>
      <c r="M273" s="18" t="s">
        <v>126</v>
      </c>
      <c r="N273" s="18" t="s">
        <v>126</v>
      </c>
      <c r="O273" s="18" t="s">
        <v>126</v>
      </c>
      <c r="P273" s="18" t="s">
        <v>126</v>
      </c>
      <c r="Q273" s="18" t="s">
        <v>126</v>
      </c>
    </row>
    <row r="274" spans="1:17" ht="15" thickBot="1" x14ac:dyDescent="0.35">
      <c r="A274" s="17" t="s">
        <v>189</v>
      </c>
      <c r="B274" s="18" t="s">
        <v>126</v>
      </c>
      <c r="C274" s="18" t="s">
        <v>126</v>
      </c>
      <c r="D274" s="18" t="s">
        <v>126</v>
      </c>
      <c r="E274" s="18" t="s">
        <v>126</v>
      </c>
      <c r="F274" s="18" t="s">
        <v>126</v>
      </c>
      <c r="G274" s="18" t="s">
        <v>126</v>
      </c>
      <c r="H274" s="18" t="s">
        <v>126</v>
      </c>
      <c r="I274" s="18" t="s">
        <v>126</v>
      </c>
      <c r="J274" s="18" t="s">
        <v>126</v>
      </c>
      <c r="K274" s="18" t="s">
        <v>126</v>
      </c>
      <c r="L274" s="18" t="s">
        <v>126</v>
      </c>
      <c r="M274" s="18" t="s">
        <v>126</v>
      </c>
      <c r="N274" s="18" t="s">
        <v>126</v>
      </c>
      <c r="O274" s="18" t="s">
        <v>126</v>
      </c>
      <c r="P274" s="18" t="s">
        <v>126</v>
      </c>
      <c r="Q274" s="18" t="s">
        <v>126</v>
      </c>
    </row>
    <row r="275" spans="1:17" ht="18.600000000000001" thickBot="1" x14ac:dyDescent="0.35">
      <c r="A275" s="46">
        <v>1</v>
      </c>
      <c r="B275" s="31">
        <v>2</v>
      </c>
      <c r="C275" s="46">
        <v>3</v>
      </c>
      <c r="D275" s="31">
        <v>4</v>
      </c>
      <c r="E275" s="46">
        <v>5</v>
      </c>
      <c r="F275" s="31">
        <v>6</v>
      </c>
      <c r="G275" s="46">
        <v>7</v>
      </c>
      <c r="H275" s="31">
        <v>8</v>
      </c>
      <c r="I275" s="46">
        <v>9</v>
      </c>
      <c r="J275" s="31">
        <v>10</v>
      </c>
      <c r="K275" s="46">
        <v>11</v>
      </c>
      <c r="L275" s="31">
        <v>12</v>
      </c>
      <c r="M275" s="46">
        <v>13</v>
      </c>
      <c r="N275" s="31">
        <v>14</v>
      </c>
      <c r="O275" s="46">
        <v>15</v>
      </c>
      <c r="P275" s="31">
        <v>16</v>
      </c>
      <c r="Q275" s="46">
        <v>17</v>
      </c>
    </row>
    <row r="276" spans="1:17" ht="15" thickBot="1" x14ac:dyDescent="0.35">
      <c r="A276" s="17" t="s">
        <v>190</v>
      </c>
      <c r="B276" s="17" t="s">
        <v>74</v>
      </c>
      <c r="C276" s="17" t="s">
        <v>75</v>
      </c>
      <c r="D276" s="17" t="s">
        <v>76</v>
      </c>
      <c r="E276" s="17" t="s">
        <v>77</v>
      </c>
      <c r="F276" s="17" t="s">
        <v>78</v>
      </c>
      <c r="G276" s="17" t="s">
        <v>79</v>
      </c>
      <c r="H276" s="17" t="s">
        <v>80</v>
      </c>
      <c r="I276" s="17" t="s">
        <v>81</v>
      </c>
      <c r="J276" s="17" t="s">
        <v>82</v>
      </c>
      <c r="K276" s="17" t="s">
        <v>83</v>
      </c>
      <c r="L276" s="17" t="s">
        <v>84</v>
      </c>
      <c r="M276" s="17" t="s">
        <v>85</v>
      </c>
      <c r="N276" s="17" t="s">
        <v>86</v>
      </c>
      <c r="O276" s="17" t="s">
        <v>87</v>
      </c>
      <c r="P276" s="17" t="s">
        <v>88</v>
      </c>
      <c r="Q276" s="17" t="s">
        <v>89</v>
      </c>
    </row>
    <row r="277" spans="1:17" ht="16.8" thickBot="1" x14ac:dyDescent="0.35">
      <c r="A277" s="45">
        <v>1</v>
      </c>
      <c r="B277" s="48">
        <v>100500</v>
      </c>
      <c r="C277" s="18">
        <v>0</v>
      </c>
      <c r="D277" s="18">
        <v>0</v>
      </c>
      <c r="E277" s="18">
        <v>124000</v>
      </c>
      <c r="F277" s="18">
        <v>0</v>
      </c>
      <c r="G277" s="18">
        <v>0</v>
      </c>
      <c r="H277" s="18">
        <v>0</v>
      </c>
      <c r="I277" s="18">
        <v>0</v>
      </c>
      <c r="J277" s="18">
        <v>127500</v>
      </c>
      <c r="K277" s="18">
        <v>0</v>
      </c>
      <c r="L277" s="18">
        <v>0</v>
      </c>
      <c r="M277" s="18">
        <v>81500</v>
      </c>
      <c r="N277" s="18">
        <v>34500</v>
      </c>
      <c r="O277" s="18">
        <v>0</v>
      </c>
      <c r="P277" s="18">
        <v>0</v>
      </c>
      <c r="Q277" s="18">
        <v>2500</v>
      </c>
    </row>
    <row r="278" spans="1:17" ht="16.8" thickBot="1" x14ac:dyDescent="0.35">
      <c r="A278" s="45">
        <v>2</v>
      </c>
      <c r="B278" s="48">
        <v>100500</v>
      </c>
      <c r="C278" s="18">
        <v>0</v>
      </c>
      <c r="D278" s="18">
        <v>0</v>
      </c>
      <c r="E278" s="18">
        <v>124000</v>
      </c>
      <c r="F278" s="18">
        <v>0</v>
      </c>
      <c r="G278" s="18">
        <v>0</v>
      </c>
      <c r="H278" s="18">
        <v>0</v>
      </c>
      <c r="I278" s="18">
        <v>0</v>
      </c>
      <c r="J278" s="18">
        <v>127500</v>
      </c>
      <c r="K278" s="18">
        <v>0</v>
      </c>
      <c r="L278" s="18">
        <v>0</v>
      </c>
      <c r="M278" s="18">
        <v>81500</v>
      </c>
      <c r="N278" s="18">
        <v>34500</v>
      </c>
      <c r="O278" s="18">
        <v>0</v>
      </c>
      <c r="P278" s="18">
        <v>0</v>
      </c>
      <c r="Q278" s="18">
        <v>2500</v>
      </c>
    </row>
    <row r="279" spans="1:17" ht="16.8" thickBot="1" x14ac:dyDescent="0.35">
      <c r="A279" s="45">
        <v>3</v>
      </c>
      <c r="B279" s="48">
        <v>100500</v>
      </c>
      <c r="C279" s="18">
        <v>0</v>
      </c>
      <c r="D279" s="18">
        <v>0</v>
      </c>
      <c r="E279" s="18">
        <v>124000</v>
      </c>
      <c r="F279" s="18">
        <v>0</v>
      </c>
      <c r="G279" s="18">
        <v>0</v>
      </c>
      <c r="H279" s="18">
        <v>0</v>
      </c>
      <c r="I279" s="18">
        <v>0</v>
      </c>
      <c r="J279" s="18">
        <v>120500</v>
      </c>
      <c r="K279" s="18">
        <v>0</v>
      </c>
      <c r="L279" s="18">
        <v>0</v>
      </c>
      <c r="M279" s="18">
        <v>61000</v>
      </c>
      <c r="N279" s="18">
        <v>34500</v>
      </c>
      <c r="O279" s="18">
        <v>0</v>
      </c>
      <c r="P279" s="18">
        <v>0</v>
      </c>
      <c r="Q279" s="18">
        <v>2500</v>
      </c>
    </row>
    <row r="280" spans="1:17" ht="16.8" thickBot="1" x14ac:dyDescent="0.35">
      <c r="A280" s="45">
        <v>4</v>
      </c>
      <c r="B280" s="48">
        <v>100500</v>
      </c>
      <c r="C280" s="18">
        <v>0</v>
      </c>
      <c r="D280" s="18">
        <v>0</v>
      </c>
      <c r="E280" s="18">
        <v>119000</v>
      </c>
      <c r="F280" s="18">
        <v>0</v>
      </c>
      <c r="G280" s="18">
        <v>0</v>
      </c>
      <c r="H280" s="18">
        <v>0</v>
      </c>
      <c r="I280" s="18">
        <v>0</v>
      </c>
      <c r="J280" s="18">
        <v>120000</v>
      </c>
      <c r="K280" s="18">
        <v>0</v>
      </c>
      <c r="L280" s="18">
        <v>0</v>
      </c>
      <c r="M280" s="18">
        <v>61000</v>
      </c>
      <c r="N280" s="18">
        <v>34500</v>
      </c>
      <c r="O280" s="18">
        <v>0</v>
      </c>
      <c r="P280" s="18">
        <v>0</v>
      </c>
      <c r="Q280" s="18">
        <v>2500</v>
      </c>
    </row>
    <row r="281" spans="1:17" ht="16.8" thickBot="1" x14ac:dyDescent="0.35">
      <c r="A281" s="45">
        <v>5</v>
      </c>
      <c r="B281" s="48">
        <v>100500</v>
      </c>
      <c r="C281" s="18">
        <v>0</v>
      </c>
      <c r="D281" s="18">
        <v>0</v>
      </c>
      <c r="E281" s="18">
        <v>91000</v>
      </c>
      <c r="F281" s="18">
        <v>0</v>
      </c>
      <c r="G281" s="18">
        <v>0</v>
      </c>
      <c r="H281" s="18">
        <v>0</v>
      </c>
      <c r="I281" s="18">
        <v>0</v>
      </c>
      <c r="J281" s="18">
        <v>120000</v>
      </c>
      <c r="K281" s="18">
        <v>0</v>
      </c>
      <c r="L281" s="18">
        <v>0</v>
      </c>
      <c r="M281" s="18">
        <v>61000</v>
      </c>
      <c r="N281" s="18">
        <v>34500</v>
      </c>
      <c r="O281" s="18">
        <v>0</v>
      </c>
      <c r="P281" s="18">
        <v>0</v>
      </c>
      <c r="Q281" s="18">
        <v>2500</v>
      </c>
    </row>
    <row r="282" spans="1:17" ht="16.8" thickBot="1" x14ac:dyDescent="0.35">
      <c r="A282" s="45">
        <v>6</v>
      </c>
      <c r="B282" s="48">
        <v>100500</v>
      </c>
      <c r="C282" s="18">
        <v>0</v>
      </c>
      <c r="D282" s="18">
        <v>0</v>
      </c>
      <c r="E282" s="18">
        <v>77500</v>
      </c>
      <c r="F282" s="18">
        <v>0</v>
      </c>
      <c r="G282" s="18">
        <v>0</v>
      </c>
      <c r="H282" s="18">
        <v>0</v>
      </c>
      <c r="I282" s="18">
        <v>0</v>
      </c>
      <c r="J282" s="18">
        <v>89500</v>
      </c>
      <c r="K282" s="18">
        <v>0</v>
      </c>
      <c r="L282" s="18">
        <v>0</v>
      </c>
      <c r="M282" s="18">
        <v>61000</v>
      </c>
      <c r="N282" s="18">
        <v>34500</v>
      </c>
      <c r="O282" s="18">
        <v>0</v>
      </c>
      <c r="P282" s="18">
        <v>0</v>
      </c>
      <c r="Q282" s="18">
        <v>2500</v>
      </c>
    </row>
    <row r="283" spans="1:17" ht="16.8" thickBot="1" x14ac:dyDescent="0.35">
      <c r="A283" s="45">
        <v>7</v>
      </c>
      <c r="B283" s="48">
        <v>100500</v>
      </c>
      <c r="C283" s="18">
        <v>0</v>
      </c>
      <c r="D283" s="18">
        <v>0</v>
      </c>
      <c r="E283" s="18">
        <v>77500</v>
      </c>
      <c r="F283" s="18">
        <v>0</v>
      </c>
      <c r="G283" s="18">
        <v>0</v>
      </c>
      <c r="H283" s="18">
        <v>0</v>
      </c>
      <c r="I283" s="18">
        <v>0</v>
      </c>
      <c r="J283" s="18">
        <v>89500</v>
      </c>
      <c r="K283" s="18">
        <v>0</v>
      </c>
      <c r="L283" s="18">
        <v>0</v>
      </c>
      <c r="M283" s="18">
        <v>61000</v>
      </c>
      <c r="N283" s="18">
        <v>34500</v>
      </c>
      <c r="O283" s="18">
        <v>0</v>
      </c>
      <c r="P283" s="18">
        <v>0</v>
      </c>
      <c r="Q283" s="18">
        <v>2500</v>
      </c>
    </row>
    <row r="284" spans="1:17" ht="16.8" thickBot="1" x14ac:dyDescent="0.35">
      <c r="A284" s="45">
        <v>8</v>
      </c>
      <c r="B284" s="48">
        <v>100500</v>
      </c>
      <c r="C284" s="18">
        <v>0</v>
      </c>
      <c r="D284" s="18">
        <v>0</v>
      </c>
      <c r="E284" s="18">
        <v>77500</v>
      </c>
      <c r="F284" s="18">
        <v>0</v>
      </c>
      <c r="G284" s="18">
        <v>0</v>
      </c>
      <c r="H284" s="18">
        <v>0</v>
      </c>
      <c r="I284" s="18">
        <v>0</v>
      </c>
      <c r="J284" s="18">
        <v>89500</v>
      </c>
      <c r="K284" s="18">
        <v>0</v>
      </c>
      <c r="L284" s="18">
        <v>0</v>
      </c>
      <c r="M284" s="18">
        <v>61000</v>
      </c>
      <c r="N284" s="18">
        <v>34500</v>
      </c>
      <c r="O284" s="18">
        <v>0</v>
      </c>
      <c r="P284" s="18">
        <v>0</v>
      </c>
      <c r="Q284" s="18">
        <v>2500</v>
      </c>
    </row>
    <row r="285" spans="1:17" ht="15" thickBot="1" x14ac:dyDescent="0.35">
      <c r="A285" s="45">
        <v>9</v>
      </c>
      <c r="B285" s="18">
        <v>89000</v>
      </c>
      <c r="C285" s="18">
        <v>0</v>
      </c>
      <c r="D285" s="18">
        <v>0</v>
      </c>
      <c r="E285" s="18">
        <v>41500</v>
      </c>
      <c r="F285" s="18">
        <v>0</v>
      </c>
      <c r="G285" s="18">
        <v>0</v>
      </c>
      <c r="H285" s="18">
        <v>0</v>
      </c>
      <c r="I285" s="18">
        <v>0</v>
      </c>
      <c r="J285" s="18">
        <v>89500</v>
      </c>
      <c r="K285" s="18">
        <v>0</v>
      </c>
      <c r="L285" s="18">
        <v>0</v>
      </c>
      <c r="M285" s="18">
        <v>36000</v>
      </c>
      <c r="N285" s="18">
        <v>34500</v>
      </c>
      <c r="O285" s="18">
        <v>0</v>
      </c>
      <c r="P285" s="18">
        <v>0</v>
      </c>
      <c r="Q285" s="18">
        <v>2500</v>
      </c>
    </row>
    <row r="286" spans="1:17" ht="15" thickBot="1" x14ac:dyDescent="0.35">
      <c r="A286" s="45">
        <v>10</v>
      </c>
      <c r="B286" s="18">
        <v>62000</v>
      </c>
      <c r="C286" s="18">
        <v>0</v>
      </c>
      <c r="D286" s="18">
        <v>0</v>
      </c>
      <c r="E286" s="18">
        <v>37500</v>
      </c>
      <c r="F286" s="18">
        <v>0</v>
      </c>
      <c r="G286" s="18">
        <v>0</v>
      </c>
      <c r="H286" s="18">
        <v>0</v>
      </c>
      <c r="I286" s="18">
        <v>0</v>
      </c>
      <c r="J286" s="18">
        <v>89500</v>
      </c>
      <c r="K286" s="18">
        <v>0</v>
      </c>
      <c r="L286" s="18">
        <v>0</v>
      </c>
      <c r="M286" s="18">
        <v>0</v>
      </c>
      <c r="N286" s="18">
        <v>34500</v>
      </c>
      <c r="O286" s="18">
        <v>0</v>
      </c>
      <c r="P286" s="18">
        <v>0</v>
      </c>
      <c r="Q286" s="18">
        <v>2500</v>
      </c>
    </row>
    <row r="287" spans="1:17" ht="15" thickBot="1" x14ac:dyDescent="0.35">
      <c r="A287" s="45">
        <v>11</v>
      </c>
      <c r="B287" s="18">
        <v>49000</v>
      </c>
      <c r="C287" s="18">
        <v>0</v>
      </c>
      <c r="D287" s="18">
        <v>0</v>
      </c>
      <c r="E287" s="18">
        <v>31500</v>
      </c>
      <c r="F287" s="18">
        <v>0</v>
      </c>
      <c r="G287" s="18">
        <v>0</v>
      </c>
      <c r="H287" s="18">
        <v>0</v>
      </c>
      <c r="I287" s="18">
        <v>0</v>
      </c>
      <c r="J287" s="18">
        <v>57000</v>
      </c>
      <c r="K287" s="18">
        <v>0</v>
      </c>
      <c r="L287" s="18">
        <v>0</v>
      </c>
      <c r="M287" s="18">
        <v>0</v>
      </c>
      <c r="N287" s="18">
        <v>34500</v>
      </c>
      <c r="O287" s="18">
        <v>0</v>
      </c>
      <c r="P287" s="18">
        <v>0</v>
      </c>
      <c r="Q287" s="18">
        <v>2500</v>
      </c>
    </row>
    <row r="288" spans="1:17" ht="15" thickBot="1" x14ac:dyDescent="0.35">
      <c r="A288" s="45">
        <v>12</v>
      </c>
      <c r="B288" s="18">
        <v>39000</v>
      </c>
      <c r="C288" s="18">
        <v>0</v>
      </c>
      <c r="D288" s="18">
        <v>0</v>
      </c>
      <c r="E288" s="18">
        <v>10500</v>
      </c>
      <c r="F288" s="18">
        <v>0</v>
      </c>
      <c r="G288" s="18">
        <v>0</v>
      </c>
      <c r="H288" s="18">
        <v>0</v>
      </c>
      <c r="I288" s="18">
        <v>0</v>
      </c>
      <c r="J288" s="18">
        <v>9000</v>
      </c>
      <c r="K288" s="18">
        <v>0</v>
      </c>
      <c r="L288" s="18">
        <v>0</v>
      </c>
      <c r="M288" s="18">
        <v>0</v>
      </c>
      <c r="N288" s="18">
        <v>34500</v>
      </c>
      <c r="O288" s="18">
        <v>0</v>
      </c>
      <c r="P288" s="18">
        <v>0</v>
      </c>
      <c r="Q288" s="18">
        <v>2500</v>
      </c>
    </row>
    <row r="289" spans="1:17" ht="15" thickBot="1" x14ac:dyDescent="0.35">
      <c r="A289" s="45">
        <v>13</v>
      </c>
      <c r="B289" s="18">
        <v>39000</v>
      </c>
      <c r="C289" s="18">
        <v>0</v>
      </c>
      <c r="D289" s="18">
        <v>0</v>
      </c>
      <c r="E289" s="18">
        <v>10500</v>
      </c>
      <c r="F289" s="18">
        <v>0</v>
      </c>
      <c r="G289" s="18">
        <v>0</v>
      </c>
      <c r="H289" s="18">
        <v>0</v>
      </c>
      <c r="I289" s="18">
        <v>0</v>
      </c>
      <c r="J289" s="18">
        <v>9000</v>
      </c>
      <c r="K289" s="18">
        <v>0</v>
      </c>
      <c r="L289" s="18">
        <v>0</v>
      </c>
      <c r="M289" s="18">
        <v>0</v>
      </c>
      <c r="N289" s="18">
        <v>34500</v>
      </c>
      <c r="O289" s="18">
        <v>0</v>
      </c>
      <c r="P289" s="18">
        <v>0</v>
      </c>
      <c r="Q289" s="18">
        <v>2500</v>
      </c>
    </row>
    <row r="290" spans="1:17" ht="15" thickBot="1" x14ac:dyDescent="0.35">
      <c r="A290" s="45">
        <v>14</v>
      </c>
      <c r="B290" s="18">
        <v>39000</v>
      </c>
      <c r="C290" s="18">
        <v>0</v>
      </c>
      <c r="D290" s="18">
        <v>0</v>
      </c>
      <c r="E290" s="18">
        <v>10500</v>
      </c>
      <c r="F290" s="18">
        <v>0</v>
      </c>
      <c r="G290" s="18">
        <v>0</v>
      </c>
      <c r="H290" s="18">
        <v>0</v>
      </c>
      <c r="I290" s="18">
        <v>0</v>
      </c>
      <c r="J290" s="18">
        <v>9000</v>
      </c>
      <c r="K290" s="18">
        <v>0</v>
      </c>
      <c r="L290" s="18">
        <v>0</v>
      </c>
      <c r="M290" s="18">
        <v>0</v>
      </c>
      <c r="N290" s="18">
        <v>34500</v>
      </c>
      <c r="O290" s="18">
        <v>0</v>
      </c>
      <c r="P290" s="18">
        <v>0</v>
      </c>
      <c r="Q290" s="18">
        <v>2500</v>
      </c>
    </row>
    <row r="291" spans="1:17" ht="15" thickBot="1" x14ac:dyDescent="0.35">
      <c r="A291" s="45">
        <v>15</v>
      </c>
      <c r="B291" s="18">
        <v>0</v>
      </c>
      <c r="C291" s="18">
        <v>0</v>
      </c>
      <c r="D291" s="18">
        <v>0</v>
      </c>
      <c r="E291" s="18">
        <v>10500</v>
      </c>
      <c r="F291" s="18">
        <v>0</v>
      </c>
      <c r="G291" s="18">
        <v>0</v>
      </c>
      <c r="H291" s="18">
        <v>0</v>
      </c>
      <c r="I291" s="18">
        <v>0</v>
      </c>
      <c r="J291" s="18">
        <v>9000</v>
      </c>
      <c r="K291" s="18">
        <v>0</v>
      </c>
      <c r="L291" s="18">
        <v>0</v>
      </c>
      <c r="M291" s="18">
        <v>0</v>
      </c>
      <c r="N291" s="18">
        <v>18500</v>
      </c>
      <c r="O291" s="18">
        <v>0</v>
      </c>
      <c r="P291" s="18">
        <v>0</v>
      </c>
      <c r="Q291" s="18">
        <v>2500</v>
      </c>
    </row>
    <row r="292" spans="1:17" ht="15" thickBot="1" x14ac:dyDescent="0.35">
      <c r="A292" s="45">
        <v>16</v>
      </c>
      <c r="B292" s="18">
        <v>0</v>
      </c>
      <c r="C292" s="18">
        <v>0</v>
      </c>
      <c r="D292" s="18">
        <v>0</v>
      </c>
      <c r="E292" s="18">
        <v>10500</v>
      </c>
      <c r="F292" s="18">
        <v>0</v>
      </c>
      <c r="G292" s="18">
        <v>0</v>
      </c>
      <c r="H292" s="18">
        <v>0</v>
      </c>
      <c r="I292" s="18">
        <v>0</v>
      </c>
      <c r="J292" s="18">
        <v>0</v>
      </c>
      <c r="K292" s="18">
        <v>0</v>
      </c>
      <c r="L292" s="18">
        <v>0</v>
      </c>
      <c r="M292" s="18">
        <v>0</v>
      </c>
      <c r="N292" s="18">
        <v>18500</v>
      </c>
      <c r="O292" s="18">
        <v>0</v>
      </c>
      <c r="P292" s="18">
        <v>0</v>
      </c>
      <c r="Q292" s="18">
        <v>2500</v>
      </c>
    </row>
    <row r="293" spans="1:17" ht="15" thickBot="1" x14ac:dyDescent="0.35">
      <c r="A293" s="45">
        <v>17</v>
      </c>
      <c r="B293" s="18">
        <v>0</v>
      </c>
      <c r="C293" s="18">
        <v>0</v>
      </c>
      <c r="D293" s="18">
        <v>0</v>
      </c>
      <c r="E293" s="18">
        <v>0</v>
      </c>
      <c r="F293" s="18">
        <v>0</v>
      </c>
      <c r="G293" s="18">
        <v>0</v>
      </c>
      <c r="H293" s="18">
        <v>0</v>
      </c>
      <c r="I293" s="18">
        <v>0</v>
      </c>
      <c r="J293" s="18">
        <v>0</v>
      </c>
      <c r="K293" s="18">
        <v>0</v>
      </c>
      <c r="L293" s="18">
        <v>0</v>
      </c>
      <c r="M293" s="18">
        <v>0</v>
      </c>
      <c r="N293" s="18">
        <v>18500</v>
      </c>
      <c r="O293" s="18">
        <v>0</v>
      </c>
      <c r="P293" s="18">
        <v>0</v>
      </c>
      <c r="Q293" s="18">
        <v>2500</v>
      </c>
    </row>
    <row r="294" spans="1:17" ht="15" thickBot="1" x14ac:dyDescent="0.35">
      <c r="A294" s="45">
        <v>18</v>
      </c>
      <c r="B294" s="18">
        <v>0</v>
      </c>
      <c r="C294" s="18">
        <v>0</v>
      </c>
      <c r="D294" s="18">
        <v>0</v>
      </c>
      <c r="E294" s="18">
        <v>0</v>
      </c>
      <c r="F294" s="18">
        <v>0</v>
      </c>
      <c r="G294" s="18">
        <v>0</v>
      </c>
      <c r="H294" s="18">
        <v>0</v>
      </c>
      <c r="I294" s="18">
        <v>0</v>
      </c>
      <c r="J294" s="18">
        <v>0</v>
      </c>
      <c r="K294" s="18">
        <v>0</v>
      </c>
      <c r="L294" s="18">
        <v>0</v>
      </c>
      <c r="M294" s="18">
        <v>0</v>
      </c>
      <c r="N294" s="18">
        <v>18500</v>
      </c>
      <c r="O294" s="18">
        <v>0</v>
      </c>
      <c r="P294" s="18">
        <v>0</v>
      </c>
      <c r="Q294" s="18">
        <v>2500</v>
      </c>
    </row>
    <row r="295" spans="1:17" ht="15" thickBot="1" x14ac:dyDescent="0.35">
      <c r="A295" s="45">
        <v>19</v>
      </c>
      <c r="B295" s="18">
        <v>0</v>
      </c>
      <c r="C295" s="18">
        <v>0</v>
      </c>
      <c r="D295" s="18">
        <v>0</v>
      </c>
      <c r="E295" s="18">
        <v>0</v>
      </c>
      <c r="F295" s="18">
        <v>0</v>
      </c>
      <c r="G295" s="18">
        <v>0</v>
      </c>
      <c r="H295" s="18">
        <v>0</v>
      </c>
      <c r="I295" s="18">
        <v>0</v>
      </c>
      <c r="J295" s="18">
        <v>0</v>
      </c>
      <c r="K295" s="18">
        <v>0</v>
      </c>
      <c r="L295" s="18">
        <v>0</v>
      </c>
      <c r="M295" s="18">
        <v>0</v>
      </c>
      <c r="N295" s="18">
        <v>18500</v>
      </c>
      <c r="O295" s="18">
        <v>0</v>
      </c>
      <c r="P295" s="18">
        <v>0</v>
      </c>
      <c r="Q295" s="18">
        <v>2500</v>
      </c>
    </row>
    <row r="296" spans="1:17" ht="15" thickBot="1" x14ac:dyDescent="0.35">
      <c r="A296" s="45">
        <v>20</v>
      </c>
      <c r="B296" s="18">
        <v>0</v>
      </c>
      <c r="C296" s="18">
        <v>0</v>
      </c>
      <c r="D296" s="18">
        <v>0</v>
      </c>
      <c r="E296" s="18">
        <v>0</v>
      </c>
      <c r="F296" s="18">
        <v>0</v>
      </c>
      <c r="G296" s="18">
        <v>0</v>
      </c>
      <c r="H296" s="18">
        <v>0</v>
      </c>
      <c r="I296" s="18">
        <v>0</v>
      </c>
      <c r="J296" s="18">
        <v>0</v>
      </c>
      <c r="K296" s="18">
        <v>0</v>
      </c>
      <c r="L296" s="18">
        <v>0</v>
      </c>
      <c r="M296" s="18">
        <v>0</v>
      </c>
      <c r="N296" s="18">
        <v>16000</v>
      </c>
      <c r="O296" s="18">
        <v>0</v>
      </c>
      <c r="P296" s="18">
        <v>0</v>
      </c>
      <c r="Q296" s="18">
        <v>2500</v>
      </c>
    </row>
    <row r="297" spans="1:17" ht="15" thickBot="1" x14ac:dyDescent="0.35">
      <c r="A297" s="45">
        <v>21</v>
      </c>
      <c r="B297" s="18">
        <v>0</v>
      </c>
      <c r="C297" s="18">
        <v>0</v>
      </c>
      <c r="D297" s="18">
        <v>0</v>
      </c>
      <c r="E297" s="18">
        <v>0</v>
      </c>
      <c r="F297" s="18">
        <v>0</v>
      </c>
      <c r="G297" s="18">
        <v>0</v>
      </c>
      <c r="H297" s="18">
        <v>0</v>
      </c>
      <c r="I297" s="18">
        <v>0</v>
      </c>
      <c r="J297" s="18">
        <v>0</v>
      </c>
      <c r="K297" s="18">
        <v>0</v>
      </c>
      <c r="L297" s="18">
        <v>0</v>
      </c>
      <c r="M297" s="18">
        <v>0</v>
      </c>
      <c r="N297" s="18">
        <v>16000</v>
      </c>
      <c r="O297" s="18">
        <v>0</v>
      </c>
      <c r="P297" s="18">
        <v>0</v>
      </c>
      <c r="Q297" s="18">
        <v>2500</v>
      </c>
    </row>
    <row r="298" spans="1:17" ht="15" thickBot="1" x14ac:dyDescent="0.35">
      <c r="A298" s="45">
        <v>22</v>
      </c>
      <c r="B298" s="18">
        <v>0</v>
      </c>
      <c r="C298" s="18">
        <v>0</v>
      </c>
      <c r="D298" s="18">
        <v>0</v>
      </c>
      <c r="E298" s="18">
        <v>0</v>
      </c>
      <c r="F298" s="18">
        <v>0</v>
      </c>
      <c r="G298" s="18">
        <v>0</v>
      </c>
      <c r="H298" s="18">
        <v>0</v>
      </c>
      <c r="I298" s="18">
        <v>0</v>
      </c>
      <c r="J298" s="18">
        <v>0</v>
      </c>
      <c r="K298" s="18">
        <v>0</v>
      </c>
      <c r="L298" s="18">
        <v>0</v>
      </c>
      <c r="M298" s="18">
        <v>0</v>
      </c>
      <c r="N298" s="18">
        <v>16000</v>
      </c>
      <c r="O298" s="18">
        <v>0</v>
      </c>
      <c r="P298" s="18">
        <v>0</v>
      </c>
      <c r="Q298" s="18">
        <v>2500</v>
      </c>
    </row>
    <row r="299" spans="1:17" ht="15" thickBot="1" x14ac:dyDescent="0.35">
      <c r="A299" s="45">
        <v>23</v>
      </c>
      <c r="B299" s="18">
        <v>0</v>
      </c>
      <c r="C299" s="18">
        <v>0</v>
      </c>
      <c r="D299" s="18">
        <v>0</v>
      </c>
      <c r="E299" s="18">
        <v>0</v>
      </c>
      <c r="F299" s="18">
        <v>0</v>
      </c>
      <c r="G299" s="18">
        <v>0</v>
      </c>
      <c r="H299" s="18">
        <v>0</v>
      </c>
      <c r="I299" s="18">
        <v>0</v>
      </c>
      <c r="J299" s="18">
        <v>0</v>
      </c>
      <c r="K299" s="18">
        <v>0</v>
      </c>
      <c r="L299" s="18">
        <v>0</v>
      </c>
      <c r="M299" s="18">
        <v>0</v>
      </c>
      <c r="N299" s="18">
        <v>16000</v>
      </c>
      <c r="O299" s="18">
        <v>0</v>
      </c>
      <c r="P299" s="18">
        <v>0</v>
      </c>
      <c r="Q299" s="18">
        <v>2500</v>
      </c>
    </row>
    <row r="300" spans="1:17" ht="15" thickBot="1" x14ac:dyDescent="0.35">
      <c r="A300" s="45">
        <v>24</v>
      </c>
      <c r="B300" s="18">
        <v>0</v>
      </c>
      <c r="C300" s="18">
        <v>0</v>
      </c>
      <c r="D300" s="18">
        <v>0</v>
      </c>
      <c r="E300" s="18">
        <v>0</v>
      </c>
      <c r="F300" s="18">
        <v>0</v>
      </c>
      <c r="G300" s="18">
        <v>0</v>
      </c>
      <c r="H300" s="18">
        <v>0</v>
      </c>
      <c r="I300" s="18">
        <v>0</v>
      </c>
      <c r="J300" s="18">
        <v>0</v>
      </c>
      <c r="K300" s="18">
        <v>0</v>
      </c>
      <c r="L300" s="18">
        <v>0</v>
      </c>
      <c r="M300" s="18">
        <v>0</v>
      </c>
      <c r="N300" s="18">
        <v>16000</v>
      </c>
      <c r="O300" s="18">
        <v>0</v>
      </c>
      <c r="P300" s="18">
        <v>0</v>
      </c>
      <c r="Q300" s="18">
        <v>2500</v>
      </c>
    </row>
    <row r="301" spans="1:17" ht="15" thickBot="1" x14ac:dyDescent="0.35">
      <c r="A301" s="45">
        <v>25</v>
      </c>
      <c r="B301" s="18">
        <v>0</v>
      </c>
      <c r="C301" s="18">
        <v>0</v>
      </c>
      <c r="D301" s="18">
        <v>0</v>
      </c>
      <c r="E301" s="18">
        <v>0</v>
      </c>
      <c r="F301" s="18">
        <v>0</v>
      </c>
      <c r="G301" s="18">
        <v>0</v>
      </c>
      <c r="H301" s="18">
        <v>0</v>
      </c>
      <c r="I301" s="18">
        <v>0</v>
      </c>
      <c r="J301" s="18">
        <v>0</v>
      </c>
      <c r="K301" s="18">
        <v>0</v>
      </c>
      <c r="L301" s="18">
        <v>0</v>
      </c>
      <c r="M301" s="18">
        <v>0</v>
      </c>
      <c r="N301" s="18">
        <v>13500</v>
      </c>
      <c r="O301" s="18">
        <v>0</v>
      </c>
      <c r="P301" s="18">
        <v>0</v>
      </c>
      <c r="Q301" s="18">
        <v>0</v>
      </c>
    </row>
    <row r="302" spans="1:17" ht="15" thickBot="1" x14ac:dyDescent="0.35">
      <c r="A302" s="45">
        <v>26</v>
      </c>
      <c r="B302" s="18">
        <v>0</v>
      </c>
      <c r="C302" s="18">
        <v>0</v>
      </c>
      <c r="D302" s="18">
        <v>0</v>
      </c>
      <c r="E302" s="18">
        <v>0</v>
      </c>
      <c r="F302" s="18">
        <v>0</v>
      </c>
      <c r="G302" s="18">
        <v>0</v>
      </c>
      <c r="H302" s="18">
        <v>0</v>
      </c>
      <c r="I302" s="18">
        <v>0</v>
      </c>
      <c r="J302" s="18">
        <v>0</v>
      </c>
      <c r="K302" s="18">
        <v>0</v>
      </c>
      <c r="L302" s="18">
        <v>0</v>
      </c>
      <c r="M302" s="18">
        <v>0</v>
      </c>
      <c r="N302" s="18">
        <v>13500</v>
      </c>
      <c r="O302" s="18">
        <v>0</v>
      </c>
      <c r="P302" s="18">
        <v>0</v>
      </c>
      <c r="Q302" s="18">
        <v>0</v>
      </c>
    </row>
    <row r="303" spans="1:17" ht="15" thickBot="1" x14ac:dyDescent="0.35">
      <c r="A303" s="45">
        <v>27</v>
      </c>
      <c r="B303" s="18">
        <v>0</v>
      </c>
      <c r="C303" s="18">
        <v>0</v>
      </c>
      <c r="D303" s="18">
        <v>0</v>
      </c>
      <c r="E303" s="18">
        <v>0</v>
      </c>
      <c r="F303" s="18">
        <v>0</v>
      </c>
      <c r="G303" s="18">
        <v>0</v>
      </c>
      <c r="H303" s="18">
        <v>0</v>
      </c>
      <c r="I303" s="18">
        <v>0</v>
      </c>
      <c r="J303" s="18">
        <v>0</v>
      </c>
      <c r="K303" s="18">
        <v>0</v>
      </c>
      <c r="L303" s="18">
        <v>0</v>
      </c>
      <c r="M303" s="18">
        <v>0</v>
      </c>
      <c r="N303" s="18">
        <v>13500</v>
      </c>
      <c r="O303" s="18">
        <v>0</v>
      </c>
      <c r="P303" s="18">
        <v>0</v>
      </c>
      <c r="Q303" s="18">
        <v>0</v>
      </c>
    </row>
    <row r="304" spans="1:17" ht="15" thickBot="1" x14ac:dyDescent="0.35">
      <c r="A304" s="45">
        <v>28</v>
      </c>
      <c r="B304" s="18">
        <v>0</v>
      </c>
      <c r="C304" s="18">
        <v>0</v>
      </c>
      <c r="D304" s="18">
        <v>0</v>
      </c>
      <c r="E304" s="18">
        <v>0</v>
      </c>
      <c r="F304" s="18">
        <v>0</v>
      </c>
      <c r="G304" s="18">
        <v>0</v>
      </c>
      <c r="H304" s="18">
        <v>0</v>
      </c>
      <c r="I304" s="18">
        <v>0</v>
      </c>
      <c r="J304" s="18">
        <v>0</v>
      </c>
      <c r="K304" s="18">
        <v>0</v>
      </c>
      <c r="L304" s="18">
        <v>0</v>
      </c>
      <c r="M304" s="18">
        <v>0</v>
      </c>
      <c r="N304" s="18">
        <v>13500</v>
      </c>
      <c r="O304" s="18">
        <v>0</v>
      </c>
      <c r="P304" s="18">
        <v>0</v>
      </c>
      <c r="Q304" s="18">
        <v>0</v>
      </c>
    </row>
    <row r="305" spans="1:21" ht="15" thickBot="1" x14ac:dyDescent="0.35">
      <c r="A305" s="45">
        <v>29</v>
      </c>
      <c r="B305" s="18">
        <v>0</v>
      </c>
      <c r="C305" s="18">
        <v>0</v>
      </c>
      <c r="D305" s="18">
        <v>0</v>
      </c>
      <c r="E305" s="18">
        <v>0</v>
      </c>
      <c r="F305" s="18">
        <v>0</v>
      </c>
      <c r="G305" s="18">
        <v>0</v>
      </c>
      <c r="H305" s="18">
        <v>0</v>
      </c>
      <c r="I305" s="18">
        <v>0</v>
      </c>
      <c r="J305" s="18">
        <v>0</v>
      </c>
      <c r="K305" s="18">
        <v>0</v>
      </c>
      <c r="L305" s="18">
        <v>0</v>
      </c>
      <c r="M305" s="18">
        <v>0</v>
      </c>
      <c r="N305" s="18">
        <v>0</v>
      </c>
      <c r="O305" s="18">
        <v>0</v>
      </c>
      <c r="P305" s="18">
        <v>0</v>
      </c>
      <c r="Q305" s="18">
        <v>0</v>
      </c>
    </row>
    <row r="306" spans="1:21" ht="15" thickBot="1" x14ac:dyDescent="0.35">
      <c r="A306" s="45">
        <v>30</v>
      </c>
      <c r="B306" s="18">
        <v>0</v>
      </c>
      <c r="C306" s="18">
        <v>0</v>
      </c>
      <c r="D306" s="18">
        <v>0</v>
      </c>
      <c r="E306" s="18">
        <v>0</v>
      </c>
      <c r="F306" s="18">
        <v>0</v>
      </c>
      <c r="G306" s="18">
        <v>0</v>
      </c>
      <c r="H306" s="18">
        <v>0</v>
      </c>
      <c r="I306" s="18">
        <v>0</v>
      </c>
      <c r="J306" s="18">
        <v>0</v>
      </c>
      <c r="K306" s="18">
        <v>0</v>
      </c>
      <c r="L306" s="18">
        <v>0</v>
      </c>
      <c r="M306" s="18">
        <v>0</v>
      </c>
      <c r="N306" s="18">
        <v>0</v>
      </c>
      <c r="O306" s="18">
        <v>0</v>
      </c>
      <c r="P306" s="18">
        <v>0</v>
      </c>
      <c r="Q306" s="18">
        <v>0</v>
      </c>
    </row>
    <row r="307" spans="1:21" ht="15" thickBot="1" x14ac:dyDescent="0.35">
      <c r="A307" s="45">
        <v>31</v>
      </c>
      <c r="B307" s="18">
        <v>0</v>
      </c>
      <c r="C307" s="18">
        <v>0</v>
      </c>
      <c r="D307" s="18">
        <v>0</v>
      </c>
      <c r="E307" s="18">
        <v>0</v>
      </c>
      <c r="F307" s="18">
        <v>0</v>
      </c>
      <c r="G307" s="18">
        <v>0</v>
      </c>
      <c r="H307" s="18">
        <v>0</v>
      </c>
      <c r="I307" s="18">
        <v>0</v>
      </c>
      <c r="J307" s="18">
        <v>0</v>
      </c>
      <c r="K307" s="18">
        <v>0</v>
      </c>
      <c r="L307" s="18">
        <v>0</v>
      </c>
      <c r="M307" s="18">
        <v>0</v>
      </c>
      <c r="N307" s="18">
        <v>0</v>
      </c>
      <c r="O307" s="18">
        <v>0</v>
      </c>
      <c r="P307" s="18">
        <v>0</v>
      </c>
      <c r="Q307" s="18">
        <v>0</v>
      </c>
    </row>
    <row r="308" spans="1:21" ht="15" thickBot="1" x14ac:dyDescent="0.35">
      <c r="A308" s="45">
        <v>32</v>
      </c>
      <c r="B308" s="18">
        <v>0</v>
      </c>
      <c r="C308" s="18">
        <v>0</v>
      </c>
      <c r="D308" s="18">
        <v>0</v>
      </c>
      <c r="E308" s="18">
        <v>0</v>
      </c>
      <c r="F308" s="18">
        <v>0</v>
      </c>
      <c r="G308" s="18">
        <v>0</v>
      </c>
      <c r="H308" s="18">
        <v>0</v>
      </c>
      <c r="I308" s="18">
        <v>0</v>
      </c>
      <c r="J308" s="18">
        <v>0</v>
      </c>
      <c r="K308" s="18">
        <v>0</v>
      </c>
      <c r="L308" s="18">
        <v>0</v>
      </c>
      <c r="M308" s="18">
        <v>0</v>
      </c>
      <c r="N308" s="18">
        <v>0</v>
      </c>
      <c r="O308" s="18">
        <v>0</v>
      </c>
      <c r="P308" s="18">
        <v>0</v>
      </c>
      <c r="Q308" s="18">
        <v>0</v>
      </c>
    </row>
    <row r="309" spans="1:21" ht="18.600000000000001" thickBot="1" x14ac:dyDescent="0.35">
      <c r="A309" s="13"/>
    </row>
    <row r="310" spans="1:21" ht="15" thickBot="1" x14ac:dyDescent="0.35">
      <c r="A310" s="17" t="s">
        <v>191</v>
      </c>
      <c r="B310" s="17" t="s">
        <v>74</v>
      </c>
      <c r="C310" s="17" t="s">
        <v>75</v>
      </c>
      <c r="D310" s="17" t="s">
        <v>76</v>
      </c>
      <c r="E310" s="17" t="s">
        <v>77</v>
      </c>
      <c r="F310" s="17" t="s">
        <v>78</v>
      </c>
      <c r="G310" s="17" t="s">
        <v>79</v>
      </c>
      <c r="H310" s="17" t="s">
        <v>80</v>
      </c>
      <c r="I310" s="17" t="s">
        <v>81</v>
      </c>
      <c r="J310" s="17" t="s">
        <v>82</v>
      </c>
      <c r="K310" s="17" t="s">
        <v>83</v>
      </c>
      <c r="L310" s="17" t="s">
        <v>84</v>
      </c>
      <c r="M310" s="17" t="s">
        <v>85</v>
      </c>
      <c r="N310" s="17" t="s">
        <v>86</v>
      </c>
      <c r="O310" s="17" t="s">
        <v>87</v>
      </c>
      <c r="P310" s="17" t="s">
        <v>88</v>
      </c>
      <c r="Q310" s="17" t="s">
        <v>89</v>
      </c>
      <c r="R310" s="17" t="s">
        <v>192</v>
      </c>
      <c r="S310" s="17" t="s">
        <v>193</v>
      </c>
      <c r="T310" s="17" t="s">
        <v>194</v>
      </c>
      <c r="U310" s="17" t="s">
        <v>195</v>
      </c>
    </row>
    <row r="311" spans="1:21" ht="15" thickBot="1" x14ac:dyDescent="0.35">
      <c r="A311" s="17" t="s">
        <v>91</v>
      </c>
      <c r="B311" s="18">
        <v>0</v>
      </c>
      <c r="C311" s="18">
        <v>0</v>
      </c>
      <c r="D311" s="18">
        <v>0</v>
      </c>
      <c r="E311" s="18">
        <v>0</v>
      </c>
      <c r="F311" s="18">
        <v>0</v>
      </c>
      <c r="G311" s="18">
        <v>0</v>
      </c>
      <c r="H311" s="18">
        <v>0</v>
      </c>
      <c r="I311" s="18">
        <v>0</v>
      </c>
      <c r="J311" s="18">
        <v>127500</v>
      </c>
      <c r="K311" s="18">
        <v>0</v>
      </c>
      <c r="L311" s="18">
        <v>0</v>
      </c>
      <c r="M311" s="18">
        <v>0</v>
      </c>
      <c r="N311" s="18">
        <v>34500</v>
      </c>
      <c r="O311" s="18">
        <v>0</v>
      </c>
      <c r="P311" s="18">
        <v>0</v>
      </c>
      <c r="Q311" s="18">
        <v>2500</v>
      </c>
      <c r="R311" s="18">
        <v>164500</v>
      </c>
      <c r="S311" s="18">
        <v>160000</v>
      </c>
      <c r="T311" s="18">
        <v>-4500</v>
      </c>
      <c r="U311" s="18">
        <v>-2.81</v>
      </c>
    </row>
    <row r="312" spans="1:21" ht="15" thickBot="1" x14ac:dyDescent="0.35">
      <c r="A312" s="17" t="s">
        <v>92</v>
      </c>
      <c r="B312" s="18">
        <v>0</v>
      </c>
      <c r="C312" s="18">
        <v>0</v>
      </c>
      <c r="D312" s="18">
        <v>0</v>
      </c>
      <c r="E312" s="18">
        <v>10500</v>
      </c>
      <c r="F312" s="18">
        <v>0</v>
      </c>
      <c r="G312" s="18">
        <v>0</v>
      </c>
      <c r="H312" s="18">
        <v>0</v>
      </c>
      <c r="I312" s="18">
        <v>0</v>
      </c>
      <c r="J312" s="18">
        <v>127500</v>
      </c>
      <c r="K312" s="18">
        <v>0</v>
      </c>
      <c r="L312" s="18">
        <v>0</v>
      </c>
      <c r="M312" s="18">
        <v>0</v>
      </c>
      <c r="N312" s="18">
        <v>34500</v>
      </c>
      <c r="O312" s="18">
        <v>0</v>
      </c>
      <c r="P312" s="18">
        <v>0</v>
      </c>
      <c r="Q312" s="18">
        <v>2500</v>
      </c>
      <c r="R312" s="18">
        <v>175000</v>
      </c>
      <c r="S312" s="18">
        <v>180000</v>
      </c>
      <c r="T312" s="18">
        <v>5000</v>
      </c>
      <c r="U312" s="18">
        <v>2.78</v>
      </c>
    </row>
    <row r="313" spans="1:21" ht="15" thickBot="1" x14ac:dyDescent="0.35">
      <c r="A313" s="17" t="s">
        <v>93</v>
      </c>
      <c r="B313" s="18">
        <v>0</v>
      </c>
      <c r="C313" s="18">
        <v>0</v>
      </c>
      <c r="D313" s="18">
        <v>0</v>
      </c>
      <c r="E313" s="18">
        <v>10500</v>
      </c>
      <c r="F313" s="18">
        <v>0</v>
      </c>
      <c r="G313" s="18">
        <v>0</v>
      </c>
      <c r="H313" s="18">
        <v>0</v>
      </c>
      <c r="I313" s="18">
        <v>0</v>
      </c>
      <c r="J313" s="18">
        <v>120500</v>
      </c>
      <c r="K313" s="18">
        <v>0</v>
      </c>
      <c r="L313" s="18">
        <v>0</v>
      </c>
      <c r="M313" s="18">
        <v>0</v>
      </c>
      <c r="N313" s="18">
        <v>18500</v>
      </c>
      <c r="O313" s="18">
        <v>0</v>
      </c>
      <c r="P313" s="18">
        <v>0</v>
      </c>
      <c r="Q313" s="18">
        <v>2500</v>
      </c>
      <c r="R313" s="18">
        <v>152000</v>
      </c>
      <c r="S313" s="18">
        <v>152000</v>
      </c>
      <c r="T313" s="18">
        <v>0</v>
      </c>
      <c r="U313" s="18">
        <v>0</v>
      </c>
    </row>
    <row r="314" spans="1:21" ht="15" thickBot="1" x14ac:dyDescent="0.35">
      <c r="A314" s="17" t="s">
        <v>94</v>
      </c>
      <c r="B314" s="18">
        <v>0</v>
      </c>
      <c r="C314" s="18">
        <v>0</v>
      </c>
      <c r="D314" s="18">
        <v>0</v>
      </c>
      <c r="E314" s="18">
        <v>10500</v>
      </c>
      <c r="F314" s="18">
        <v>0</v>
      </c>
      <c r="G314" s="18">
        <v>0</v>
      </c>
      <c r="H314" s="18">
        <v>0</v>
      </c>
      <c r="I314" s="18">
        <v>0</v>
      </c>
      <c r="J314" s="18">
        <v>120000</v>
      </c>
      <c r="K314" s="18">
        <v>0</v>
      </c>
      <c r="L314" s="18">
        <v>0</v>
      </c>
      <c r="M314" s="18">
        <v>0</v>
      </c>
      <c r="N314" s="18">
        <v>16000</v>
      </c>
      <c r="O314" s="18">
        <v>0</v>
      </c>
      <c r="P314" s="18">
        <v>0</v>
      </c>
      <c r="Q314" s="18">
        <v>2500</v>
      </c>
      <c r="R314" s="18">
        <v>149000</v>
      </c>
      <c r="S314" s="18">
        <v>149000</v>
      </c>
      <c r="T314" s="18">
        <v>0</v>
      </c>
      <c r="U314" s="18">
        <v>0</v>
      </c>
    </row>
    <row r="315" spans="1:21" ht="15" thickBot="1" x14ac:dyDescent="0.35">
      <c r="A315" s="17" t="s">
        <v>95</v>
      </c>
      <c r="B315" s="18">
        <v>0</v>
      </c>
      <c r="C315" s="18">
        <v>0</v>
      </c>
      <c r="D315" s="18">
        <v>0</v>
      </c>
      <c r="E315" s="18">
        <v>10500</v>
      </c>
      <c r="F315" s="18">
        <v>0</v>
      </c>
      <c r="G315" s="18">
        <v>0</v>
      </c>
      <c r="H315" s="18">
        <v>0</v>
      </c>
      <c r="I315" s="18">
        <v>0</v>
      </c>
      <c r="J315" s="18">
        <v>120000</v>
      </c>
      <c r="K315" s="18">
        <v>0</v>
      </c>
      <c r="L315" s="18">
        <v>0</v>
      </c>
      <c r="M315" s="18">
        <v>0</v>
      </c>
      <c r="N315" s="18">
        <v>13500</v>
      </c>
      <c r="O315" s="18">
        <v>0</v>
      </c>
      <c r="P315" s="18">
        <v>0</v>
      </c>
      <c r="Q315" s="18">
        <v>0</v>
      </c>
      <c r="R315" s="18">
        <v>144000</v>
      </c>
      <c r="S315" s="18">
        <v>144000</v>
      </c>
      <c r="T315" s="18">
        <v>0</v>
      </c>
      <c r="U315" s="18">
        <v>0</v>
      </c>
    </row>
    <row r="316" spans="1:21" ht="15" thickBot="1" x14ac:dyDescent="0.35">
      <c r="A316" s="17" t="s">
        <v>96</v>
      </c>
      <c r="B316" s="18">
        <v>0</v>
      </c>
      <c r="C316" s="18">
        <v>0</v>
      </c>
      <c r="D316" s="18">
        <v>0</v>
      </c>
      <c r="E316" s="18">
        <v>10500</v>
      </c>
      <c r="F316" s="18">
        <v>0</v>
      </c>
      <c r="G316" s="18">
        <v>0</v>
      </c>
      <c r="H316" s="18">
        <v>0</v>
      </c>
      <c r="I316" s="18">
        <v>0</v>
      </c>
      <c r="J316" s="18">
        <v>89500</v>
      </c>
      <c r="K316" s="18">
        <v>0</v>
      </c>
      <c r="L316" s="18">
        <v>0</v>
      </c>
      <c r="M316" s="18">
        <v>0</v>
      </c>
      <c r="N316" s="18">
        <v>0</v>
      </c>
      <c r="O316" s="18">
        <v>0</v>
      </c>
      <c r="P316" s="18">
        <v>0</v>
      </c>
      <c r="Q316" s="18">
        <v>0</v>
      </c>
      <c r="R316" s="18">
        <v>100000</v>
      </c>
      <c r="S316" s="18">
        <v>100000</v>
      </c>
      <c r="T316" s="18">
        <v>0</v>
      </c>
      <c r="U316" s="18">
        <v>0</v>
      </c>
    </row>
    <row r="317" spans="1:21" ht="15" thickBot="1" x14ac:dyDescent="0.35">
      <c r="A317" s="17" t="s">
        <v>97</v>
      </c>
      <c r="B317" s="18">
        <v>0</v>
      </c>
      <c r="C317" s="18">
        <v>0</v>
      </c>
      <c r="D317" s="18">
        <v>0</v>
      </c>
      <c r="E317" s="18">
        <v>31500</v>
      </c>
      <c r="F317" s="18">
        <v>0</v>
      </c>
      <c r="G317" s="18">
        <v>0</v>
      </c>
      <c r="H317" s="18">
        <v>0</v>
      </c>
      <c r="I317" s="18">
        <v>0</v>
      </c>
      <c r="J317" s="18">
        <v>89500</v>
      </c>
      <c r="K317" s="18">
        <v>0</v>
      </c>
      <c r="L317" s="18">
        <v>0</v>
      </c>
      <c r="M317" s="18">
        <v>0</v>
      </c>
      <c r="N317" s="18">
        <v>34500</v>
      </c>
      <c r="O317" s="18">
        <v>0</v>
      </c>
      <c r="P317" s="18">
        <v>0</v>
      </c>
      <c r="Q317" s="18">
        <v>2500</v>
      </c>
      <c r="R317" s="18">
        <v>158000</v>
      </c>
      <c r="S317" s="18">
        <v>158000</v>
      </c>
      <c r="T317" s="18">
        <v>0</v>
      </c>
      <c r="U317" s="18">
        <v>0</v>
      </c>
    </row>
    <row r="318" spans="1:21" ht="15" thickBot="1" x14ac:dyDescent="0.35">
      <c r="A318" s="17" t="s">
        <v>98</v>
      </c>
      <c r="B318" s="18">
        <v>0</v>
      </c>
      <c r="C318" s="18">
        <v>0</v>
      </c>
      <c r="D318" s="18">
        <v>0</v>
      </c>
      <c r="E318" s="18">
        <v>37500</v>
      </c>
      <c r="F318" s="18">
        <v>0</v>
      </c>
      <c r="G318" s="18">
        <v>0</v>
      </c>
      <c r="H318" s="18">
        <v>0</v>
      </c>
      <c r="I318" s="18">
        <v>0</v>
      </c>
      <c r="J318" s="18">
        <v>89500</v>
      </c>
      <c r="K318" s="18">
        <v>0</v>
      </c>
      <c r="L318" s="18">
        <v>0</v>
      </c>
      <c r="M318" s="18">
        <v>0</v>
      </c>
      <c r="N318" s="18">
        <v>34500</v>
      </c>
      <c r="O318" s="18">
        <v>0</v>
      </c>
      <c r="P318" s="18">
        <v>0</v>
      </c>
      <c r="Q318" s="18">
        <v>2500</v>
      </c>
      <c r="R318" s="18">
        <v>164000</v>
      </c>
      <c r="S318" s="18">
        <v>164000</v>
      </c>
      <c r="T318" s="18">
        <v>0</v>
      </c>
      <c r="U318" s="18">
        <v>0</v>
      </c>
    </row>
    <row r="319" spans="1:21" ht="15" thickBot="1" x14ac:dyDescent="0.35">
      <c r="A319" s="17" t="s">
        <v>99</v>
      </c>
      <c r="B319" s="18">
        <v>0</v>
      </c>
      <c r="C319" s="18">
        <v>0</v>
      </c>
      <c r="D319" s="18">
        <v>0</v>
      </c>
      <c r="E319" s="18">
        <v>41500</v>
      </c>
      <c r="F319" s="18">
        <v>0</v>
      </c>
      <c r="G319" s="18">
        <v>0</v>
      </c>
      <c r="H319" s="18">
        <v>0</v>
      </c>
      <c r="I319" s="18">
        <v>0</v>
      </c>
      <c r="J319" s="18">
        <v>89500</v>
      </c>
      <c r="K319" s="18">
        <v>0</v>
      </c>
      <c r="L319" s="18">
        <v>0</v>
      </c>
      <c r="M319" s="18">
        <v>0</v>
      </c>
      <c r="N319" s="18">
        <v>34500</v>
      </c>
      <c r="O319" s="18">
        <v>0</v>
      </c>
      <c r="P319" s="18">
        <v>0</v>
      </c>
      <c r="Q319" s="18">
        <v>2500</v>
      </c>
      <c r="R319" s="18">
        <v>168000</v>
      </c>
      <c r="S319" s="18">
        <v>168000</v>
      </c>
      <c r="T319" s="18">
        <v>0</v>
      </c>
      <c r="U319" s="18">
        <v>0</v>
      </c>
    </row>
    <row r="320" spans="1:21" ht="15" thickBot="1" x14ac:dyDescent="0.35">
      <c r="A320" s="17" t="s">
        <v>100</v>
      </c>
      <c r="B320" s="18">
        <v>0</v>
      </c>
      <c r="C320" s="18">
        <v>0</v>
      </c>
      <c r="D320" s="18">
        <v>0</v>
      </c>
      <c r="E320" s="18">
        <v>77500</v>
      </c>
      <c r="F320" s="18">
        <v>0</v>
      </c>
      <c r="G320" s="18">
        <v>0</v>
      </c>
      <c r="H320" s="18">
        <v>0</v>
      </c>
      <c r="I320" s="18">
        <v>0</v>
      </c>
      <c r="J320" s="18">
        <v>89500</v>
      </c>
      <c r="K320" s="18">
        <v>0</v>
      </c>
      <c r="L320" s="18">
        <v>0</v>
      </c>
      <c r="M320" s="18">
        <v>0</v>
      </c>
      <c r="N320" s="18">
        <v>18500</v>
      </c>
      <c r="O320" s="18">
        <v>0</v>
      </c>
      <c r="P320" s="18">
        <v>0</v>
      </c>
      <c r="Q320" s="18">
        <v>2500</v>
      </c>
      <c r="R320" s="18">
        <v>188000</v>
      </c>
      <c r="S320" s="18">
        <v>188000</v>
      </c>
      <c r="T320" s="18">
        <v>0</v>
      </c>
      <c r="U320" s="18">
        <v>0</v>
      </c>
    </row>
    <row r="321" spans="1:21" ht="15" thickBot="1" x14ac:dyDescent="0.35">
      <c r="A321" s="17" t="s">
        <v>101</v>
      </c>
      <c r="B321" s="18">
        <v>0</v>
      </c>
      <c r="C321" s="18">
        <v>0</v>
      </c>
      <c r="D321" s="18">
        <v>0</v>
      </c>
      <c r="E321" s="18">
        <v>77500</v>
      </c>
      <c r="F321" s="18">
        <v>0</v>
      </c>
      <c r="G321" s="18">
        <v>0</v>
      </c>
      <c r="H321" s="18">
        <v>0</v>
      </c>
      <c r="I321" s="18">
        <v>0</v>
      </c>
      <c r="J321" s="18">
        <v>57000</v>
      </c>
      <c r="K321" s="18">
        <v>0</v>
      </c>
      <c r="L321" s="18">
        <v>0</v>
      </c>
      <c r="M321" s="18">
        <v>0</v>
      </c>
      <c r="N321" s="18">
        <v>16000</v>
      </c>
      <c r="O321" s="18">
        <v>0</v>
      </c>
      <c r="P321" s="18">
        <v>0</v>
      </c>
      <c r="Q321" s="18">
        <v>2500</v>
      </c>
      <c r="R321" s="18">
        <v>153000</v>
      </c>
      <c r="S321" s="18">
        <v>153000</v>
      </c>
      <c r="T321" s="18">
        <v>0</v>
      </c>
      <c r="U321" s="18">
        <v>0</v>
      </c>
    </row>
    <row r="322" spans="1:21" ht="15" thickBot="1" x14ac:dyDescent="0.35">
      <c r="A322" s="17" t="s">
        <v>102</v>
      </c>
      <c r="B322" s="18">
        <v>0</v>
      </c>
      <c r="C322" s="18">
        <v>0</v>
      </c>
      <c r="D322" s="18">
        <v>0</v>
      </c>
      <c r="E322" s="18">
        <v>77500</v>
      </c>
      <c r="F322" s="18">
        <v>0</v>
      </c>
      <c r="G322" s="18">
        <v>0</v>
      </c>
      <c r="H322" s="18">
        <v>0</v>
      </c>
      <c r="I322" s="18">
        <v>0</v>
      </c>
      <c r="J322" s="18">
        <v>9000</v>
      </c>
      <c r="K322" s="18">
        <v>0</v>
      </c>
      <c r="L322" s="18">
        <v>0</v>
      </c>
      <c r="M322" s="18">
        <v>0</v>
      </c>
      <c r="N322" s="18">
        <v>13500</v>
      </c>
      <c r="O322" s="18">
        <v>0</v>
      </c>
      <c r="P322" s="18">
        <v>0</v>
      </c>
      <c r="Q322" s="18">
        <v>0</v>
      </c>
      <c r="R322" s="18">
        <v>100000</v>
      </c>
      <c r="S322" s="18">
        <v>100000</v>
      </c>
      <c r="T322" s="18">
        <v>0</v>
      </c>
      <c r="U322" s="18">
        <v>0</v>
      </c>
    </row>
    <row r="323" spans="1:21" ht="15" thickBot="1" x14ac:dyDescent="0.35">
      <c r="A323" s="17" t="s">
        <v>103</v>
      </c>
      <c r="B323" s="18">
        <v>0</v>
      </c>
      <c r="C323" s="18">
        <v>0</v>
      </c>
      <c r="D323" s="18">
        <v>0</v>
      </c>
      <c r="E323" s="18">
        <v>91000</v>
      </c>
      <c r="F323" s="18">
        <v>0</v>
      </c>
      <c r="G323" s="18">
        <v>0</v>
      </c>
      <c r="H323" s="18">
        <v>0</v>
      </c>
      <c r="I323" s="18">
        <v>0</v>
      </c>
      <c r="J323" s="18">
        <v>9000</v>
      </c>
      <c r="K323" s="18">
        <v>0</v>
      </c>
      <c r="L323" s="18">
        <v>0</v>
      </c>
      <c r="M323" s="18">
        <v>0</v>
      </c>
      <c r="N323" s="18">
        <v>0</v>
      </c>
      <c r="O323" s="18">
        <v>0</v>
      </c>
      <c r="P323" s="18">
        <v>0</v>
      </c>
      <c r="Q323" s="18">
        <v>0</v>
      </c>
      <c r="R323" s="18">
        <v>100000</v>
      </c>
      <c r="S323" s="18">
        <v>100000</v>
      </c>
      <c r="T323" s="18">
        <v>0</v>
      </c>
      <c r="U323" s="18">
        <v>0</v>
      </c>
    </row>
    <row r="324" spans="1:21" ht="15" thickBot="1" x14ac:dyDescent="0.35">
      <c r="A324" s="17" t="s">
        <v>104</v>
      </c>
      <c r="B324" s="18">
        <v>0</v>
      </c>
      <c r="C324" s="18">
        <v>0</v>
      </c>
      <c r="D324" s="18">
        <v>0</v>
      </c>
      <c r="E324" s="18">
        <v>119000</v>
      </c>
      <c r="F324" s="18">
        <v>0</v>
      </c>
      <c r="G324" s="18">
        <v>0</v>
      </c>
      <c r="H324" s="18">
        <v>0</v>
      </c>
      <c r="I324" s="18">
        <v>0</v>
      </c>
      <c r="J324" s="18">
        <v>9000</v>
      </c>
      <c r="K324" s="18">
        <v>0</v>
      </c>
      <c r="L324" s="18">
        <v>0</v>
      </c>
      <c r="M324" s="18">
        <v>0</v>
      </c>
      <c r="N324" s="18">
        <v>34500</v>
      </c>
      <c r="O324" s="18">
        <v>0</v>
      </c>
      <c r="P324" s="18">
        <v>0</v>
      </c>
      <c r="Q324" s="18">
        <v>2500</v>
      </c>
      <c r="R324" s="18">
        <v>165000</v>
      </c>
      <c r="S324" s="18">
        <v>165000</v>
      </c>
      <c r="T324" s="18">
        <v>0</v>
      </c>
      <c r="U324" s="18">
        <v>0</v>
      </c>
    </row>
    <row r="325" spans="1:21" ht="15" thickBot="1" x14ac:dyDescent="0.35">
      <c r="A325" s="17" t="s">
        <v>105</v>
      </c>
      <c r="B325" s="18">
        <v>0</v>
      </c>
      <c r="C325" s="18">
        <v>0</v>
      </c>
      <c r="D325" s="18">
        <v>0</v>
      </c>
      <c r="E325" s="18">
        <v>124000</v>
      </c>
      <c r="F325" s="18">
        <v>0</v>
      </c>
      <c r="G325" s="18">
        <v>0</v>
      </c>
      <c r="H325" s="18">
        <v>0</v>
      </c>
      <c r="I325" s="18">
        <v>0</v>
      </c>
      <c r="J325" s="18">
        <v>9000</v>
      </c>
      <c r="K325" s="18">
        <v>0</v>
      </c>
      <c r="L325" s="18">
        <v>0</v>
      </c>
      <c r="M325" s="18">
        <v>0</v>
      </c>
      <c r="N325" s="18">
        <v>34500</v>
      </c>
      <c r="O325" s="18">
        <v>0</v>
      </c>
      <c r="P325" s="18">
        <v>0</v>
      </c>
      <c r="Q325" s="18">
        <v>2500</v>
      </c>
      <c r="R325" s="18">
        <v>170000</v>
      </c>
      <c r="S325" s="18">
        <v>170000</v>
      </c>
      <c r="T325" s="18">
        <v>0</v>
      </c>
      <c r="U325" s="18">
        <v>0</v>
      </c>
    </row>
    <row r="326" spans="1:21" ht="15" thickBot="1" x14ac:dyDescent="0.35">
      <c r="A326" s="17" t="s">
        <v>106</v>
      </c>
      <c r="B326" s="18">
        <v>0</v>
      </c>
      <c r="C326" s="18">
        <v>0</v>
      </c>
      <c r="D326" s="18">
        <v>0</v>
      </c>
      <c r="E326" s="18">
        <v>124000</v>
      </c>
      <c r="F326" s="18">
        <v>0</v>
      </c>
      <c r="G326" s="18">
        <v>0</v>
      </c>
      <c r="H326" s="18">
        <v>0</v>
      </c>
      <c r="I326" s="18">
        <v>0</v>
      </c>
      <c r="J326" s="18">
        <v>0</v>
      </c>
      <c r="K326" s="18">
        <v>0</v>
      </c>
      <c r="L326" s="18">
        <v>0</v>
      </c>
      <c r="M326" s="18">
        <v>0</v>
      </c>
      <c r="N326" s="18">
        <v>34500</v>
      </c>
      <c r="O326" s="18">
        <v>0</v>
      </c>
      <c r="P326" s="18">
        <v>0</v>
      </c>
      <c r="Q326" s="18">
        <v>2500</v>
      </c>
      <c r="R326" s="18">
        <v>161000</v>
      </c>
      <c r="S326" s="18">
        <v>161000</v>
      </c>
      <c r="T326" s="18">
        <v>0</v>
      </c>
      <c r="U326" s="18">
        <v>0</v>
      </c>
    </row>
    <row r="327" spans="1:21" ht="15" thickBot="1" x14ac:dyDescent="0.35">
      <c r="A327" s="17" t="s">
        <v>107</v>
      </c>
      <c r="B327" s="18">
        <v>0</v>
      </c>
      <c r="C327" s="18">
        <v>0</v>
      </c>
      <c r="D327" s="18">
        <v>0</v>
      </c>
      <c r="E327" s="18">
        <v>124000</v>
      </c>
      <c r="F327" s="18">
        <v>0</v>
      </c>
      <c r="G327" s="18">
        <v>0</v>
      </c>
      <c r="H327" s="18">
        <v>0</v>
      </c>
      <c r="I327" s="18">
        <v>0</v>
      </c>
      <c r="J327" s="18">
        <v>0</v>
      </c>
      <c r="K327" s="18">
        <v>0</v>
      </c>
      <c r="L327" s="18">
        <v>0</v>
      </c>
      <c r="M327" s="18">
        <v>0</v>
      </c>
      <c r="N327" s="18">
        <v>18500</v>
      </c>
      <c r="O327" s="18">
        <v>0</v>
      </c>
      <c r="P327" s="18">
        <v>0</v>
      </c>
      <c r="Q327" s="18">
        <v>2500</v>
      </c>
      <c r="R327" s="18">
        <v>145000</v>
      </c>
      <c r="S327" s="18">
        <v>145000</v>
      </c>
      <c r="T327" s="18">
        <v>0</v>
      </c>
      <c r="U327" s="18">
        <v>0</v>
      </c>
    </row>
    <row r="328" spans="1:21" ht="15" thickBot="1" x14ac:dyDescent="0.35">
      <c r="A328" s="17" t="s">
        <v>108</v>
      </c>
      <c r="B328" s="18">
        <v>0</v>
      </c>
      <c r="C328" s="18">
        <v>0</v>
      </c>
      <c r="D328" s="18">
        <v>0</v>
      </c>
      <c r="E328" s="18">
        <v>0</v>
      </c>
      <c r="F328" s="18">
        <v>0</v>
      </c>
      <c r="G328" s="18">
        <v>0</v>
      </c>
      <c r="H328" s="18">
        <v>0</v>
      </c>
      <c r="I328" s="18">
        <v>0</v>
      </c>
      <c r="J328" s="18">
        <v>0</v>
      </c>
      <c r="K328" s="18">
        <v>0</v>
      </c>
      <c r="L328" s="18">
        <v>0</v>
      </c>
      <c r="M328" s="18">
        <v>81500</v>
      </c>
      <c r="N328" s="18">
        <v>16000</v>
      </c>
      <c r="O328" s="18">
        <v>0</v>
      </c>
      <c r="P328" s="18">
        <v>0</v>
      </c>
      <c r="Q328" s="18">
        <v>2500</v>
      </c>
      <c r="R328" s="18">
        <v>100000</v>
      </c>
      <c r="S328" s="18">
        <v>100000</v>
      </c>
      <c r="T328" s="18">
        <v>0</v>
      </c>
      <c r="U328" s="18">
        <v>0</v>
      </c>
    </row>
    <row r="329" spans="1:21" ht="15" thickBot="1" x14ac:dyDescent="0.35">
      <c r="A329" s="17" t="s">
        <v>109</v>
      </c>
      <c r="B329" s="18">
        <v>39000</v>
      </c>
      <c r="C329" s="18">
        <v>0</v>
      </c>
      <c r="D329" s="18">
        <v>0</v>
      </c>
      <c r="E329" s="18">
        <v>0</v>
      </c>
      <c r="F329" s="18">
        <v>0</v>
      </c>
      <c r="G329" s="18">
        <v>0</v>
      </c>
      <c r="H329" s="18">
        <v>0</v>
      </c>
      <c r="I329" s="18">
        <v>0</v>
      </c>
      <c r="J329" s="18">
        <v>0</v>
      </c>
      <c r="K329" s="18">
        <v>0</v>
      </c>
      <c r="L329" s="18">
        <v>0</v>
      </c>
      <c r="M329" s="18">
        <v>81500</v>
      </c>
      <c r="N329" s="18">
        <v>13500</v>
      </c>
      <c r="O329" s="18">
        <v>0</v>
      </c>
      <c r="P329" s="18">
        <v>0</v>
      </c>
      <c r="Q329" s="18">
        <v>0</v>
      </c>
      <c r="R329" s="18">
        <v>134000</v>
      </c>
      <c r="S329" s="18">
        <v>134000</v>
      </c>
      <c r="T329" s="18">
        <v>0</v>
      </c>
      <c r="U329" s="18">
        <v>0</v>
      </c>
    </row>
    <row r="330" spans="1:21" ht="15" thickBot="1" x14ac:dyDescent="0.35">
      <c r="A330" s="17" t="s">
        <v>110</v>
      </c>
      <c r="B330" s="18">
        <v>39000</v>
      </c>
      <c r="C330" s="18">
        <v>0</v>
      </c>
      <c r="D330" s="18">
        <v>0</v>
      </c>
      <c r="E330" s="18">
        <v>0</v>
      </c>
      <c r="F330" s="18">
        <v>0</v>
      </c>
      <c r="G330" s="18">
        <v>0</v>
      </c>
      <c r="H330" s="18">
        <v>0</v>
      </c>
      <c r="I330" s="18">
        <v>0</v>
      </c>
      <c r="J330" s="18">
        <v>0</v>
      </c>
      <c r="K330" s="18">
        <v>0</v>
      </c>
      <c r="L330" s="18">
        <v>0</v>
      </c>
      <c r="M330" s="18">
        <v>61000</v>
      </c>
      <c r="N330" s="18">
        <v>0</v>
      </c>
      <c r="O330" s="18">
        <v>0</v>
      </c>
      <c r="P330" s="18">
        <v>0</v>
      </c>
      <c r="Q330" s="18">
        <v>0</v>
      </c>
      <c r="R330" s="18">
        <v>100000</v>
      </c>
      <c r="S330" s="18">
        <v>100000</v>
      </c>
      <c r="T330" s="18">
        <v>0</v>
      </c>
      <c r="U330" s="18">
        <v>0</v>
      </c>
    </row>
    <row r="331" spans="1:21" ht="15" thickBot="1" x14ac:dyDescent="0.35">
      <c r="A331" s="17" t="s">
        <v>111</v>
      </c>
      <c r="B331" s="18">
        <v>39000</v>
      </c>
      <c r="C331" s="18">
        <v>0</v>
      </c>
      <c r="D331" s="18">
        <v>0</v>
      </c>
      <c r="E331" s="18">
        <v>0</v>
      </c>
      <c r="F331" s="18">
        <v>0</v>
      </c>
      <c r="G331" s="18">
        <v>0</v>
      </c>
      <c r="H331" s="18">
        <v>0</v>
      </c>
      <c r="I331" s="18">
        <v>0</v>
      </c>
      <c r="J331" s="18">
        <v>0</v>
      </c>
      <c r="K331" s="18">
        <v>0</v>
      </c>
      <c r="L331" s="18">
        <v>0</v>
      </c>
      <c r="M331" s="18">
        <v>61000</v>
      </c>
      <c r="N331" s="18">
        <v>34500</v>
      </c>
      <c r="O331" s="18">
        <v>0</v>
      </c>
      <c r="P331" s="18">
        <v>0</v>
      </c>
      <c r="Q331" s="18">
        <v>2500</v>
      </c>
      <c r="R331" s="18">
        <v>137000</v>
      </c>
      <c r="S331" s="18">
        <v>137000</v>
      </c>
      <c r="T331" s="18">
        <v>0</v>
      </c>
      <c r="U331" s="18">
        <v>0</v>
      </c>
    </row>
    <row r="332" spans="1:21" ht="15" thickBot="1" x14ac:dyDescent="0.35">
      <c r="A332" s="17" t="s">
        <v>112</v>
      </c>
      <c r="B332" s="18">
        <v>49000</v>
      </c>
      <c r="C332" s="18">
        <v>0</v>
      </c>
      <c r="D332" s="18">
        <v>0</v>
      </c>
      <c r="E332" s="18">
        <v>0</v>
      </c>
      <c r="F332" s="18">
        <v>0</v>
      </c>
      <c r="G332" s="18">
        <v>0</v>
      </c>
      <c r="H332" s="18">
        <v>0</v>
      </c>
      <c r="I332" s="18">
        <v>0</v>
      </c>
      <c r="J332" s="18">
        <v>0</v>
      </c>
      <c r="K332" s="18">
        <v>0</v>
      </c>
      <c r="L332" s="18">
        <v>0</v>
      </c>
      <c r="M332" s="18">
        <v>61000</v>
      </c>
      <c r="N332" s="18">
        <v>34500</v>
      </c>
      <c r="O332" s="18">
        <v>0</v>
      </c>
      <c r="P332" s="18">
        <v>0</v>
      </c>
      <c r="Q332" s="18">
        <v>2500</v>
      </c>
      <c r="R332" s="18">
        <v>147000</v>
      </c>
      <c r="S332" s="18">
        <v>147000</v>
      </c>
      <c r="T332" s="18">
        <v>0</v>
      </c>
      <c r="U332" s="18">
        <v>0</v>
      </c>
    </row>
    <row r="333" spans="1:21" ht="15" thickBot="1" x14ac:dyDescent="0.35">
      <c r="A333" s="17" t="s">
        <v>113</v>
      </c>
      <c r="B333" s="18">
        <v>62000</v>
      </c>
      <c r="C333" s="18">
        <v>0</v>
      </c>
      <c r="D333" s="18">
        <v>0</v>
      </c>
      <c r="E333" s="18">
        <v>0</v>
      </c>
      <c r="F333" s="18">
        <v>0</v>
      </c>
      <c r="G333" s="18">
        <v>0</v>
      </c>
      <c r="H333" s="18">
        <v>0</v>
      </c>
      <c r="I333" s="18">
        <v>0</v>
      </c>
      <c r="J333" s="18">
        <v>0</v>
      </c>
      <c r="K333" s="18">
        <v>0</v>
      </c>
      <c r="L333" s="18">
        <v>0</v>
      </c>
      <c r="M333" s="18">
        <v>61000</v>
      </c>
      <c r="N333" s="18">
        <v>34500</v>
      </c>
      <c r="O333" s="18">
        <v>0</v>
      </c>
      <c r="P333" s="18">
        <v>0</v>
      </c>
      <c r="Q333" s="18">
        <v>2500</v>
      </c>
      <c r="R333" s="18">
        <v>160000</v>
      </c>
      <c r="S333" s="18">
        <v>160000</v>
      </c>
      <c r="T333" s="18">
        <v>0</v>
      </c>
      <c r="U333" s="18">
        <v>0</v>
      </c>
    </row>
    <row r="334" spans="1:21" ht="15" thickBot="1" x14ac:dyDescent="0.35">
      <c r="A334" s="17" t="s">
        <v>114</v>
      </c>
      <c r="B334" s="18">
        <v>89000</v>
      </c>
      <c r="C334" s="18">
        <v>0</v>
      </c>
      <c r="D334" s="18">
        <v>0</v>
      </c>
      <c r="E334" s="18">
        <v>0</v>
      </c>
      <c r="F334" s="18">
        <v>0</v>
      </c>
      <c r="G334" s="18">
        <v>0</v>
      </c>
      <c r="H334" s="18">
        <v>0</v>
      </c>
      <c r="I334" s="18">
        <v>0</v>
      </c>
      <c r="J334" s="18">
        <v>0</v>
      </c>
      <c r="K334" s="18">
        <v>0</v>
      </c>
      <c r="L334" s="18">
        <v>0</v>
      </c>
      <c r="M334" s="18">
        <v>61000</v>
      </c>
      <c r="N334" s="18">
        <v>18500</v>
      </c>
      <c r="O334" s="18">
        <v>0</v>
      </c>
      <c r="P334" s="18">
        <v>0</v>
      </c>
      <c r="Q334" s="18">
        <v>2500</v>
      </c>
      <c r="R334" s="18">
        <v>171000</v>
      </c>
      <c r="S334" s="18">
        <v>171000</v>
      </c>
      <c r="T334" s="18">
        <v>0</v>
      </c>
      <c r="U334" s="18">
        <v>0</v>
      </c>
    </row>
    <row r="335" spans="1:21" ht="15" thickBot="1" x14ac:dyDescent="0.35">
      <c r="A335" s="17" t="s">
        <v>115</v>
      </c>
      <c r="B335" s="18">
        <v>100500</v>
      </c>
      <c r="C335" s="18">
        <v>0</v>
      </c>
      <c r="D335" s="18">
        <v>0</v>
      </c>
      <c r="E335" s="18">
        <v>0</v>
      </c>
      <c r="F335" s="18">
        <v>0</v>
      </c>
      <c r="G335" s="18">
        <v>0</v>
      </c>
      <c r="H335" s="18">
        <v>0</v>
      </c>
      <c r="I335" s="18">
        <v>0</v>
      </c>
      <c r="J335" s="18">
        <v>0</v>
      </c>
      <c r="K335" s="18">
        <v>0</v>
      </c>
      <c r="L335" s="18">
        <v>0</v>
      </c>
      <c r="M335" s="18">
        <v>61000</v>
      </c>
      <c r="N335" s="18">
        <v>16000</v>
      </c>
      <c r="O335" s="18">
        <v>0</v>
      </c>
      <c r="P335" s="18">
        <v>0</v>
      </c>
      <c r="Q335" s="18">
        <v>2500</v>
      </c>
      <c r="R335" s="18">
        <v>180000</v>
      </c>
      <c r="S335" s="18">
        <v>180000</v>
      </c>
      <c r="T335" s="18">
        <v>0</v>
      </c>
      <c r="U335" s="18">
        <v>0</v>
      </c>
    </row>
    <row r="336" spans="1:21" ht="15" thickBot="1" x14ac:dyDescent="0.35">
      <c r="A336" s="17" t="s">
        <v>116</v>
      </c>
      <c r="B336" s="18">
        <v>100500</v>
      </c>
      <c r="C336" s="18">
        <v>0</v>
      </c>
      <c r="D336" s="18">
        <v>0</v>
      </c>
      <c r="E336" s="18">
        <v>0</v>
      </c>
      <c r="F336" s="18">
        <v>0</v>
      </c>
      <c r="G336" s="18">
        <v>0</v>
      </c>
      <c r="H336" s="18">
        <v>0</v>
      </c>
      <c r="I336" s="18">
        <v>0</v>
      </c>
      <c r="J336" s="18">
        <v>0</v>
      </c>
      <c r="K336" s="18">
        <v>0</v>
      </c>
      <c r="L336" s="18">
        <v>0</v>
      </c>
      <c r="M336" s="18">
        <v>36000</v>
      </c>
      <c r="N336" s="18">
        <v>13500</v>
      </c>
      <c r="O336" s="18">
        <v>0</v>
      </c>
      <c r="P336" s="18">
        <v>0</v>
      </c>
      <c r="Q336" s="18">
        <v>0</v>
      </c>
      <c r="R336" s="18">
        <v>150000</v>
      </c>
      <c r="S336" s="18">
        <v>150000</v>
      </c>
      <c r="T336" s="18">
        <v>0</v>
      </c>
      <c r="U336" s="18">
        <v>0</v>
      </c>
    </row>
    <row r="337" spans="1:21" ht="15" thickBot="1" x14ac:dyDescent="0.35">
      <c r="A337" s="17" t="s">
        <v>117</v>
      </c>
      <c r="B337" s="18">
        <v>100500</v>
      </c>
      <c r="C337" s="18">
        <v>0</v>
      </c>
      <c r="D337" s="18">
        <v>0</v>
      </c>
      <c r="E337" s="18">
        <v>0</v>
      </c>
      <c r="F337" s="18">
        <v>0</v>
      </c>
      <c r="G337" s="18">
        <v>0</v>
      </c>
      <c r="H337" s="18">
        <v>0</v>
      </c>
      <c r="I337" s="18">
        <v>0</v>
      </c>
      <c r="J337" s="18">
        <v>0</v>
      </c>
      <c r="K337" s="18">
        <v>0</v>
      </c>
      <c r="L337" s="18">
        <v>0</v>
      </c>
      <c r="M337" s="18">
        <v>0</v>
      </c>
      <c r="N337" s="18">
        <v>0</v>
      </c>
      <c r="O337" s="18">
        <v>0</v>
      </c>
      <c r="P337" s="18">
        <v>0</v>
      </c>
      <c r="Q337" s="18">
        <v>0</v>
      </c>
      <c r="R337" s="18">
        <v>100500</v>
      </c>
      <c r="S337" s="18">
        <v>100000</v>
      </c>
      <c r="T337" s="18">
        <v>-500</v>
      </c>
      <c r="U337" s="18">
        <v>-0.5</v>
      </c>
    </row>
    <row r="338" spans="1:21" ht="15" thickBot="1" x14ac:dyDescent="0.35"/>
    <row r="339" spans="1:21" ht="15" thickBot="1" x14ac:dyDescent="0.35">
      <c r="A339" s="19" t="s">
        <v>196</v>
      </c>
      <c r="B339" s="20">
        <v>470500</v>
      </c>
    </row>
    <row r="340" spans="1:21" ht="15" thickBot="1" x14ac:dyDescent="0.35">
      <c r="A340" s="19" t="s">
        <v>197</v>
      </c>
      <c r="B340" s="20">
        <v>0</v>
      </c>
    </row>
    <row r="341" spans="1:21" ht="15" thickBot="1" x14ac:dyDescent="0.35">
      <c r="A341" s="19" t="s">
        <v>198</v>
      </c>
      <c r="B341" s="20">
        <v>3936000</v>
      </c>
    </row>
    <row r="342" spans="1:21" ht="15" thickBot="1" x14ac:dyDescent="0.35">
      <c r="A342" s="19" t="s">
        <v>199</v>
      </c>
      <c r="B342" s="20">
        <v>3936000</v>
      </c>
    </row>
    <row r="343" spans="1:21" ht="15" thickBot="1" x14ac:dyDescent="0.35">
      <c r="A343" s="19" t="s">
        <v>200</v>
      </c>
      <c r="B343" s="20">
        <v>0</v>
      </c>
    </row>
    <row r="344" spans="1:21" ht="15" thickBot="1" x14ac:dyDescent="0.35">
      <c r="A344" s="19" t="s">
        <v>201</v>
      </c>
      <c r="B344" s="20"/>
    </row>
    <row r="345" spans="1:21" ht="15" thickBot="1" x14ac:dyDescent="0.35">
      <c r="A345" s="19" t="s">
        <v>202</v>
      </c>
      <c r="B345" s="20"/>
    </row>
    <row r="346" spans="1:21" ht="15" thickBot="1" x14ac:dyDescent="0.35">
      <c r="A346" s="19" t="s">
        <v>203</v>
      </c>
      <c r="B346" s="20">
        <v>0</v>
      </c>
    </row>
    <row r="348" spans="1:21" x14ac:dyDescent="0.3">
      <c r="A348" s="21" t="s">
        <v>204</v>
      </c>
    </row>
    <row r="350" spans="1:21" x14ac:dyDescent="0.3">
      <c r="A350" s="22" t="s">
        <v>232</v>
      </c>
    </row>
    <row r="351" spans="1:21" x14ac:dyDescent="0.3">
      <c r="A351" s="22" t="s">
        <v>233</v>
      </c>
    </row>
  </sheetData>
  <mergeCells count="1">
    <mergeCell ref="AA37:AF39"/>
  </mergeCells>
  <conditionalFormatting sqref="B125:Q15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77:Q30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201" r:id="rId1" display="https://miau.my-x.hu/myx-free/coco/test/161778820241127125456.html" xr:uid="{C21AA4C8-8416-4B3A-877F-14C580A78402}"/>
    <hyperlink ref="A348" r:id="rId2" display="https://miau.my-x.hu/myx-free/coco/test/373149220241127130608.html" xr:uid="{CF45320F-7150-40E9-A8F0-E27480B72751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82B3A-1CB3-4550-A472-5A96086D7379}">
  <dimension ref="A1:A2"/>
  <sheetViews>
    <sheetView workbookViewId="0"/>
  </sheetViews>
  <sheetFormatPr defaultRowHeight="14.4" x14ac:dyDescent="0.3"/>
  <cols>
    <col min="1" max="1" width="64.21875" bestFit="1" customWidth="1"/>
  </cols>
  <sheetData>
    <row r="1" spans="1:1" x14ac:dyDescent="0.3">
      <c r="A1" t="s">
        <v>238</v>
      </c>
    </row>
    <row r="2" spans="1:1" x14ac:dyDescent="0.3">
      <c r="A2" t="s">
        <v>239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EA975-4770-4302-8BA0-721805D2921B}">
  <dimension ref="A1:T37"/>
  <sheetViews>
    <sheetView zoomScale="73" workbookViewId="0">
      <selection activeCell="S1" sqref="S1"/>
    </sheetView>
  </sheetViews>
  <sheetFormatPr defaultRowHeight="14.4" x14ac:dyDescent="0.3"/>
  <cols>
    <col min="2" max="2" width="10.6640625" bestFit="1" customWidth="1"/>
    <col min="3" max="3" width="10.6640625" customWidth="1"/>
    <col min="6" max="6" width="9.6640625" bestFit="1" customWidth="1"/>
  </cols>
  <sheetData>
    <row r="1" spans="1:20" x14ac:dyDescent="0.3">
      <c r="B1" t="s">
        <v>65</v>
      </c>
      <c r="C1" t="s">
        <v>58</v>
      </c>
      <c r="D1" t="s">
        <v>58</v>
      </c>
      <c r="E1" t="s">
        <v>58</v>
      </c>
      <c r="F1" t="s">
        <v>58</v>
      </c>
      <c r="G1" t="s">
        <v>58</v>
      </c>
      <c r="H1" t="s">
        <v>58</v>
      </c>
      <c r="I1" t="s">
        <v>58</v>
      </c>
      <c r="J1" t="s">
        <v>58</v>
      </c>
      <c r="K1" t="s">
        <v>64</v>
      </c>
      <c r="L1" t="s">
        <v>64</v>
      </c>
      <c r="M1" t="s">
        <v>64</v>
      </c>
      <c r="N1" t="s">
        <v>64</v>
      </c>
      <c r="O1" t="s">
        <v>64</v>
      </c>
      <c r="P1" t="s">
        <v>64</v>
      </c>
      <c r="Q1" t="s">
        <v>64</v>
      </c>
      <c r="R1" t="s">
        <v>64</v>
      </c>
      <c r="S1" t="s">
        <v>57</v>
      </c>
      <c r="T1" t="s">
        <v>57</v>
      </c>
    </row>
    <row r="2" spans="1:20" x14ac:dyDescent="0.3">
      <c r="A2" t="s">
        <v>36</v>
      </c>
      <c r="B2" t="s">
        <v>31</v>
      </c>
      <c r="C2" t="s">
        <v>59</v>
      </c>
      <c r="D2" t="s">
        <v>40</v>
      </c>
      <c r="E2" t="s">
        <v>34</v>
      </c>
      <c r="F2" t="s">
        <v>35</v>
      </c>
      <c r="G2" t="s">
        <v>39</v>
      </c>
      <c r="H2" t="s">
        <v>60</v>
      </c>
      <c r="I2" t="s">
        <v>61</v>
      </c>
      <c r="J2" t="s">
        <v>62</v>
      </c>
      <c r="K2" t="str">
        <f>C2</f>
        <v>id</v>
      </c>
      <c r="L2" t="str">
        <f t="shared" ref="L2:R2" si="0">D2</f>
        <v>year</v>
      </c>
      <c r="M2" t="str">
        <f t="shared" si="0"/>
        <v>month</v>
      </c>
      <c r="N2" t="str">
        <f t="shared" si="0"/>
        <v>day</v>
      </c>
      <c r="O2" t="str">
        <f t="shared" si="0"/>
        <v>day2</v>
      </c>
      <c r="P2" t="str">
        <f t="shared" si="0"/>
        <v>week</v>
      </c>
      <c r="Q2" t="str">
        <f t="shared" si="0"/>
        <v>holiday</v>
      </c>
      <c r="R2" t="str">
        <f t="shared" si="0"/>
        <v>weekend</v>
      </c>
      <c r="S2" s="59" t="s">
        <v>33</v>
      </c>
      <c r="T2" s="10" t="s">
        <v>32</v>
      </c>
    </row>
    <row r="3" spans="1:20" x14ac:dyDescent="0.3">
      <c r="A3" s="1" t="s">
        <v>37</v>
      </c>
      <c r="B3" s="6">
        <f>start!B5</f>
        <v>45580</v>
      </c>
      <c r="C3" s="11">
        <f>RANK(start!C5,start!C$5:C$36,0)</f>
        <v>32</v>
      </c>
      <c r="D3" s="11">
        <f>RANK(start!D5,start!D$5:D$36,0)</f>
        <v>1</v>
      </c>
      <c r="E3" s="11">
        <f>RANK(start!E5,start!E$5:E$36,0)</f>
        <v>16</v>
      </c>
      <c r="F3" s="11">
        <f>RANK(start!P5,start!P$5:P$36,0)</f>
        <v>17</v>
      </c>
      <c r="G3" s="11">
        <f>RANK(start!G5,start!G$5:G$36,0)</f>
        <v>24</v>
      </c>
      <c r="H3" s="11">
        <f>RANK(start!H5,start!H$5:H$36,0)</f>
        <v>28</v>
      </c>
      <c r="I3" s="11">
        <f>RANK(start!I5,start!I$5:I$36,0)</f>
        <v>2</v>
      </c>
      <c r="J3" s="11">
        <f>RANK(start!J5,start!J$5:J$36,0)</f>
        <v>9</v>
      </c>
      <c r="K3" s="12">
        <f>33-C3</f>
        <v>1</v>
      </c>
      <c r="L3" s="12">
        <f t="shared" ref="L3:R34" si="1">33-D3</f>
        <v>32</v>
      </c>
      <c r="M3" s="12">
        <f t="shared" si="1"/>
        <v>17</v>
      </c>
      <c r="N3" s="12">
        <f t="shared" si="1"/>
        <v>16</v>
      </c>
      <c r="O3" s="12">
        <f t="shared" si="1"/>
        <v>9</v>
      </c>
      <c r="P3" s="12">
        <f t="shared" si="1"/>
        <v>5</v>
      </c>
      <c r="Q3" s="12">
        <f t="shared" si="1"/>
        <v>31</v>
      </c>
      <c r="R3" s="12">
        <f t="shared" si="1"/>
        <v>24</v>
      </c>
      <c r="S3" s="59">
        <f>raw!J9*1000+100000</f>
        <v>193000</v>
      </c>
      <c r="T3" s="10">
        <f>start!K5*1000+100000</f>
        <v>160000</v>
      </c>
    </row>
    <row r="4" spans="1:20" x14ac:dyDescent="0.3">
      <c r="A4" s="1" t="s">
        <v>37</v>
      </c>
      <c r="B4" s="6">
        <f>start!B6</f>
        <v>45581</v>
      </c>
      <c r="C4" s="11">
        <f>RANK(start!C6,start!C$5:C$36,0)</f>
        <v>31</v>
      </c>
      <c r="D4" s="11">
        <f>RANK(start!D6,start!D$5:D$36,0)</f>
        <v>1</v>
      </c>
      <c r="E4" s="11">
        <f>RANK(start!E6,start!E$5:E$36,0)</f>
        <v>16</v>
      </c>
      <c r="F4" s="11">
        <f>RANK(start!P6,start!P$5:P$36,0)</f>
        <v>16</v>
      </c>
      <c r="G4" s="11">
        <f>RANK(start!G6,start!G$5:G$36,0)</f>
        <v>19</v>
      </c>
      <c r="H4" s="11">
        <f>RANK(start!H6,start!H$5:H$36,0)</f>
        <v>28</v>
      </c>
      <c r="I4" s="11">
        <f>RANK(start!I6,start!I$5:I$36,0)</f>
        <v>2</v>
      </c>
      <c r="J4" s="11">
        <f>RANK(start!J6,start!J$5:J$36,0)</f>
        <v>9</v>
      </c>
      <c r="K4" s="12">
        <f t="shared" ref="K4:K34" si="2">33-C4</f>
        <v>2</v>
      </c>
      <c r="L4" s="12">
        <f t="shared" si="1"/>
        <v>32</v>
      </c>
      <c r="M4" s="12">
        <f t="shared" si="1"/>
        <v>17</v>
      </c>
      <c r="N4" s="12">
        <f t="shared" si="1"/>
        <v>17</v>
      </c>
      <c r="O4" s="12">
        <f t="shared" si="1"/>
        <v>14</v>
      </c>
      <c r="P4" s="12">
        <f t="shared" si="1"/>
        <v>5</v>
      </c>
      <c r="Q4" s="12">
        <f t="shared" si="1"/>
        <v>31</v>
      </c>
      <c r="R4" s="12">
        <f t="shared" si="1"/>
        <v>24</v>
      </c>
      <c r="S4" s="59">
        <f>raw!J10*1000+100000</f>
        <v>224000</v>
      </c>
      <c r="T4" s="10">
        <f>start!K6*1000+100000</f>
        <v>180000</v>
      </c>
    </row>
    <row r="5" spans="1:20" x14ac:dyDescent="0.3">
      <c r="A5" s="1" t="s">
        <v>37</v>
      </c>
      <c r="B5" s="6">
        <f>start!B7</f>
        <v>45582</v>
      </c>
      <c r="C5" s="11">
        <f>RANK(start!C7,start!C$5:C$36,0)</f>
        <v>30</v>
      </c>
      <c r="D5" s="11">
        <f>RANK(start!D7,start!D$5:D$36,0)</f>
        <v>1</v>
      </c>
      <c r="E5" s="11">
        <f>RANK(start!E7,start!E$5:E$36,0)</f>
        <v>16</v>
      </c>
      <c r="F5" s="11">
        <f>RANK(start!P7,start!P$5:P$36,0)</f>
        <v>15</v>
      </c>
      <c r="G5" s="11">
        <f>RANK(start!G7,start!G$5:G$36,0)</f>
        <v>14</v>
      </c>
      <c r="H5" s="11">
        <f>RANK(start!H7,start!H$5:H$36,0)</f>
        <v>28</v>
      </c>
      <c r="I5" s="11">
        <f>RANK(start!I7,start!I$5:I$36,0)</f>
        <v>2</v>
      </c>
      <c r="J5" s="11">
        <f>RANK(start!J7,start!J$5:J$36,0)</f>
        <v>9</v>
      </c>
      <c r="K5" s="12">
        <f t="shared" si="2"/>
        <v>3</v>
      </c>
      <c r="L5" s="12">
        <f t="shared" si="1"/>
        <v>32</v>
      </c>
      <c r="M5" s="12">
        <f t="shared" si="1"/>
        <v>17</v>
      </c>
      <c r="N5" s="12">
        <f t="shared" si="1"/>
        <v>18</v>
      </c>
      <c r="O5" s="12">
        <f t="shared" si="1"/>
        <v>19</v>
      </c>
      <c r="P5" s="12">
        <f t="shared" si="1"/>
        <v>5</v>
      </c>
      <c r="Q5" s="12">
        <f t="shared" si="1"/>
        <v>31</v>
      </c>
      <c r="R5" s="12">
        <f t="shared" si="1"/>
        <v>24</v>
      </c>
      <c r="S5" s="59">
        <f>raw!J11*1000+100000</f>
        <v>184000</v>
      </c>
      <c r="T5" s="10">
        <f>start!K7*1000+100000</f>
        <v>152000</v>
      </c>
    </row>
    <row r="6" spans="1:20" x14ac:dyDescent="0.3">
      <c r="A6" s="1" t="s">
        <v>37</v>
      </c>
      <c r="B6" s="6">
        <f>start!B8</f>
        <v>45583</v>
      </c>
      <c r="C6" s="11">
        <f>RANK(start!C8,start!C$5:C$36,0)</f>
        <v>29</v>
      </c>
      <c r="D6" s="11">
        <f>RANK(start!D8,start!D$5:D$36,0)</f>
        <v>1</v>
      </c>
      <c r="E6" s="11">
        <f>RANK(start!E8,start!E$5:E$36,0)</f>
        <v>16</v>
      </c>
      <c r="F6" s="11">
        <f>RANK(start!P8,start!P$5:P$36,0)</f>
        <v>14</v>
      </c>
      <c r="G6" s="11">
        <f>RANK(start!G8,start!G$5:G$36,0)</f>
        <v>9</v>
      </c>
      <c r="H6" s="11">
        <f>RANK(start!H8,start!H$5:H$36,0)</f>
        <v>28</v>
      </c>
      <c r="I6" s="11">
        <f>RANK(start!I8,start!I$5:I$36,0)</f>
        <v>2</v>
      </c>
      <c r="J6" s="11">
        <f>RANK(start!J8,start!J$5:J$36,0)</f>
        <v>9</v>
      </c>
      <c r="K6" s="12">
        <f t="shared" si="2"/>
        <v>4</v>
      </c>
      <c r="L6" s="12">
        <f t="shared" si="1"/>
        <v>32</v>
      </c>
      <c r="M6" s="12">
        <f t="shared" si="1"/>
        <v>17</v>
      </c>
      <c r="N6" s="12">
        <f t="shared" si="1"/>
        <v>19</v>
      </c>
      <c r="O6" s="12">
        <f t="shared" si="1"/>
        <v>24</v>
      </c>
      <c r="P6" s="12">
        <f t="shared" si="1"/>
        <v>5</v>
      </c>
      <c r="Q6" s="12">
        <f t="shared" si="1"/>
        <v>31</v>
      </c>
      <c r="R6" s="12">
        <f t="shared" si="1"/>
        <v>24</v>
      </c>
      <c r="S6" s="59">
        <f>raw!J12*1000+100000</f>
        <v>160000</v>
      </c>
      <c r="T6" s="10">
        <f>start!K8*1000+100000</f>
        <v>149000</v>
      </c>
    </row>
    <row r="7" spans="1:20" x14ac:dyDescent="0.3">
      <c r="A7" s="1" t="s">
        <v>37</v>
      </c>
      <c r="B7" s="6">
        <f>start!B9</f>
        <v>45584</v>
      </c>
      <c r="C7" s="11">
        <f>RANK(start!C9,start!C$5:C$36,0)</f>
        <v>28</v>
      </c>
      <c r="D7" s="11">
        <f>RANK(start!D9,start!D$5:D$36,0)</f>
        <v>1</v>
      </c>
      <c r="E7" s="11">
        <f>RANK(start!E9,start!E$5:E$36,0)</f>
        <v>16</v>
      </c>
      <c r="F7" s="11">
        <f>RANK(start!P9,start!P$5:P$36,0)</f>
        <v>13</v>
      </c>
      <c r="G7" s="11">
        <f>RANK(start!G9,start!G$5:G$36,0)</f>
        <v>5</v>
      </c>
      <c r="H7" s="11">
        <f>RANK(start!H9,start!H$5:H$36,0)</f>
        <v>28</v>
      </c>
      <c r="I7" s="11">
        <f>RANK(start!I9,start!I$5:I$36,0)</f>
        <v>2</v>
      </c>
      <c r="J7" s="11">
        <f>RANK(start!J9,start!J$5:J$36,0)</f>
        <v>1</v>
      </c>
      <c r="K7" s="12">
        <f t="shared" si="2"/>
        <v>5</v>
      </c>
      <c r="L7" s="12">
        <f t="shared" si="1"/>
        <v>32</v>
      </c>
      <c r="M7" s="12">
        <f t="shared" si="1"/>
        <v>17</v>
      </c>
      <c r="N7" s="12">
        <f t="shared" si="1"/>
        <v>20</v>
      </c>
      <c r="O7" s="12">
        <f t="shared" si="1"/>
        <v>28</v>
      </c>
      <c r="P7" s="12">
        <f t="shared" si="1"/>
        <v>5</v>
      </c>
      <c r="Q7" s="12">
        <f t="shared" si="1"/>
        <v>31</v>
      </c>
      <c r="R7" s="12">
        <f t="shared" si="1"/>
        <v>32</v>
      </c>
      <c r="S7" s="59">
        <f>raw!J13*1000+100000</f>
        <v>178000</v>
      </c>
      <c r="T7" s="10">
        <f>start!K9*1000+100000</f>
        <v>144000</v>
      </c>
    </row>
    <row r="8" spans="1:20" x14ac:dyDescent="0.3">
      <c r="A8" s="1" t="s">
        <v>37</v>
      </c>
      <c r="B8" s="6">
        <f>start!B10</f>
        <v>45585</v>
      </c>
      <c r="C8" s="11">
        <f>RANK(start!C10,start!C$5:C$36,0)</f>
        <v>27</v>
      </c>
      <c r="D8" s="11">
        <f>RANK(start!D10,start!D$5:D$36,0)</f>
        <v>1</v>
      </c>
      <c r="E8" s="11">
        <f>RANK(start!E10,start!E$5:E$36,0)</f>
        <v>16</v>
      </c>
      <c r="F8" s="11">
        <f>RANK(start!P10,start!P$5:P$36,0)</f>
        <v>12</v>
      </c>
      <c r="G8" s="11">
        <f>RANK(start!G10,start!G$5:G$36,0)</f>
        <v>1</v>
      </c>
      <c r="H8" s="11">
        <f>RANK(start!H10,start!H$5:H$36,0)</f>
        <v>21</v>
      </c>
      <c r="I8" s="11">
        <f>RANK(start!I10,start!I$5:I$36,0)</f>
        <v>2</v>
      </c>
      <c r="J8" s="11">
        <f>RANK(start!J10,start!J$5:J$36,0)</f>
        <v>1</v>
      </c>
      <c r="K8" s="12">
        <f t="shared" si="2"/>
        <v>6</v>
      </c>
      <c r="L8" s="12">
        <f t="shared" si="1"/>
        <v>32</v>
      </c>
      <c r="M8" s="12">
        <f t="shared" si="1"/>
        <v>17</v>
      </c>
      <c r="N8" s="12">
        <f t="shared" si="1"/>
        <v>21</v>
      </c>
      <c r="O8" s="12">
        <f t="shared" si="1"/>
        <v>32</v>
      </c>
      <c r="P8" s="12">
        <f t="shared" si="1"/>
        <v>12</v>
      </c>
      <c r="Q8" s="12">
        <f t="shared" si="1"/>
        <v>31</v>
      </c>
      <c r="R8" s="12">
        <f t="shared" si="1"/>
        <v>32</v>
      </c>
      <c r="S8" s="59">
        <f>raw!J14*1000+100000</f>
        <v>100000</v>
      </c>
      <c r="T8" s="10">
        <f>start!K10*1000+100000</f>
        <v>100000</v>
      </c>
    </row>
    <row r="9" spans="1:20" x14ac:dyDescent="0.3">
      <c r="A9" s="1" t="s">
        <v>37</v>
      </c>
      <c r="B9" s="6">
        <f>start!B11</f>
        <v>45586</v>
      </c>
      <c r="C9" s="11">
        <f>RANK(start!C11,start!C$5:C$36,0)</f>
        <v>26</v>
      </c>
      <c r="D9" s="11">
        <f>RANK(start!D11,start!D$5:D$36,0)</f>
        <v>1</v>
      </c>
      <c r="E9" s="11">
        <f>RANK(start!E11,start!E$5:E$36,0)</f>
        <v>16</v>
      </c>
      <c r="F9" s="11">
        <f>RANK(start!P11,start!P$5:P$36,0)</f>
        <v>11</v>
      </c>
      <c r="G9" s="11">
        <f>RANK(start!G11,start!G$5:G$36,0)</f>
        <v>29</v>
      </c>
      <c r="H9" s="11">
        <f>RANK(start!H11,start!H$5:H$36,0)</f>
        <v>21</v>
      </c>
      <c r="I9" s="11">
        <f>RANK(start!I11,start!I$5:I$36,0)</f>
        <v>2</v>
      </c>
      <c r="J9" s="11">
        <f>RANK(start!J11,start!J$5:J$36,0)</f>
        <v>9</v>
      </c>
      <c r="K9" s="12">
        <f t="shared" si="2"/>
        <v>7</v>
      </c>
      <c r="L9" s="12">
        <f t="shared" si="1"/>
        <v>32</v>
      </c>
      <c r="M9" s="12">
        <f t="shared" si="1"/>
        <v>17</v>
      </c>
      <c r="N9" s="12">
        <f t="shared" si="1"/>
        <v>22</v>
      </c>
      <c r="O9" s="12">
        <f t="shared" si="1"/>
        <v>4</v>
      </c>
      <c r="P9" s="12">
        <f t="shared" si="1"/>
        <v>12</v>
      </c>
      <c r="Q9" s="12">
        <f t="shared" si="1"/>
        <v>31</v>
      </c>
      <c r="R9" s="12">
        <f t="shared" si="1"/>
        <v>24</v>
      </c>
      <c r="S9" s="59">
        <f>raw!J15*1000+100000</f>
        <v>167000</v>
      </c>
      <c r="T9" s="10">
        <f>start!K11*1000+100000</f>
        <v>158000</v>
      </c>
    </row>
    <row r="10" spans="1:20" x14ac:dyDescent="0.3">
      <c r="A10" s="1" t="s">
        <v>37</v>
      </c>
      <c r="B10" s="6">
        <f>start!B12</f>
        <v>45587</v>
      </c>
      <c r="C10" s="11">
        <f>RANK(start!C12,start!C$5:C$36,0)</f>
        <v>25</v>
      </c>
      <c r="D10" s="11">
        <f>RANK(start!D12,start!D$5:D$36,0)</f>
        <v>1</v>
      </c>
      <c r="E10" s="11">
        <f>RANK(start!E12,start!E$5:E$36,0)</f>
        <v>16</v>
      </c>
      <c r="F10" s="11">
        <f>RANK(start!P12,start!P$5:P$36,0)</f>
        <v>10</v>
      </c>
      <c r="G10" s="11">
        <f>RANK(start!G12,start!G$5:G$36,0)</f>
        <v>24</v>
      </c>
      <c r="H10" s="11">
        <f>RANK(start!H12,start!H$5:H$36,0)</f>
        <v>21</v>
      </c>
      <c r="I10" s="11">
        <f>RANK(start!I12,start!I$5:I$36,0)</f>
        <v>2</v>
      </c>
      <c r="J10" s="11">
        <f>RANK(start!J12,start!J$5:J$36,0)</f>
        <v>9</v>
      </c>
      <c r="K10" s="12">
        <f t="shared" si="2"/>
        <v>8</v>
      </c>
      <c r="L10" s="12">
        <f t="shared" si="1"/>
        <v>32</v>
      </c>
      <c r="M10" s="12">
        <f t="shared" si="1"/>
        <v>17</v>
      </c>
      <c r="N10" s="12">
        <f t="shared" si="1"/>
        <v>23</v>
      </c>
      <c r="O10" s="12">
        <f t="shared" si="1"/>
        <v>9</v>
      </c>
      <c r="P10" s="12">
        <f t="shared" si="1"/>
        <v>12</v>
      </c>
      <c r="Q10" s="12">
        <f t="shared" si="1"/>
        <v>31</v>
      </c>
      <c r="R10" s="12">
        <f t="shared" si="1"/>
        <v>24</v>
      </c>
      <c r="S10" s="59">
        <f>raw!J16*1000+100000</f>
        <v>179000</v>
      </c>
      <c r="T10" s="10">
        <f>start!K12*1000+100000</f>
        <v>164000</v>
      </c>
    </row>
    <row r="11" spans="1:20" x14ac:dyDescent="0.3">
      <c r="A11" s="1" t="s">
        <v>37</v>
      </c>
      <c r="B11" s="6">
        <f>start!B13</f>
        <v>45588</v>
      </c>
      <c r="C11" s="11">
        <f>RANK(start!C13,start!C$5:C$36,0)</f>
        <v>24</v>
      </c>
      <c r="D11" s="11">
        <f>RANK(start!D13,start!D$5:D$36,0)</f>
        <v>1</v>
      </c>
      <c r="E11" s="11">
        <f>RANK(start!E13,start!E$5:E$36,0)</f>
        <v>16</v>
      </c>
      <c r="F11" s="11">
        <f>RANK(start!P13,start!P$5:P$36,0)</f>
        <v>9</v>
      </c>
      <c r="G11" s="11">
        <f>RANK(start!G13,start!G$5:G$36,0)</f>
        <v>19</v>
      </c>
      <c r="H11" s="11">
        <f>RANK(start!H13,start!H$5:H$36,0)</f>
        <v>21</v>
      </c>
      <c r="I11" s="11">
        <f>RANK(start!I13,start!I$5:I$36,0)</f>
        <v>2</v>
      </c>
      <c r="J11" s="11">
        <f>RANK(start!J13,start!J$5:J$36,0)</f>
        <v>9</v>
      </c>
      <c r="K11" s="12">
        <f t="shared" si="2"/>
        <v>9</v>
      </c>
      <c r="L11" s="12">
        <f t="shared" si="1"/>
        <v>32</v>
      </c>
      <c r="M11" s="12">
        <f t="shared" si="1"/>
        <v>17</v>
      </c>
      <c r="N11" s="12">
        <f t="shared" si="1"/>
        <v>24</v>
      </c>
      <c r="O11" s="12">
        <f t="shared" si="1"/>
        <v>14</v>
      </c>
      <c r="P11" s="12">
        <f t="shared" si="1"/>
        <v>12</v>
      </c>
      <c r="Q11" s="12">
        <f t="shared" si="1"/>
        <v>31</v>
      </c>
      <c r="R11" s="12">
        <f t="shared" si="1"/>
        <v>24</v>
      </c>
      <c r="S11" s="59">
        <f>raw!J17*1000+100000</f>
        <v>180000</v>
      </c>
      <c r="T11" s="10">
        <f>start!K13*1000+100000</f>
        <v>168000</v>
      </c>
    </row>
    <row r="12" spans="1:20" x14ac:dyDescent="0.3">
      <c r="A12" s="1" t="s">
        <v>37</v>
      </c>
      <c r="B12" s="6">
        <f>start!B14</f>
        <v>45589</v>
      </c>
      <c r="C12" s="11">
        <f>RANK(start!C14,start!C$5:C$36,0)</f>
        <v>23</v>
      </c>
      <c r="D12" s="11">
        <f>RANK(start!D14,start!D$5:D$36,0)</f>
        <v>1</v>
      </c>
      <c r="E12" s="11">
        <f>RANK(start!E14,start!E$5:E$36,0)</f>
        <v>16</v>
      </c>
      <c r="F12" s="11">
        <f>RANK(start!P14,start!P$5:P$36,0)</f>
        <v>8</v>
      </c>
      <c r="G12" s="11">
        <f>RANK(start!G14,start!G$5:G$36,0)</f>
        <v>14</v>
      </c>
      <c r="H12" s="11">
        <f>RANK(start!H14,start!H$5:H$36,0)</f>
        <v>21</v>
      </c>
      <c r="I12" s="11">
        <f>RANK(start!I14,start!I$5:I$36,0)</f>
        <v>2</v>
      </c>
      <c r="J12" s="11">
        <f>RANK(start!J14,start!J$5:J$36,0)</f>
        <v>9</v>
      </c>
      <c r="K12" s="12">
        <f t="shared" si="2"/>
        <v>10</v>
      </c>
      <c r="L12" s="12">
        <f t="shared" si="1"/>
        <v>32</v>
      </c>
      <c r="M12" s="12">
        <f t="shared" si="1"/>
        <v>17</v>
      </c>
      <c r="N12" s="12">
        <f t="shared" si="1"/>
        <v>25</v>
      </c>
      <c r="O12" s="12">
        <f t="shared" si="1"/>
        <v>19</v>
      </c>
      <c r="P12" s="12">
        <f t="shared" si="1"/>
        <v>12</v>
      </c>
      <c r="Q12" s="12">
        <f t="shared" si="1"/>
        <v>31</v>
      </c>
      <c r="R12" s="12">
        <f t="shared" si="1"/>
        <v>24</v>
      </c>
      <c r="S12" s="59">
        <f>raw!J18*1000+100000</f>
        <v>249000</v>
      </c>
      <c r="T12" s="10">
        <f>start!K14*1000+100000</f>
        <v>188000</v>
      </c>
    </row>
    <row r="13" spans="1:20" x14ac:dyDescent="0.3">
      <c r="A13" s="1" t="s">
        <v>37</v>
      </c>
      <c r="B13" s="6">
        <f>start!B15</f>
        <v>45590</v>
      </c>
      <c r="C13" s="11">
        <f>RANK(start!C15,start!C$5:C$36,0)</f>
        <v>22</v>
      </c>
      <c r="D13" s="11">
        <f>RANK(start!D15,start!D$5:D$36,0)</f>
        <v>1</v>
      </c>
      <c r="E13" s="11">
        <f>RANK(start!E15,start!E$5:E$36,0)</f>
        <v>16</v>
      </c>
      <c r="F13" s="11">
        <f>RANK(start!P15,start!P$5:P$36,0)</f>
        <v>7</v>
      </c>
      <c r="G13" s="11">
        <f>RANK(start!G15,start!G$5:G$36,0)</f>
        <v>9</v>
      </c>
      <c r="H13" s="11">
        <f>RANK(start!H15,start!H$5:H$36,0)</f>
        <v>21</v>
      </c>
      <c r="I13" s="11">
        <f>RANK(start!I15,start!I$5:I$36,0)</f>
        <v>2</v>
      </c>
      <c r="J13" s="11">
        <f>RANK(start!J15,start!J$5:J$36,0)</f>
        <v>9</v>
      </c>
      <c r="K13" s="12">
        <f t="shared" si="2"/>
        <v>11</v>
      </c>
      <c r="L13" s="12">
        <f t="shared" si="1"/>
        <v>32</v>
      </c>
      <c r="M13" s="12">
        <f t="shared" si="1"/>
        <v>17</v>
      </c>
      <c r="N13" s="12">
        <f t="shared" si="1"/>
        <v>26</v>
      </c>
      <c r="O13" s="12">
        <f t="shared" si="1"/>
        <v>24</v>
      </c>
      <c r="P13" s="12">
        <f t="shared" si="1"/>
        <v>12</v>
      </c>
      <c r="Q13" s="12">
        <f t="shared" si="1"/>
        <v>31</v>
      </c>
      <c r="R13" s="12">
        <f t="shared" si="1"/>
        <v>24</v>
      </c>
      <c r="S13" s="59">
        <f>raw!J19*1000+100000</f>
        <v>178000</v>
      </c>
      <c r="T13" s="10">
        <f>start!K15*1000+100000</f>
        <v>153000</v>
      </c>
    </row>
    <row r="14" spans="1:20" x14ac:dyDescent="0.3">
      <c r="A14" s="1" t="s">
        <v>37</v>
      </c>
      <c r="B14" s="6">
        <f>start!B16</f>
        <v>45591</v>
      </c>
      <c r="C14" s="11">
        <f>RANK(start!C16,start!C$5:C$36,0)</f>
        <v>21</v>
      </c>
      <c r="D14" s="11">
        <f>RANK(start!D16,start!D$5:D$36,0)</f>
        <v>1</v>
      </c>
      <c r="E14" s="11">
        <f>RANK(start!E16,start!E$5:E$36,0)</f>
        <v>16</v>
      </c>
      <c r="F14" s="11">
        <f>RANK(start!P16,start!P$5:P$36,0)</f>
        <v>6</v>
      </c>
      <c r="G14" s="11">
        <f>RANK(start!G16,start!G$5:G$36,0)</f>
        <v>5</v>
      </c>
      <c r="H14" s="11">
        <f>RANK(start!H16,start!H$5:H$36,0)</f>
        <v>21</v>
      </c>
      <c r="I14" s="11">
        <f>RANK(start!I16,start!I$5:I$36,0)</f>
        <v>2</v>
      </c>
      <c r="J14" s="11">
        <f>RANK(start!J16,start!J$5:J$36,0)</f>
        <v>1</v>
      </c>
      <c r="K14" s="12">
        <f t="shared" si="2"/>
        <v>12</v>
      </c>
      <c r="L14" s="12">
        <f t="shared" si="1"/>
        <v>32</v>
      </c>
      <c r="M14" s="12">
        <f t="shared" si="1"/>
        <v>17</v>
      </c>
      <c r="N14" s="12">
        <f t="shared" si="1"/>
        <v>27</v>
      </c>
      <c r="O14" s="12">
        <f t="shared" si="1"/>
        <v>28</v>
      </c>
      <c r="P14" s="12">
        <f t="shared" si="1"/>
        <v>12</v>
      </c>
      <c r="Q14" s="12">
        <f t="shared" si="1"/>
        <v>31</v>
      </c>
      <c r="R14" s="12">
        <f t="shared" si="1"/>
        <v>32</v>
      </c>
      <c r="S14" s="59">
        <f>raw!J20*1000+100000</f>
        <v>100000</v>
      </c>
      <c r="T14" s="10">
        <f>start!K16*1000+100000</f>
        <v>100000</v>
      </c>
    </row>
    <row r="15" spans="1:20" x14ac:dyDescent="0.3">
      <c r="A15" s="1" t="s">
        <v>37</v>
      </c>
      <c r="B15" s="6">
        <f>start!B17</f>
        <v>45592</v>
      </c>
      <c r="C15" s="11">
        <f>RANK(start!C17,start!C$5:C$36,0)</f>
        <v>20</v>
      </c>
      <c r="D15" s="11">
        <f>RANK(start!D17,start!D$5:D$36,0)</f>
        <v>1</v>
      </c>
      <c r="E15" s="11">
        <f>RANK(start!E17,start!E$5:E$36,0)</f>
        <v>16</v>
      </c>
      <c r="F15" s="11">
        <f>RANK(start!P17,start!P$5:P$36,0)</f>
        <v>5</v>
      </c>
      <c r="G15" s="11">
        <f>RANK(start!G17,start!G$5:G$36,0)</f>
        <v>1</v>
      </c>
      <c r="H15" s="11">
        <f>RANK(start!H17,start!H$5:H$36,0)</f>
        <v>14</v>
      </c>
      <c r="I15" s="11">
        <f>RANK(start!I17,start!I$5:I$36,0)</f>
        <v>2</v>
      </c>
      <c r="J15" s="11">
        <f>RANK(start!J17,start!J$5:J$36,0)</f>
        <v>1</v>
      </c>
      <c r="K15" s="12">
        <f t="shared" si="2"/>
        <v>13</v>
      </c>
      <c r="L15" s="12">
        <f t="shared" si="1"/>
        <v>32</v>
      </c>
      <c r="M15" s="12">
        <f t="shared" si="1"/>
        <v>17</v>
      </c>
      <c r="N15" s="12">
        <f t="shared" si="1"/>
        <v>28</v>
      </c>
      <c r="O15" s="12">
        <f t="shared" si="1"/>
        <v>32</v>
      </c>
      <c r="P15" s="12">
        <f t="shared" si="1"/>
        <v>19</v>
      </c>
      <c r="Q15" s="12">
        <f t="shared" si="1"/>
        <v>31</v>
      </c>
      <c r="R15" s="12">
        <f t="shared" si="1"/>
        <v>32</v>
      </c>
      <c r="S15" s="59">
        <f>raw!J21*1000+100000</f>
        <v>100000</v>
      </c>
      <c r="T15" s="10">
        <f>start!K17*1000+100000</f>
        <v>100000</v>
      </c>
    </row>
    <row r="16" spans="1:20" x14ac:dyDescent="0.3">
      <c r="A16" s="1" t="s">
        <v>37</v>
      </c>
      <c r="B16" s="6">
        <f>start!B18</f>
        <v>45593</v>
      </c>
      <c r="C16" s="11">
        <f>RANK(start!C18,start!C$5:C$36,0)</f>
        <v>19</v>
      </c>
      <c r="D16" s="11">
        <f>RANK(start!D18,start!D$5:D$36,0)</f>
        <v>1</v>
      </c>
      <c r="E16" s="11">
        <f>RANK(start!E18,start!E$5:E$36,0)</f>
        <v>16</v>
      </c>
      <c r="F16" s="11">
        <f>RANK(start!P18,start!P$5:P$36,0)</f>
        <v>4</v>
      </c>
      <c r="G16" s="11">
        <f>RANK(start!G18,start!G$5:G$36,0)</f>
        <v>29</v>
      </c>
      <c r="H16" s="11">
        <f>RANK(start!H18,start!H$5:H$36,0)</f>
        <v>14</v>
      </c>
      <c r="I16" s="11">
        <f>RANK(start!I18,start!I$5:I$36,0)</f>
        <v>2</v>
      </c>
      <c r="J16" s="11">
        <f>RANK(start!J18,start!J$5:J$36,0)</f>
        <v>9</v>
      </c>
      <c r="K16" s="12">
        <f t="shared" si="2"/>
        <v>14</v>
      </c>
      <c r="L16" s="12">
        <f t="shared" si="1"/>
        <v>32</v>
      </c>
      <c r="M16" s="12">
        <f t="shared" si="1"/>
        <v>17</v>
      </c>
      <c r="N16" s="12">
        <f t="shared" si="1"/>
        <v>29</v>
      </c>
      <c r="O16" s="12">
        <f t="shared" si="1"/>
        <v>4</v>
      </c>
      <c r="P16" s="12">
        <f t="shared" si="1"/>
        <v>19</v>
      </c>
      <c r="Q16" s="12">
        <f t="shared" si="1"/>
        <v>31</v>
      </c>
      <c r="R16" s="12">
        <f t="shared" si="1"/>
        <v>24</v>
      </c>
      <c r="S16" s="59">
        <f>raw!J22*1000+100000</f>
        <v>193000</v>
      </c>
      <c r="T16" s="10">
        <f>start!K18*1000+100000</f>
        <v>165000</v>
      </c>
    </row>
    <row r="17" spans="1:20" x14ac:dyDescent="0.3">
      <c r="A17" s="1" t="s">
        <v>37</v>
      </c>
      <c r="B17" s="6">
        <f>start!B19</f>
        <v>45594</v>
      </c>
      <c r="C17" s="11">
        <f>RANK(start!C19,start!C$5:C$36,0)</f>
        <v>18</v>
      </c>
      <c r="D17" s="11">
        <f>RANK(start!D19,start!D$5:D$36,0)</f>
        <v>1</v>
      </c>
      <c r="E17" s="11">
        <f>RANK(start!E19,start!E$5:E$36,0)</f>
        <v>16</v>
      </c>
      <c r="F17" s="11">
        <f>RANK(start!P19,start!P$5:P$36,0)</f>
        <v>3</v>
      </c>
      <c r="G17" s="11">
        <f>RANK(start!G19,start!G$5:G$36,0)</f>
        <v>24</v>
      </c>
      <c r="H17" s="11">
        <f>RANK(start!H19,start!H$5:H$36,0)</f>
        <v>14</v>
      </c>
      <c r="I17" s="11">
        <f>RANK(start!I19,start!I$5:I$36,0)</f>
        <v>2</v>
      </c>
      <c r="J17" s="11">
        <f>RANK(start!J19,start!J$5:J$36,0)</f>
        <v>9</v>
      </c>
      <c r="K17" s="12">
        <f t="shared" si="2"/>
        <v>15</v>
      </c>
      <c r="L17" s="12">
        <f t="shared" si="1"/>
        <v>32</v>
      </c>
      <c r="M17" s="12">
        <f t="shared" si="1"/>
        <v>17</v>
      </c>
      <c r="N17" s="12">
        <f t="shared" si="1"/>
        <v>30</v>
      </c>
      <c r="O17" s="12">
        <f t="shared" si="1"/>
        <v>9</v>
      </c>
      <c r="P17" s="12">
        <f t="shared" si="1"/>
        <v>19</v>
      </c>
      <c r="Q17" s="12">
        <f t="shared" si="1"/>
        <v>31</v>
      </c>
      <c r="R17" s="12">
        <f t="shared" si="1"/>
        <v>24</v>
      </c>
      <c r="S17" s="59">
        <f>raw!J23*1000+100000</f>
        <v>186000</v>
      </c>
      <c r="T17" s="10">
        <f>start!K19*1000+100000</f>
        <v>170000</v>
      </c>
    </row>
    <row r="18" spans="1:20" x14ac:dyDescent="0.3">
      <c r="A18" s="1" t="s">
        <v>37</v>
      </c>
      <c r="B18" s="6">
        <f>start!B20</f>
        <v>45595</v>
      </c>
      <c r="C18" s="11">
        <f>RANK(start!C20,start!C$5:C$36,0)</f>
        <v>17</v>
      </c>
      <c r="D18" s="11">
        <f>RANK(start!D20,start!D$5:D$36,0)</f>
        <v>1</v>
      </c>
      <c r="E18" s="11">
        <f>RANK(start!E20,start!E$5:E$36,0)</f>
        <v>16</v>
      </c>
      <c r="F18" s="11">
        <f>RANK(start!P20,start!P$5:P$36,0)</f>
        <v>2</v>
      </c>
      <c r="G18" s="11">
        <f>RANK(start!G20,start!G$5:G$36,0)</f>
        <v>19</v>
      </c>
      <c r="H18" s="11">
        <f>RANK(start!H20,start!H$5:H$36,0)</f>
        <v>14</v>
      </c>
      <c r="I18" s="11">
        <f>RANK(start!I20,start!I$5:I$36,0)</f>
        <v>2</v>
      </c>
      <c r="J18" s="11">
        <f>RANK(start!J20,start!J$5:J$36,0)</f>
        <v>9</v>
      </c>
      <c r="K18" s="12">
        <f t="shared" si="2"/>
        <v>16</v>
      </c>
      <c r="L18" s="12">
        <f t="shared" si="1"/>
        <v>32</v>
      </c>
      <c r="M18" s="12">
        <f t="shared" si="1"/>
        <v>17</v>
      </c>
      <c r="N18" s="12">
        <f t="shared" si="1"/>
        <v>31</v>
      </c>
      <c r="O18" s="12">
        <f t="shared" si="1"/>
        <v>14</v>
      </c>
      <c r="P18" s="12">
        <f t="shared" si="1"/>
        <v>19</v>
      </c>
      <c r="Q18" s="12">
        <f t="shared" si="1"/>
        <v>31</v>
      </c>
      <c r="R18" s="12">
        <f t="shared" si="1"/>
        <v>24</v>
      </c>
      <c r="S18" s="59">
        <f>raw!J24*1000+100000</f>
        <v>184000</v>
      </c>
      <c r="T18" s="10">
        <f>start!K20*1000+100000</f>
        <v>161000</v>
      </c>
    </row>
    <row r="19" spans="1:20" x14ac:dyDescent="0.3">
      <c r="A19" s="1" t="s">
        <v>37</v>
      </c>
      <c r="B19" s="6">
        <f>start!B21</f>
        <v>45596</v>
      </c>
      <c r="C19" s="11">
        <f>RANK(start!C21,start!C$5:C$36,0)</f>
        <v>16</v>
      </c>
      <c r="D19" s="11">
        <f>RANK(start!D21,start!D$5:D$36,0)</f>
        <v>1</v>
      </c>
      <c r="E19" s="11">
        <f>RANK(start!E21,start!E$5:E$36,0)</f>
        <v>16</v>
      </c>
      <c r="F19" s="11">
        <f>RANK(start!P21,start!P$5:P$36,0)</f>
        <v>1</v>
      </c>
      <c r="G19" s="11">
        <f>RANK(start!G21,start!G$5:G$36,0)</f>
        <v>14</v>
      </c>
      <c r="H19" s="11">
        <f>RANK(start!H21,start!H$5:H$36,0)</f>
        <v>14</v>
      </c>
      <c r="I19" s="11">
        <f>RANK(start!I21,start!I$5:I$36,0)</f>
        <v>2</v>
      </c>
      <c r="J19" s="11">
        <f>RANK(start!J21,start!J$5:J$36,0)</f>
        <v>9</v>
      </c>
      <c r="K19" s="12">
        <f t="shared" si="2"/>
        <v>17</v>
      </c>
      <c r="L19" s="12">
        <f t="shared" si="1"/>
        <v>32</v>
      </c>
      <c r="M19" s="12">
        <f t="shared" si="1"/>
        <v>17</v>
      </c>
      <c r="N19" s="12">
        <f t="shared" si="1"/>
        <v>32</v>
      </c>
      <c r="O19" s="12">
        <f t="shared" si="1"/>
        <v>19</v>
      </c>
      <c r="P19" s="12">
        <f t="shared" si="1"/>
        <v>19</v>
      </c>
      <c r="Q19" s="12">
        <f t="shared" si="1"/>
        <v>31</v>
      </c>
      <c r="R19" s="12">
        <f t="shared" si="1"/>
        <v>24</v>
      </c>
      <c r="S19" s="59">
        <f>raw!J25*1000+100000</f>
        <v>166000</v>
      </c>
      <c r="T19" s="10">
        <f>start!K21*1000+100000</f>
        <v>145000</v>
      </c>
    </row>
    <row r="20" spans="1:20" x14ac:dyDescent="0.3">
      <c r="A20" s="1" t="s">
        <v>37</v>
      </c>
      <c r="B20" s="6">
        <f>start!B22</f>
        <v>45597</v>
      </c>
      <c r="C20" s="11">
        <f>RANK(start!C22,start!C$5:C$36,0)</f>
        <v>15</v>
      </c>
      <c r="D20" s="11">
        <f>RANK(start!D22,start!D$5:D$36,0)</f>
        <v>1</v>
      </c>
      <c r="E20" s="11">
        <f>RANK(start!E22,start!E$5:E$36,0)</f>
        <v>1</v>
      </c>
      <c r="F20" s="11">
        <f>RANK(start!P22,start!P$5:P$36,0)</f>
        <v>32</v>
      </c>
      <c r="G20" s="11">
        <f>RANK(start!G22,start!G$5:G$36,0)</f>
        <v>9</v>
      </c>
      <c r="H20" s="11">
        <f>RANK(start!H22,start!H$5:H$36,0)</f>
        <v>14</v>
      </c>
      <c r="I20" s="11">
        <f>RANK(start!I22,start!I$5:I$36,0)</f>
        <v>1</v>
      </c>
      <c r="J20" s="11">
        <f>RANK(start!J22,start!J$5:J$36,0)</f>
        <v>9</v>
      </c>
      <c r="K20" s="12">
        <f t="shared" si="2"/>
        <v>18</v>
      </c>
      <c r="L20" s="12">
        <f t="shared" si="1"/>
        <v>32</v>
      </c>
      <c r="M20" s="12">
        <f t="shared" si="1"/>
        <v>32</v>
      </c>
      <c r="N20" s="12">
        <f t="shared" si="1"/>
        <v>1</v>
      </c>
      <c r="O20" s="12">
        <f t="shared" si="1"/>
        <v>24</v>
      </c>
      <c r="P20" s="12">
        <f t="shared" si="1"/>
        <v>19</v>
      </c>
      <c r="Q20" s="12">
        <f t="shared" si="1"/>
        <v>32</v>
      </c>
      <c r="R20" s="12">
        <f t="shared" si="1"/>
        <v>24</v>
      </c>
      <c r="S20" s="59">
        <f>raw!J26*1000+100000</f>
        <v>100000</v>
      </c>
      <c r="T20" s="10">
        <f>start!K22*1000+100000</f>
        <v>100000</v>
      </c>
    </row>
    <row r="21" spans="1:20" x14ac:dyDescent="0.3">
      <c r="A21" s="1" t="s">
        <v>37</v>
      </c>
      <c r="B21" s="6">
        <f>start!B23</f>
        <v>45598</v>
      </c>
      <c r="C21" s="11">
        <f>RANK(start!C23,start!C$5:C$36,0)</f>
        <v>14</v>
      </c>
      <c r="D21" s="11">
        <f>RANK(start!D23,start!D$5:D$36,0)</f>
        <v>1</v>
      </c>
      <c r="E21" s="11">
        <f>RANK(start!E23,start!E$5:E$36,0)</f>
        <v>1</v>
      </c>
      <c r="F21" s="11">
        <f>RANK(start!P23,start!P$5:P$36,0)</f>
        <v>31</v>
      </c>
      <c r="G21" s="11">
        <f>RANK(start!G23,start!G$5:G$36,0)</f>
        <v>5</v>
      </c>
      <c r="H21" s="11">
        <f>RANK(start!H23,start!H$5:H$36,0)</f>
        <v>14</v>
      </c>
      <c r="I21" s="11">
        <f>RANK(start!I23,start!I$5:I$36,0)</f>
        <v>2</v>
      </c>
      <c r="J21" s="11">
        <f>RANK(start!J23,start!J$5:J$36,0)</f>
        <v>1</v>
      </c>
      <c r="K21" s="12">
        <f t="shared" si="2"/>
        <v>19</v>
      </c>
      <c r="L21" s="12">
        <f t="shared" si="1"/>
        <v>32</v>
      </c>
      <c r="M21" s="12">
        <f t="shared" si="1"/>
        <v>32</v>
      </c>
      <c r="N21" s="12">
        <f t="shared" si="1"/>
        <v>2</v>
      </c>
      <c r="O21" s="12">
        <f t="shared" si="1"/>
        <v>28</v>
      </c>
      <c r="P21" s="12">
        <f t="shared" si="1"/>
        <v>19</v>
      </c>
      <c r="Q21" s="12">
        <f t="shared" si="1"/>
        <v>31</v>
      </c>
      <c r="R21" s="12">
        <f t="shared" si="1"/>
        <v>32</v>
      </c>
      <c r="S21" s="59">
        <f>raw!J27*1000+100000</f>
        <v>150000</v>
      </c>
      <c r="T21" s="10">
        <f>start!K23*1000+100000</f>
        <v>134000</v>
      </c>
    </row>
    <row r="22" spans="1:20" x14ac:dyDescent="0.3">
      <c r="A22" s="1" t="s">
        <v>37</v>
      </c>
      <c r="B22" s="6">
        <f>start!B24</f>
        <v>45599</v>
      </c>
      <c r="C22" s="11">
        <f>RANK(start!C24,start!C$5:C$36,0)</f>
        <v>13</v>
      </c>
      <c r="D22" s="11">
        <f>RANK(start!D24,start!D$5:D$36,0)</f>
        <v>1</v>
      </c>
      <c r="E22" s="11">
        <f>RANK(start!E24,start!E$5:E$36,0)</f>
        <v>1</v>
      </c>
      <c r="F22" s="11">
        <f>RANK(start!P24,start!P$5:P$36,0)</f>
        <v>30</v>
      </c>
      <c r="G22" s="11">
        <f>RANK(start!G24,start!G$5:G$36,0)</f>
        <v>1</v>
      </c>
      <c r="H22" s="11">
        <f>RANK(start!H24,start!H$5:H$36,0)</f>
        <v>7</v>
      </c>
      <c r="I22" s="11">
        <f>RANK(start!I24,start!I$5:I$36,0)</f>
        <v>2</v>
      </c>
      <c r="J22" s="11">
        <f>RANK(start!J24,start!J$5:J$36,0)</f>
        <v>1</v>
      </c>
      <c r="K22" s="12">
        <f t="shared" si="2"/>
        <v>20</v>
      </c>
      <c r="L22" s="12">
        <f t="shared" si="1"/>
        <v>32</v>
      </c>
      <c r="M22" s="12">
        <f t="shared" si="1"/>
        <v>32</v>
      </c>
      <c r="N22" s="12">
        <f t="shared" si="1"/>
        <v>3</v>
      </c>
      <c r="O22" s="12">
        <f t="shared" si="1"/>
        <v>32</v>
      </c>
      <c r="P22" s="12">
        <f t="shared" si="1"/>
        <v>26</v>
      </c>
      <c r="Q22" s="12">
        <f t="shared" si="1"/>
        <v>31</v>
      </c>
      <c r="R22" s="12">
        <f t="shared" si="1"/>
        <v>32</v>
      </c>
      <c r="S22" s="59">
        <f>raw!J28*1000+100000</f>
        <v>100000</v>
      </c>
      <c r="T22" s="10">
        <f>start!K24*1000+100000</f>
        <v>100000</v>
      </c>
    </row>
    <row r="23" spans="1:20" x14ac:dyDescent="0.3">
      <c r="A23" s="1" t="s">
        <v>37</v>
      </c>
      <c r="B23" s="6">
        <f>start!B25</f>
        <v>45600</v>
      </c>
      <c r="C23" s="11">
        <f>RANK(start!C25,start!C$5:C$36,0)</f>
        <v>12</v>
      </c>
      <c r="D23" s="11">
        <f>RANK(start!D25,start!D$5:D$36,0)</f>
        <v>1</v>
      </c>
      <c r="E23" s="11">
        <f>RANK(start!E25,start!E$5:E$36,0)</f>
        <v>1</v>
      </c>
      <c r="F23" s="11">
        <f>RANK(start!P25,start!P$5:P$36,0)</f>
        <v>29</v>
      </c>
      <c r="G23" s="11">
        <f>RANK(start!G25,start!G$5:G$36,0)</f>
        <v>29</v>
      </c>
      <c r="H23" s="11">
        <f>RANK(start!H25,start!H$5:H$36,0)</f>
        <v>7</v>
      </c>
      <c r="I23" s="11">
        <f>RANK(start!I25,start!I$5:I$36,0)</f>
        <v>2</v>
      </c>
      <c r="J23" s="11">
        <f>RANK(start!J25,start!J$5:J$36,0)</f>
        <v>9</v>
      </c>
      <c r="K23" s="12">
        <f t="shared" si="2"/>
        <v>21</v>
      </c>
      <c r="L23" s="12">
        <f t="shared" si="1"/>
        <v>32</v>
      </c>
      <c r="M23" s="12">
        <f t="shared" si="1"/>
        <v>32</v>
      </c>
      <c r="N23" s="12">
        <f t="shared" si="1"/>
        <v>4</v>
      </c>
      <c r="O23" s="12">
        <f t="shared" si="1"/>
        <v>4</v>
      </c>
      <c r="P23" s="12">
        <f t="shared" si="1"/>
        <v>26</v>
      </c>
      <c r="Q23" s="12">
        <f t="shared" si="1"/>
        <v>31</v>
      </c>
      <c r="R23" s="12">
        <f t="shared" si="1"/>
        <v>24</v>
      </c>
      <c r="S23" s="59">
        <f>raw!J29*1000+100000</f>
        <v>155000</v>
      </c>
      <c r="T23" s="10">
        <f>start!K25*1000+100000</f>
        <v>137000</v>
      </c>
    </row>
    <row r="24" spans="1:20" x14ac:dyDescent="0.3">
      <c r="A24" s="1" t="s">
        <v>37</v>
      </c>
      <c r="B24" s="6">
        <f>start!B26</f>
        <v>45601</v>
      </c>
      <c r="C24" s="11">
        <f>RANK(start!C26,start!C$5:C$36,0)</f>
        <v>11</v>
      </c>
      <c r="D24" s="11">
        <f>RANK(start!D26,start!D$5:D$36,0)</f>
        <v>1</v>
      </c>
      <c r="E24" s="11">
        <f>RANK(start!E26,start!E$5:E$36,0)</f>
        <v>1</v>
      </c>
      <c r="F24" s="11">
        <f>RANK(start!P26,start!P$5:P$36,0)</f>
        <v>28</v>
      </c>
      <c r="G24" s="11">
        <f>RANK(start!G26,start!G$5:G$36,0)</f>
        <v>24</v>
      </c>
      <c r="H24" s="11">
        <f>RANK(start!H26,start!H$5:H$36,0)</f>
        <v>7</v>
      </c>
      <c r="I24" s="11">
        <f>RANK(start!I26,start!I$5:I$36,0)</f>
        <v>2</v>
      </c>
      <c r="J24" s="11">
        <f>RANK(start!J26,start!J$5:J$36,0)</f>
        <v>9</v>
      </c>
      <c r="K24" s="12">
        <f t="shared" si="2"/>
        <v>22</v>
      </c>
      <c r="L24" s="12">
        <f t="shared" si="1"/>
        <v>32</v>
      </c>
      <c r="M24" s="12">
        <f t="shared" si="1"/>
        <v>32</v>
      </c>
      <c r="N24" s="12">
        <f t="shared" si="1"/>
        <v>5</v>
      </c>
      <c r="O24" s="12">
        <f t="shared" si="1"/>
        <v>9</v>
      </c>
      <c r="P24" s="12">
        <f t="shared" si="1"/>
        <v>26</v>
      </c>
      <c r="Q24" s="12">
        <f t="shared" si="1"/>
        <v>31</v>
      </c>
      <c r="R24" s="12">
        <f t="shared" si="1"/>
        <v>24</v>
      </c>
      <c r="S24" s="59">
        <f>raw!J30*1000+100000</f>
        <v>157000</v>
      </c>
      <c r="T24" s="10">
        <f>start!K26*1000+100000</f>
        <v>147000</v>
      </c>
    </row>
    <row r="25" spans="1:20" x14ac:dyDescent="0.3">
      <c r="A25" s="1" t="s">
        <v>37</v>
      </c>
      <c r="B25" s="6">
        <f>start!B27</f>
        <v>45602</v>
      </c>
      <c r="C25" s="11">
        <f>RANK(start!C27,start!C$5:C$36,0)</f>
        <v>10</v>
      </c>
      <c r="D25" s="11">
        <f>RANK(start!D27,start!D$5:D$36,0)</f>
        <v>1</v>
      </c>
      <c r="E25" s="11">
        <f>RANK(start!E27,start!E$5:E$36,0)</f>
        <v>1</v>
      </c>
      <c r="F25" s="11">
        <f>RANK(start!P27,start!P$5:P$36,0)</f>
        <v>27</v>
      </c>
      <c r="G25" s="11">
        <f>RANK(start!G27,start!G$5:G$36,0)</f>
        <v>19</v>
      </c>
      <c r="H25" s="11">
        <f>RANK(start!H27,start!H$5:H$36,0)</f>
        <v>7</v>
      </c>
      <c r="I25" s="11">
        <f>RANK(start!I27,start!I$5:I$36,0)</f>
        <v>2</v>
      </c>
      <c r="J25" s="11">
        <f>RANK(start!J27,start!J$5:J$36,0)</f>
        <v>9</v>
      </c>
      <c r="K25" s="12">
        <f t="shared" si="2"/>
        <v>23</v>
      </c>
      <c r="L25" s="12">
        <f t="shared" si="1"/>
        <v>32</v>
      </c>
      <c r="M25" s="12">
        <f t="shared" si="1"/>
        <v>32</v>
      </c>
      <c r="N25" s="12">
        <f t="shared" si="1"/>
        <v>6</v>
      </c>
      <c r="O25" s="12">
        <f t="shared" si="1"/>
        <v>14</v>
      </c>
      <c r="P25" s="12">
        <f t="shared" si="1"/>
        <v>26</v>
      </c>
      <c r="Q25" s="12">
        <f t="shared" si="1"/>
        <v>31</v>
      </c>
      <c r="R25" s="12">
        <f t="shared" si="1"/>
        <v>24</v>
      </c>
      <c r="S25" s="59">
        <f>raw!J31*1000+100000</f>
        <v>179000</v>
      </c>
      <c r="T25" s="10">
        <f>start!K27*1000+100000</f>
        <v>160000</v>
      </c>
    </row>
    <row r="26" spans="1:20" x14ac:dyDescent="0.3">
      <c r="A26" s="1" t="s">
        <v>37</v>
      </c>
      <c r="B26" s="6">
        <f>start!B28</f>
        <v>45603</v>
      </c>
      <c r="C26" s="11">
        <f>RANK(start!C28,start!C$5:C$36,0)</f>
        <v>9</v>
      </c>
      <c r="D26" s="11">
        <f>RANK(start!D28,start!D$5:D$36,0)</f>
        <v>1</v>
      </c>
      <c r="E26" s="11">
        <f>RANK(start!E28,start!E$5:E$36,0)</f>
        <v>1</v>
      </c>
      <c r="F26" s="11">
        <f>RANK(start!P28,start!P$5:P$36,0)</f>
        <v>26</v>
      </c>
      <c r="G26" s="11">
        <f>RANK(start!G28,start!G$5:G$36,0)</f>
        <v>14</v>
      </c>
      <c r="H26" s="11">
        <f>RANK(start!H28,start!H$5:H$36,0)</f>
        <v>7</v>
      </c>
      <c r="I26" s="11">
        <f>RANK(start!I28,start!I$5:I$36,0)</f>
        <v>2</v>
      </c>
      <c r="J26" s="11">
        <f>RANK(start!J28,start!J$5:J$36,0)</f>
        <v>9</v>
      </c>
      <c r="K26" s="12">
        <f t="shared" si="2"/>
        <v>24</v>
      </c>
      <c r="L26" s="12">
        <f t="shared" si="1"/>
        <v>32</v>
      </c>
      <c r="M26" s="12">
        <f t="shared" si="1"/>
        <v>32</v>
      </c>
      <c r="N26" s="12">
        <f t="shared" si="1"/>
        <v>7</v>
      </c>
      <c r="O26" s="12">
        <f t="shared" si="1"/>
        <v>19</v>
      </c>
      <c r="P26" s="12">
        <f t="shared" si="1"/>
        <v>26</v>
      </c>
      <c r="Q26" s="12">
        <f t="shared" si="1"/>
        <v>31</v>
      </c>
      <c r="R26" s="12">
        <f t="shared" si="1"/>
        <v>24</v>
      </c>
      <c r="S26" s="59">
        <f>raw!J32*1000+100000</f>
        <v>187000</v>
      </c>
      <c r="T26" s="10">
        <f>start!K28*1000+100000</f>
        <v>171000</v>
      </c>
    </row>
    <row r="27" spans="1:20" x14ac:dyDescent="0.3">
      <c r="A27" s="1" t="s">
        <v>37</v>
      </c>
      <c r="B27" s="6">
        <f>start!B29</f>
        <v>45604</v>
      </c>
      <c r="C27" s="11">
        <f>RANK(start!C29,start!C$5:C$36,0)</f>
        <v>8</v>
      </c>
      <c r="D27" s="11">
        <f>RANK(start!D29,start!D$5:D$36,0)</f>
        <v>1</v>
      </c>
      <c r="E27" s="11">
        <f>RANK(start!E29,start!E$5:E$36,0)</f>
        <v>1</v>
      </c>
      <c r="F27" s="11">
        <f>RANK(start!P29,start!P$5:P$36,0)</f>
        <v>25</v>
      </c>
      <c r="G27" s="11">
        <f>RANK(start!G29,start!G$5:G$36,0)</f>
        <v>9</v>
      </c>
      <c r="H27" s="11">
        <f>RANK(start!H29,start!H$5:H$36,0)</f>
        <v>7</v>
      </c>
      <c r="I27" s="11">
        <f>RANK(start!I29,start!I$5:I$36,0)</f>
        <v>2</v>
      </c>
      <c r="J27" s="11">
        <f>RANK(start!J29,start!J$5:J$36,0)</f>
        <v>9</v>
      </c>
      <c r="K27" s="12">
        <f t="shared" si="2"/>
        <v>25</v>
      </c>
      <c r="L27" s="12">
        <f t="shared" si="1"/>
        <v>32</v>
      </c>
      <c r="M27" s="12">
        <f t="shared" si="1"/>
        <v>32</v>
      </c>
      <c r="N27" s="12">
        <f t="shared" si="1"/>
        <v>8</v>
      </c>
      <c r="O27" s="12">
        <f t="shared" si="1"/>
        <v>24</v>
      </c>
      <c r="P27" s="12">
        <f t="shared" si="1"/>
        <v>26</v>
      </c>
      <c r="Q27" s="12">
        <f t="shared" si="1"/>
        <v>31</v>
      </c>
      <c r="R27" s="12">
        <f t="shared" si="1"/>
        <v>24</v>
      </c>
      <c r="S27" s="59">
        <f>raw!J33*1000+100000</f>
        <v>198000</v>
      </c>
      <c r="T27" s="10">
        <f>start!K29*1000+100000</f>
        <v>180000</v>
      </c>
    </row>
    <row r="28" spans="1:20" x14ac:dyDescent="0.3">
      <c r="A28" s="1" t="s">
        <v>37</v>
      </c>
      <c r="B28" s="6">
        <f>start!B30</f>
        <v>45605</v>
      </c>
      <c r="C28" s="11">
        <f>RANK(start!C30,start!C$5:C$36,0)</f>
        <v>7</v>
      </c>
      <c r="D28" s="11">
        <f>RANK(start!D30,start!D$5:D$36,0)</f>
        <v>1</v>
      </c>
      <c r="E28" s="11">
        <f>RANK(start!E30,start!E$5:E$36,0)</f>
        <v>1</v>
      </c>
      <c r="F28" s="11">
        <f>RANK(start!P30,start!P$5:P$36,0)</f>
        <v>24</v>
      </c>
      <c r="G28" s="11">
        <f>RANK(start!G30,start!G$5:G$36,0)</f>
        <v>5</v>
      </c>
      <c r="H28" s="11">
        <f>RANK(start!H30,start!H$5:H$36,0)</f>
        <v>7</v>
      </c>
      <c r="I28" s="11">
        <f>RANK(start!I30,start!I$5:I$36,0)</f>
        <v>2</v>
      </c>
      <c r="J28" s="11">
        <f>RANK(start!J30,start!J$5:J$36,0)</f>
        <v>1</v>
      </c>
      <c r="K28" s="12">
        <f t="shared" si="2"/>
        <v>26</v>
      </c>
      <c r="L28" s="12">
        <f t="shared" si="1"/>
        <v>32</v>
      </c>
      <c r="M28" s="12">
        <f t="shared" si="1"/>
        <v>32</v>
      </c>
      <c r="N28" s="12">
        <f t="shared" si="1"/>
        <v>9</v>
      </c>
      <c r="O28" s="12">
        <f t="shared" si="1"/>
        <v>28</v>
      </c>
      <c r="P28" s="12">
        <f t="shared" si="1"/>
        <v>26</v>
      </c>
      <c r="Q28" s="12">
        <f t="shared" si="1"/>
        <v>31</v>
      </c>
      <c r="R28" s="12">
        <f t="shared" si="1"/>
        <v>32</v>
      </c>
      <c r="S28" s="59">
        <f>raw!J34*1000+100000</f>
        <v>165000</v>
      </c>
      <c r="T28" s="10">
        <f>start!K30*1000+100000</f>
        <v>150000</v>
      </c>
    </row>
    <row r="29" spans="1:20" x14ac:dyDescent="0.3">
      <c r="A29" s="1" t="s">
        <v>37</v>
      </c>
      <c r="B29" s="6">
        <f>start!B31</f>
        <v>45606</v>
      </c>
      <c r="C29" s="11">
        <f>RANK(start!C31,start!C$5:C$36,0)</f>
        <v>6</v>
      </c>
      <c r="D29" s="11">
        <f>RANK(start!D31,start!D$5:D$36,0)</f>
        <v>1</v>
      </c>
      <c r="E29" s="11">
        <f>RANK(start!E31,start!E$5:E$36,0)</f>
        <v>1</v>
      </c>
      <c r="F29" s="11">
        <f>RANK(start!P31,start!P$5:P$36,0)</f>
        <v>23</v>
      </c>
      <c r="G29" s="11">
        <f>RANK(start!G31,start!G$5:G$36,0)</f>
        <v>1</v>
      </c>
      <c r="H29" s="11">
        <f>RANK(start!H31,start!H$5:H$36,0)</f>
        <v>1</v>
      </c>
      <c r="I29" s="11">
        <f>RANK(start!I31,start!I$5:I$36,0)</f>
        <v>2</v>
      </c>
      <c r="J29" s="11">
        <f>RANK(start!J31,start!J$5:J$36,0)</f>
        <v>1</v>
      </c>
      <c r="K29" s="12">
        <f t="shared" si="2"/>
        <v>27</v>
      </c>
      <c r="L29" s="12">
        <f t="shared" si="1"/>
        <v>32</v>
      </c>
      <c r="M29" s="12">
        <f t="shared" si="1"/>
        <v>32</v>
      </c>
      <c r="N29" s="12">
        <f t="shared" si="1"/>
        <v>10</v>
      </c>
      <c r="O29" s="12">
        <f t="shared" si="1"/>
        <v>32</v>
      </c>
      <c r="P29" s="12">
        <f t="shared" si="1"/>
        <v>32</v>
      </c>
      <c r="Q29" s="12">
        <f t="shared" si="1"/>
        <v>31</v>
      </c>
      <c r="R29" s="12">
        <f t="shared" si="1"/>
        <v>32</v>
      </c>
      <c r="S29" s="59">
        <f>raw!J35*1000+100000</f>
        <v>100000</v>
      </c>
      <c r="T29" s="10">
        <f>start!K31*1000+100000</f>
        <v>100000</v>
      </c>
    </row>
    <row r="30" spans="1:20" x14ac:dyDescent="0.3">
      <c r="A30" s="1" t="s">
        <v>38</v>
      </c>
      <c r="B30" s="6">
        <f>start!B32</f>
        <v>45607</v>
      </c>
      <c r="C30" s="11">
        <f>RANK(start!C32,start!C$5:C$36,0)</f>
        <v>5</v>
      </c>
      <c r="D30" s="11">
        <f>RANK(start!D32,start!D$5:D$36,0)</f>
        <v>1</v>
      </c>
      <c r="E30" s="11">
        <f>RANK(start!E32,start!E$5:E$36,0)</f>
        <v>1</v>
      </c>
      <c r="F30" s="11">
        <f>RANK(start!P32,start!P$5:P$36,0)</f>
        <v>22</v>
      </c>
      <c r="G30" s="11">
        <f>RANK(start!G32,start!G$5:G$36,0)</f>
        <v>29</v>
      </c>
      <c r="H30" s="11">
        <f>RANK(start!H32,start!H$5:H$36,0)</f>
        <v>1</v>
      </c>
      <c r="I30" s="11">
        <f>RANK(start!I32,start!I$5:I$36,0)</f>
        <v>2</v>
      </c>
      <c r="J30" s="11">
        <f>RANK(start!J32,start!J$5:J$36,0)</f>
        <v>9</v>
      </c>
      <c r="K30" s="12">
        <f t="shared" si="2"/>
        <v>28</v>
      </c>
      <c r="L30" s="12">
        <f t="shared" si="1"/>
        <v>32</v>
      </c>
      <c r="M30" s="12">
        <f t="shared" si="1"/>
        <v>32</v>
      </c>
      <c r="N30" s="12">
        <f t="shared" si="1"/>
        <v>11</v>
      </c>
      <c r="O30" s="12">
        <f t="shared" si="1"/>
        <v>4</v>
      </c>
      <c r="P30" s="12">
        <f t="shared" si="1"/>
        <v>32</v>
      </c>
      <c r="Q30" s="12">
        <f t="shared" si="1"/>
        <v>31</v>
      </c>
      <c r="R30" s="12">
        <f t="shared" si="1"/>
        <v>24</v>
      </c>
      <c r="S30" s="59">
        <f>raw!J36*1000+100000</f>
        <v>174000</v>
      </c>
      <c r="T30" s="10">
        <f>start!K32*1000+100000</f>
        <v>140000</v>
      </c>
    </row>
    <row r="31" spans="1:20" x14ac:dyDescent="0.3">
      <c r="A31" s="1" t="s">
        <v>38</v>
      </c>
      <c r="B31" s="6">
        <f>start!B33</f>
        <v>45608</v>
      </c>
      <c r="C31" s="11">
        <f>RANK(start!C33,start!C$5:C$36,0)</f>
        <v>4</v>
      </c>
      <c r="D31" s="11">
        <f>RANK(start!D33,start!D$5:D$36,0)</f>
        <v>1</v>
      </c>
      <c r="E31" s="11">
        <f>RANK(start!E33,start!E$5:E$36,0)</f>
        <v>1</v>
      </c>
      <c r="F31" s="11">
        <f>RANK(start!P33,start!P$5:P$36,0)</f>
        <v>21</v>
      </c>
      <c r="G31" s="11">
        <f>RANK(start!G33,start!G$5:G$36,0)</f>
        <v>24</v>
      </c>
      <c r="H31" s="11">
        <f>RANK(start!H33,start!H$5:H$36,0)</f>
        <v>1</v>
      </c>
      <c r="I31" s="11">
        <f>RANK(start!I33,start!I$5:I$36,0)</f>
        <v>2</v>
      </c>
      <c r="J31" s="11">
        <f>RANK(start!J33,start!J$5:J$36,0)</f>
        <v>9</v>
      </c>
      <c r="K31" s="12">
        <f t="shared" si="2"/>
        <v>29</v>
      </c>
      <c r="L31" s="12">
        <f t="shared" si="1"/>
        <v>32</v>
      </c>
      <c r="M31" s="12">
        <f t="shared" si="1"/>
        <v>32</v>
      </c>
      <c r="N31" s="12">
        <f t="shared" si="1"/>
        <v>12</v>
      </c>
      <c r="O31" s="12">
        <f t="shared" si="1"/>
        <v>9</v>
      </c>
      <c r="P31" s="12">
        <f t="shared" si="1"/>
        <v>32</v>
      </c>
      <c r="Q31" s="12">
        <f t="shared" si="1"/>
        <v>31</v>
      </c>
      <c r="R31" s="12">
        <f t="shared" si="1"/>
        <v>24</v>
      </c>
      <c r="S31" s="59">
        <f>raw!J37*1000+100000</f>
        <v>171000</v>
      </c>
      <c r="T31" s="10">
        <f>start!K33*1000+100000</f>
        <v>144000</v>
      </c>
    </row>
    <row r="32" spans="1:20" x14ac:dyDescent="0.3">
      <c r="A32" s="1" t="s">
        <v>38</v>
      </c>
      <c r="B32" s="6">
        <f>start!B34</f>
        <v>45609</v>
      </c>
      <c r="C32" s="11">
        <f>RANK(start!C34,start!C$5:C$36,0)</f>
        <v>3</v>
      </c>
      <c r="D32" s="11">
        <f>RANK(start!D34,start!D$5:D$36,0)</f>
        <v>1</v>
      </c>
      <c r="E32" s="11">
        <f>RANK(start!E34,start!E$5:E$36,0)</f>
        <v>1</v>
      </c>
      <c r="F32" s="11">
        <f>RANK(start!P34,start!P$5:P$36,0)</f>
        <v>20</v>
      </c>
      <c r="G32" s="11">
        <f>RANK(start!G34,start!G$5:G$36,0)</f>
        <v>19</v>
      </c>
      <c r="H32" s="11">
        <f>RANK(start!H34,start!H$5:H$36,0)</f>
        <v>1</v>
      </c>
      <c r="I32" s="11">
        <f>RANK(start!I34,start!I$5:I$36,0)</f>
        <v>2</v>
      </c>
      <c r="J32" s="11">
        <f>RANK(start!J34,start!J$5:J$36,0)</f>
        <v>9</v>
      </c>
      <c r="K32" s="12">
        <f t="shared" si="2"/>
        <v>30</v>
      </c>
      <c r="L32" s="12">
        <f t="shared" si="1"/>
        <v>32</v>
      </c>
      <c r="M32" s="12">
        <f t="shared" si="1"/>
        <v>32</v>
      </c>
      <c r="N32" s="12">
        <f t="shared" si="1"/>
        <v>13</v>
      </c>
      <c r="O32" s="12">
        <f t="shared" si="1"/>
        <v>14</v>
      </c>
      <c r="P32" s="12">
        <f t="shared" si="1"/>
        <v>32</v>
      </c>
      <c r="Q32" s="12">
        <f t="shared" si="1"/>
        <v>31</v>
      </c>
      <c r="R32" s="12">
        <f t="shared" si="1"/>
        <v>24</v>
      </c>
      <c r="S32" s="59">
        <f>raw!J38*1000+100000</f>
        <v>187000</v>
      </c>
      <c r="T32" s="10">
        <f>start!K34*1000+100000</f>
        <v>178000</v>
      </c>
    </row>
    <row r="33" spans="1:20" x14ac:dyDescent="0.3">
      <c r="A33" s="1" t="s">
        <v>38</v>
      </c>
      <c r="B33" s="6">
        <f>start!B35</f>
        <v>45610</v>
      </c>
      <c r="C33" s="11">
        <f>RANK(start!C35,start!C$5:C$36,0)</f>
        <v>2</v>
      </c>
      <c r="D33" s="11">
        <f>RANK(start!D35,start!D$5:D$36,0)</f>
        <v>1</v>
      </c>
      <c r="E33" s="11">
        <f>RANK(start!E35,start!E$5:E$36,0)</f>
        <v>1</v>
      </c>
      <c r="F33" s="11">
        <f>RANK(start!P35,start!P$5:P$36,0)</f>
        <v>19</v>
      </c>
      <c r="G33" s="11">
        <f>RANK(start!G35,start!G$5:G$36,0)</f>
        <v>14</v>
      </c>
      <c r="H33" s="11">
        <f>RANK(start!H35,start!H$5:H$36,0)</f>
        <v>1</v>
      </c>
      <c r="I33" s="11">
        <f>RANK(start!I35,start!I$5:I$36,0)</f>
        <v>2</v>
      </c>
      <c r="J33" s="11">
        <f>RANK(start!J35,start!J$5:J$36,0)</f>
        <v>9</v>
      </c>
      <c r="K33" s="12">
        <f t="shared" si="2"/>
        <v>31</v>
      </c>
      <c r="L33" s="12">
        <f t="shared" si="1"/>
        <v>32</v>
      </c>
      <c r="M33" s="12">
        <f t="shared" si="1"/>
        <v>32</v>
      </c>
      <c r="N33" s="12">
        <f t="shared" si="1"/>
        <v>14</v>
      </c>
      <c r="O33" s="12">
        <f t="shared" si="1"/>
        <v>19</v>
      </c>
      <c r="P33" s="12">
        <f t="shared" si="1"/>
        <v>32</v>
      </c>
      <c r="Q33" s="12">
        <f t="shared" si="1"/>
        <v>31</v>
      </c>
      <c r="R33" s="12">
        <f t="shared" si="1"/>
        <v>24</v>
      </c>
      <c r="S33" s="59">
        <f>raw!J39*1000+100000</f>
        <v>178000</v>
      </c>
      <c r="T33" s="10">
        <f>start!K35*1000+100000</f>
        <v>161000</v>
      </c>
    </row>
    <row r="34" spans="1:20" x14ac:dyDescent="0.3">
      <c r="A34" s="1" t="s">
        <v>38</v>
      </c>
      <c r="B34" s="6">
        <f>start!B36</f>
        <v>45611</v>
      </c>
      <c r="C34" s="11">
        <f>RANK(start!C36,start!C$5:C$36,0)</f>
        <v>1</v>
      </c>
      <c r="D34" s="11">
        <f>RANK(start!D36,start!D$5:D$36,0)</f>
        <v>1</v>
      </c>
      <c r="E34" s="11">
        <f>RANK(start!E36,start!E$5:E$36,0)</f>
        <v>1</v>
      </c>
      <c r="F34" s="11">
        <f>RANK(start!P36,start!P$5:P$36,0)</f>
        <v>17</v>
      </c>
      <c r="G34" s="11">
        <f>RANK(start!G36,start!G$5:G$36,0)</f>
        <v>9</v>
      </c>
      <c r="H34" s="11">
        <f>RANK(start!H36,start!H$5:H$36,0)</f>
        <v>1</v>
      </c>
      <c r="I34" s="11">
        <f>RANK(start!I36,start!I$5:I$36,0)</f>
        <v>2</v>
      </c>
      <c r="J34" s="11">
        <f>RANK(start!J36,start!J$5:J$36,0)</f>
        <v>9</v>
      </c>
      <c r="K34" s="12">
        <f t="shared" si="2"/>
        <v>32</v>
      </c>
      <c r="L34" s="12">
        <f t="shared" si="1"/>
        <v>32</v>
      </c>
      <c r="M34" s="12">
        <f t="shared" si="1"/>
        <v>32</v>
      </c>
      <c r="N34" s="12">
        <f t="shared" si="1"/>
        <v>16</v>
      </c>
      <c r="O34" s="12">
        <f t="shared" si="1"/>
        <v>24</v>
      </c>
      <c r="P34" s="12">
        <f t="shared" si="1"/>
        <v>32</v>
      </c>
      <c r="Q34" s="12">
        <f t="shared" si="1"/>
        <v>31</v>
      </c>
      <c r="R34" s="12">
        <f t="shared" si="1"/>
        <v>24</v>
      </c>
      <c r="S34" s="59">
        <f>raw!J40*1000+100000</f>
        <v>190000</v>
      </c>
      <c r="T34" s="10">
        <f>start!K36*1000+100000</f>
        <v>175000</v>
      </c>
    </row>
    <row r="35" spans="1:20" x14ac:dyDescent="0.3">
      <c r="A35" s="1"/>
      <c r="B35" s="1"/>
      <c r="C35" s="1"/>
      <c r="D35" s="1"/>
    </row>
    <row r="36" spans="1:20" x14ac:dyDescent="0.3">
      <c r="A36" s="1"/>
      <c r="B36" s="1"/>
      <c r="C36" s="1"/>
      <c r="D36" s="1"/>
    </row>
    <row r="37" spans="1:20" x14ac:dyDescent="0.3">
      <c r="A37" s="1"/>
      <c r="B37" s="1"/>
      <c r="C37" s="1"/>
      <c r="D37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694C6-D045-4901-A04A-28344C9FC8B1}">
  <dimension ref="A1:U37"/>
  <sheetViews>
    <sheetView zoomScale="73" workbookViewId="0">
      <selection activeCell="S2" sqref="S2"/>
    </sheetView>
  </sheetViews>
  <sheetFormatPr defaultRowHeight="14.4" x14ac:dyDescent="0.3"/>
  <cols>
    <col min="2" max="2" width="10.6640625" bestFit="1" customWidth="1"/>
    <col min="3" max="3" width="10.6640625" customWidth="1"/>
    <col min="6" max="6" width="9.6640625" bestFit="1" customWidth="1"/>
    <col min="19" max="19" width="11.109375" bestFit="1" customWidth="1"/>
  </cols>
  <sheetData>
    <row r="1" spans="1:21" x14ac:dyDescent="0.3">
      <c r="B1" t="s">
        <v>65</v>
      </c>
      <c r="C1" t="s">
        <v>58</v>
      </c>
      <c r="D1" t="s">
        <v>58</v>
      </c>
      <c r="E1" t="s">
        <v>58</v>
      </c>
      <c r="F1" t="s">
        <v>58</v>
      </c>
      <c r="G1" t="s">
        <v>58</v>
      </c>
      <c r="H1" t="s">
        <v>58</v>
      </c>
      <c r="I1" t="s">
        <v>58</v>
      </c>
      <c r="J1" t="s">
        <v>58</v>
      </c>
      <c r="K1" t="s">
        <v>64</v>
      </c>
      <c r="L1" t="s">
        <v>64</v>
      </c>
      <c r="M1" t="s">
        <v>64</v>
      </c>
      <c r="N1" t="s">
        <v>64</v>
      </c>
      <c r="O1" t="s">
        <v>64</v>
      </c>
      <c r="P1" t="s">
        <v>64</v>
      </c>
      <c r="Q1" t="s">
        <v>64</v>
      </c>
      <c r="R1" t="s">
        <v>64</v>
      </c>
      <c r="S1" t="s">
        <v>57</v>
      </c>
      <c r="T1" t="s">
        <v>57</v>
      </c>
      <c r="U1" t="s">
        <v>57</v>
      </c>
    </row>
    <row r="2" spans="1:21" x14ac:dyDescent="0.3">
      <c r="A2" t="s">
        <v>36</v>
      </c>
      <c r="B2" t="s">
        <v>31</v>
      </c>
      <c r="C2" t="s">
        <v>59</v>
      </c>
      <c r="D2" t="s">
        <v>40</v>
      </c>
      <c r="E2" t="s">
        <v>34</v>
      </c>
      <c r="F2" t="s">
        <v>35</v>
      </c>
      <c r="G2" t="s">
        <v>39</v>
      </c>
      <c r="H2" t="s">
        <v>60</v>
      </c>
      <c r="I2" t="s">
        <v>61</v>
      </c>
      <c r="J2" t="s">
        <v>62</v>
      </c>
      <c r="K2" t="str">
        <f>C2</f>
        <v>id</v>
      </c>
      <c r="L2" t="str">
        <f t="shared" ref="L2:R2" si="0">D2</f>
        <v>year</v>
      </c>
      <c r="M2" t="str">
        <f t="shared" si="0"/>
        <v>month</v>
      </c>
      <c r="N2" t="str">
        <f t="shared" si="0"/>
        <v>day</v>
      </c>
      <c r="O2" t="str">
        <f t="shared" si="0"/>
        <v>day2</v>
      </c>
      <c r="P2" t="str">
        <f t="shared" si="0"/>
        <v>week</v>
      </c>
      <c r="Q2" t="str">
        <f t="shared" si="0"/>
        <v>holiday</v>
      </c>
      <c r="R2" t="str">
        <f t="shared" si="0"/>
        <v>weekend</v>
      </c>
      <c r="S2" s="61" t="s">
        <v>237</v>
      </c>
      <c r="T2" s="59" t="s">
        <v>33</v>
      </c>
      <c r="U2" s="10" t="s">
        <v>32</v>
      </c>
    </row>
    <row r="3" spans="1:21" x14ac:dyDescent="0.3">
      <c r="A3" s="1" t="s">
        <v>37</v>
      </c>
      <c r="B3" s="6">
        <f>start!B5</f>
        <v>45580</v>
      </c>
      <c r="C3" s="11">
        <f>RANK(start!C5,start!C$5:C$36,0)</f>
        <v>32</v>
      </c>
      <c r="D3" s="11">
        <f>RANK(start!D5,start!D$5:D$36,0)</f>
        <v>1</v>
      </c>
      <c r="E3" s="11">
        <f>RANK(start!E5,start!E$5:E$36,0)</f>
        <v>16</v>
      </c>
      <c r="F3" s="11">
        <f>RANK(start!P5,start!P$5:P$36,0)</f>
        <v>17</v>
      </c>
      <c r="G3" s="11">
        <f>RANK(start!G5,start!G$5:G$36,0)</f>
        <v>24</v>
      </c>
      <c r="H3" s="11">
        <f>RANK(start!H5,start!H$5:H$36,0)</f>
        <v>28</v>
      </c>
      <c r="I3" s="11">
        <f>RANK(start!I5,start!I$5:I$36,0)</f>
        <v>2</v>
      </c>
      <c r="J3" s="11">
        <f>RANK(start!J5,start!J$5:J$36,0)</f>
        <v>9</v>
      </c>
      <c r="K3" s="12">
        <f>33-C3</f>
        <v>1</v>
      </c>
      <c r="L3" s="12">
        <f t="shared" ref="L3:R34" si="1">33-D3</f>
        <v>32</v>
      </c>
      <c r="M3" s="12">
        <f t="shared" si="1"/>
        <v>17</v>
      </c>
      <c r="N3" s="12">
        <f t="shared" si="1"/>
        <v>16</v>
      </c>
      <c r="O3" s="12">
        <f t="shared" si="1"/>
        <v>9</v>
      </c>
      <c r="P3" s="12">
        <f t="shared" si="1"/>
        <v>5</v>
      </c>
      <c r="Q3" s="12">
        <f t="shared" si="1"/>
        <v>31</v>
      </c>
      <c r="R3" s="12">
        <f t="shared" si="1"/>
        <v>24</v>
      </c>
      <c r="S3" s="60">
        <f>INT(T3/U3*1000000)</f>
        <v>1206250</v>
      </c>
      <c r="T3" s="59">
        <f>raw!J9*1000+100000</f>
        <v>193000</v>
      </c>
      <c r="U3" s="10">
        <f>start!K5*1000+100000</f>
        <v>160000</v>
      </c>
    </row>
    <row r="4" spans="1:21" x14ac:dyDescent="0.3">
      <c r="A4" s="1" t="s">
        <v>37</v>
      </c>
      <c r="B4" s="6">
        <f>start!B6</f>
        <v>45581</v>
      </c>
      <c r="C4" s="11">
        <f>RANK(start!C6,start!C$5:C$36,0)</f>
        <v>31</v>
      </c>
      <c r="D4" s="11">
        <f>RANK(start!D6,start!D$5:D$36,0)</f>
        <v>1</v>
      </c>
      <c r="E4" s="11">
        <f>RANK(start!E6,start!E$5:E$36,0)</f>
        <v>16</v>
      </c>
      <c r="F4" s="11">
        <f>RANK(start!P6,start!P$5:P$36,0)</f>
        <v>16</v>
      </c>
      <c r="G4" s="11">
        <f>RANK(start!G6,start!G$5:G$36,0)</f>
        <v>19</v>
      </c>
      <c r="H4" s="11">
        <f>RANK(start!H6,start!H$5:H$36,0)</f>
        <v>28</v>
      </c>
      <c r="I4" s="11">
        <f>RANK(start!I6,start!I$5:I$36,0)</f>
        <v>2</v>
      </c>
      <c r="J4" s="11">
        <f>RANK(start!J6,start!J$5:J$36,0)</f>
        <v>9</v>
      </c>
      <c r="K4" s="12">
        <f t="shared" ref="K4:K34" si="2">33-C4</f>
        <v>2</v>
      </c>
      <c r="L4" s="12">
        <f t="shared" si="1"/>
        <v>32</v>
      </c>
      <c r="M4" s="12">
        <f t="shared" si="1"/>
        <v>17</v>
      </c>
      <c r="N4" s="12">
        <f t="shared" si="1"/>
        <v>17</v>
      </c>
      <c r="O4" s="12">
        <f t="shared" si="1"/>
        <v>14</v>
      </c>
      <c r="P4" s="12">
        <f t="shared" si="1"/>
        <v>5</v>
      </c>
      <c r="Q4" s="12">
        <f t="shared" si="1"/>
        <v>31</v>
      </c>
      <c r="R4" s="12">
        <f t="shared" si="1"/>
        <v>24</v>
      </c>
      <c r="S4" s="60">
        <f t="shared" ref="S4:S34" si="3">INT(T4/U4*1000000)</f>
        <v>1244444</v>
      </c>
      <c r="T4" s="59">
        <f>raw!J10*1000+100000</f>
        <v>224000</v>
      </c>
      <c r="U4" s="10">
        <f>start!K6*1000+100000</f>
        <v>180000</v>
      </c>
    </row>
    <row r="5" spans="1:21" x14ac:dyDescent="0.3">
      <c r="A5" s="1" t="s">
        <v>37</v>
      </c>
      <c r="B5" s="6">
        <f>start!B7</f>
        <v>45582</v>
      </c>
      <c r="C5" s="11">
        <f>RANK(start!C7,start!C$5:C$36,0)</f>
        <v>30</v>
      </c>
      <c r="D5" s="11">
        <f>RANK(start!D7,start!D$5:D$36,0)</f>
        <v>1</v>
      </c>
      <c r="E5" s="11">
        <f>RANK(start!E7,start!E$5:E$36,0)</f>
        <v>16</v>
      </c>
      <c r="F5" s="11">
        <f>RANK(start!P7,start!P$5:P$36,0)</f>
        <v>15</v>
      </c>
      <c r="G5" s="11">
        <f>RANK(start!G7,start!G$5:G$36,0)</f>
        <v>14</v>
      </c>
      <c r="H5" s="11">
        <f>RANK(start!H7,start!H$5:H$36,0)</f>
        <v>28</v>
      </c>
      <c r="I5" s="11">
        <f>RANK(start!I7,start!I$5:I$36,0)</f>
        <v>2</v>
      </c>
      <c r="J5" s="11">
        <f>RANK(start!J7,start!J$5:J$36,0)</f>
        <v>9</v>
      </c>
      <c r="K5" s="12">
        <f t="shared" si="2"/>
        <v>3</v>
      </c>
      <c r="L5" s="12">
        <f t="shared" si="1"/>
        <v>32</v>
      </c>
      <c r="M5" s="12">
        <f t="shared" si="1"/>
        <v>17</v>
      </c>
      <c r="N5" s="12">
        <f t="shared" si="1"/>
        <v>18</v>
      </c>
      <c r="O5" s="12">
        <f t="shared" si="1"/>
        <v>19</v>
      </c>
      <c r="P5" s="12">
        <f t="shared" si="1"/>
        <v>5</v>
      </c>
      <c r="Q5" s="12">
        <f t="shared" si="1"/>
        <v>31</v>
      </c>
      <c r="R5" s="12">
        <f t="shared" si="1"/>
        <v>24</v>
      </c>
      <c r="S5" s="60">
        <f t="shared" si="3"/>
        <v>1210526</v>
      </c>
      <c r="T5" s="59">
        <f>raw!J11*1000+100000</f>
        <v>184000</v>
      </c>
      <c r="U5" s="10">
        <f>start!K7*1000+100000</f>
        <v>152000</v>
      </c>
    </row>
    <row r="6" spans="1:21" x14ac:dyDescent="0.3">
      <c r="A6" s="1" t="s">
        <v>37</v>
      </c>
      <c r="B6" s="6">
        <f>start!B8</f>
        <v>45583</v>
      </c>
      <c r="C6" s="11">
        <f>RANK(start!C8,start!C$5:C$36,0)</f>
        <v>29</v>
      </c>
      <c r="D6" s="11">
        <f>RANK(start!D8,start!D$5:D$36,0)</f>
        <v>1</v>
      </c>
      <c r="E6" s="11">
        <f>RANK(start!E8,start!E$5:E$36,0)</f>
        <v>16</v>
      </c>
      <c r="F6" s="11">
        <f>RANK(start!P8,start!P$5:P$36,0)</f>
        <v>14</v>
      </c>
      <c r="G6" s="11">
        <f>RANK(start!G8,start!G$5:G$36,0)</f>
        <v>9</v>
      </c>
      <c r="H6" s="11">
        <f>RANK(start!H8,start!H$5:H$36,0)</f>
        <v>28</v>
      </c>
      <c r="I6" s="11">
        <f>RANK(start!I8,start!I$5:I$36,0)</f>
        <v>2</v>
      </c>
      <c r="J6" s="11">
        <f>RANK(start!J8,start!J$5:J$36,0)</f>
        <v>9</v>
      </c>
      <c r="K6" s="12">
        <f t="shared" si="2"/>
        <v>4</v>
      </c>
      <c r="L6" s="12">
        <f t="shared" si="1"/>
        <v>32</v>
      </c>
      <c r="M6" s="12">
        <f t="shared" si="1"/>
        <v>17</v>
      </c>
      <c r="N6" s="12">
        <f t="shared" si="1"/>
        <v>19</v>
      </c>
      <c r="O6" s="12">
        <f t="shared" si="1"/>
        <v>24</v>
      </c>
      <c r="P6" s="12">
        <f t="shared" si="1"/>
        <v>5</v>
      </c>
      <c r="Q6" s="12">
        <f t="shared" si="1"/>
        <v>31</v>
      </c>
      <c r="R6" s="12">
        <f t="shared" si="1"/>
        <v>24</v>
      </c>
      <c r="S6" s="60">
        <f t="shared" si="3"/>
        <v>1073825</v>
      </c>
      <c r="T6" s="59">
        <f>raw!J12*1000+100000</f>
        <v>160000</v>
      </c>
      <c r="U6" s="10">
        <f>start!K8*1000+100000</f>
        <v>149000</v>
      </c>
    </row>
    <row r="7" spans="1:21" x14ac:dyDescent="0.3">
      <c r="A7" s="1" t="s">
        <v>37</v>
      </c>
      <c r="B7" s="6">
        <f>start!B9</f>
        <v>45584</v>
      </c>
      <c r="C7" s="11">
        <f>RANK(start!C9,start!C$5:C$36,0)</f>
        <v>28</v>
      </c>
      <c r="D7" s="11">
        <f>RANK(start!D9,start!D$5:D$36,0)</f>
        <v>1</v>
      </c>
      <c r="E7" s="11">
        <f>RANK(start!E9,start!E$5:E$36,0)</f>
        <v>16</v>
      </c>
      <c r="F7" s="11">
        <f>RANK(start!P9,start!P$5:P$36,0)</f>
        <v>13</v>
      </c>
      <c r="G7" s="11">
        <f>RANK(start!G9,start!G$5:G$36,0)</f>
        <v>5</v>
      </c>
      <c r="H7" s="11">
        <f>RANK(start!H9,start!H$5:H$36,0)</f>
        <v>28</v>
      </c>
      <c r="I7" s="11">
        <f>RANK(start!I9,start!I$5:I$36,0)</f>
        <v>2</v>
      </c>
      <c r="J7" s="11">
        <f>RANK(start!J9,start!J$5:J$36,0)</f>
        <v>1</v>
      </c>
      <c r="K7" s="12">
        <f t="shared" si="2"/>
        <v>5</v>
      </c>
      <c r="L7" s="12">
        <f t="shared" si="1"/>
        <v>32</v>
      </c>
      <c r="M7" s="12">
        <f t="shared" si="1"/>
        <v>17</v>
      </c>
      <c r="N7" s="12">
        <f t="shared" si="1"/>
        <v>20</v>
      </c>
      <c r="O7" s="12">
        <f t="shared" si="1"/>
        <v>28</v>
      </c>
      <c r="P7" s="12">
        <f t="shared" si="1"/>
        <v>5</v>
      </c>
      <c r="Q7" s="12">
        <f t="shared" si="1"/>
        <v>31</v>
      </c>
      <c r="R7" s="12">
        <f t="shared" si="1"/>
        <v>32</v>
      </c>
      <c r="S7" s="60">
        <f t="shared" si="3"/>
        <v>1236111</v>
      </c>
      <c r="T7" s="59">
        <f>raw!J13*1000+100000</f>
        <v>178000</v>
      </c>
      <c r="U7" s="10">
        <f>start!K9*1000+100000</f>
        <v>144000</v>
      </c>
    </row>
    <row r="8" spans="1:21" x14ac:dyDescent="0.3">
      <c r="A8" s="1" t="s">
        <v>37</v>
      </c>
      <c r="B8" s="6">
        <f>start!B10</f>
        <v>45585</v>
      </c>
      <c r="C8" s="11">
        <f>RANK(start!C10,start!C$5:C$36,0)</f>
        <v>27</v>
      </c>
      <c r="D8" s="11">
        <f>RANK(start!D10,start!D$5:D$36,0)</f>
        <v>1</v>
      </c>
      <c r="E8" s="11">
        <f>RANK(start!E10,start!E$5:E$36,0)</f>
        <v>16</v>
      </c>
      <c r="F8" s="11">
        <f>RANK(start!P10,start!P$5:P$36,0)</f>
        <v>12</v>
      </c>
      <c r="G8" s="11">
        <f>RANK(start!G10,start!G$5:G$36,0)</f>
        <v>1</v>
      </c>
      <c r="H8" s="11">
        <f>RANK(start!H10,start!H$5:H$36,0)</f>
        <v>21</v>
      </c>
      <c r="I8" s="11">
        <f>RANK(start!I10,start!I$5:I$36,0)</f>
        <v>2</v>
      </c>
      <c r="J8" s="11">
        <f>RANK(start!J10,start!J$5:J$36,0)</f>
        <v>1</v>
      </c>
      <c r="K8" s="12">
        <f t="shared" si="2"/>
        <v>6</v>
      </c>
      <c r="L8" s="12">
        <f t="shared" si="1"/>
        <v>32</v>
      </c>
      <c r="M8" s="12">
        <f t="shared" si="1"/>
        <v>17</v>
      </c>
      <c r="N8" s="12">
        <f t="shared" si="1"/>
        <v>21</v>
      </c>
      <c r="O8" s="12">
        <f t="shared" si="1"/>
        <v>32</v>
      </c>
      <c r="P8" s="12">
        <f t="shared" si="1"/>
        <v>12</v>
      </c>
      <c r="Q8" s="12">
        <f t="shared" si="1"/>
        <v>31</v>
      </c>
      <c r="R8" s="12">
        <f t="shared" si="1"/>
        <v>32</v>
      </c>
      <c r="S8" s="60">
        <f t="shared" si="3"/>
        <v>1000000</v>
      </c>
      <c r="T8" s="59">
        <f>raw!J14*1000+100000</f>
        <v>100000</v>
      </c>
      <c r="U8" s="10">
        <f>start!K10*1000+100000</f>
        <v>100000</v>
      </c>
    </row>
    <row r="9" spans="1:21" x14ac:dyDescent="0.3">
      <c r="A9" s="1" t="s">
        <v>37</v>
      </c>
      <c r="B9" s="6">
        <f>start!B11</f>
        <v>45586</v>
      </c>
      <c r="C9" s="11">
        <f>RANK(start!C11,start!C$5:C$36,0)</f>
        <v>26</v>
      </c>
      <c r="D9" s="11">
        <f>RANK(start!D11,start!D$5:D$36,0)</f>
        <v>1</v>
      </c>
      <c r="E9" s="11">
        <f>RANK(start!E11,start!E$5:E$36,0)</f>
        <v>16</v>
      </c>
      <c r="F9" s="11">
        <f>RANK(start!P11,start!P$5:P$36,0)</f>
        <v>11</v>
      </c>
      <c r="G9" s="11">
        <f>RANK(start!G11,start!G$5:G$36,0)</f>
        <v>29</v>
      </c>
      <c r="H9" s="11">
        <f>RANK(start!H11,start!H$5:H$36,0)</f>
        <v>21</v>
      </c>
      <c r="I9" s="11">
        <f>RANK(start!I11,start!I$5:I$36,0)</f>
        <v>2</v>
      </c>
      <c r="J9" s="11">
        <f>RANK(start!J11,start!J$5:J$36,0)</f>
        <v>9</v>
      </c>
      <c r="K9" s="12">
        <f t="shared" si="2"/>
        <v>7</v>
      </c>
      <c r="L9" s="12">
        <f t="shared" si="1"/>
        <v>32</v>
      </c>
      <c r="M9" s="12">
        <f t="shared" si="1"/>
        <v>17</v>
      </c>
      <c r="N9" s="12">
        <f t="shared" si="1"/>
        <v>22</v>
      </c>
      <c r="O9" s="12">
        <f t="shared" si="1"/>
        <v>4</v>
      </c>
      <c r="P9" s="12">
        <f t="shared" si="1"/>
        <v>12</v>
      </c>
      <c r="Q9" s="12">
        <f t="shared" si="1"/>
        <v>31</v>
      </c>
      <c r="R9" s="12">
        <f t="shared" si="1"/>
        <v>24</v>
      </c>
      <c r="S9" s="60">
        <f t="shared" si="3"/>
        <v>1056962</v>
      </c>
      <c r="T9" s="59">
        <f>raw!J15*1000+100000</f>
        <v>167000</v>
      </c>
      <c r="U9" s="10">
        <f>start!K11*1000+100000</f>
        <v>158000</v>
      </c>
    </row>
    <row r="10" spans="1:21" x14ac:dyDescent="0.3">
      <c r="A10" s="1" t="s">
        <v>37</v>
      </c>
      <c r="B10" s="6">
        <f>start!B12</f>
        <v>45587</v>
      </c>
      <c r="C10" s="11">
        <f>RANK(start!C12,start!C$5:C$36,0)</f>
        <v>25</v>
      </c>
      <c r="D10" s="11">
        <f>RANK(start!D12,start!D$5:D$36,0)</f>
        <v>1</v>
      </c>
      <c r="E10" s="11">
        <f>RANK(start!E12,start!E$5:E$36,0)</f>
        <v>16</v>
      </c>
      <c r="F10" s="11">
        <f>RANK(start!P12,start!P$5:P$36,0)</f>
        <v>10</v>
      </c>
      <c r="G10" s="11">
        <f>RANK(start!G12,start!G$5:G$36,0)</f>
        <v>24</v>
      </c>
      <c r="H10" s="11">
        <f>RANK(start!H12,start!H$5:H$36,0)</f>
        <v>21</v>
      </c>
      <c r="I10" s="11">
        <f>RANK(start!I12,start!I$5:I$36,0)</f>
        <v>2</v>
      </c>
      <c r="J10" s="11">
        <f>RANK(start!J12,start!J$5:J$36,0)</f>
        <v>9</v>
      </c>
      <c r="K10" s="12">
        <f t="shared" si="2"/>
        <v>8</v>
      </c>
      <c r="L10" s="12">
        <f t="shared" si="1"/>
        <v>32</v>
      </c>
      <c r="M10" s="12">
        <f t="shared" si="1"/>
        <v>17</v>
      </c>
      <c r="N10" s="12">
        <f t="shared" si="1"/>
        <v>23</v>
      </c>
      <c r="O10" s="12">
        <f t="shared" si="1"/>
        <v>9</v>
      </c>
      <c r="P10" s="12">
        <f t="shared" si="1"/>
        <v>12</v>
      </c>
      <c r="Q10" s="12">
        <f t="shared" si="1"/>
        <v>31</v>
      </c>
      <c r="R10" s="12">
        <f t="shared" si="1"/>
        <v>24</v>
      </c>
      <c r="S10" s="60">
        <f t="shared" si="3"/>
        <v>1091463</v>
      </c>
      <c r="T10" s="59">
        <f>raw!J16*1000+100000</f>
        <v>179000</v>
      </c>
      <c r="U10" s="10">
        <f>start!K12*1000+100000</f>
        <v>164000</v>
      </c>
    </row>
    <row r="11" spans="1:21" x14ac:dyDescent="0.3">
      <c r="A11" s="1" t="s">
        <v>37</v>
      </c>
      <c r="B11" s="6">
        <f>start!B13</f>
        <v>45588</v>
      </c>
      <c r="C11" s="11">
        <f>RANK(start!C13,start!C$5:C$36,0)</f>
        <v>24</v>
      </c>
      <c r="D11" s="11">
        <f>RANK(start!D13,start!D$5:D$36,0)</f>
        <v>1</v>
      </c>
      <c r="E11" s="11">
        <f>RANK(start!E13,start!E$5:E$36,0)</f>
        <v>16</v>
      </c>
      <c r="F11" s="11">
        <f>RANK(start!P13,start!P$5:P$36,0)</f>
        <v>9</v>
      </c>
      <c r="G11" s="11">
        <f>RANK(start!G13,start!G$5:G$36,0)</f>
        <v>19</v>
      </c>
      <c r="H11" s="11">
        <f>RANK(start!H13,start!H$5:H$36,0)</f>
        <v>21</v>
      </c>
      <c r="I11" s="11">
        <f>RANK(start!I13,start!I$5:I$36,0)</f>
        <v>2</v>
      </c>
      <c r="J11" s="11">
        <f>RANK(start!J13,start!J$5:J$36,0)</f>
        <v>9</v>
      </c>
      <c r="K11" s="12">
        <f t="shared" si="2"/>
        <v>9</v>
      </c>
      <c r="L11" s="12">
        <f t="shared" si="1"/>
        <v>32</v>
      </c>
      <c r="M11" s="12">
        <f t="shared" si="1"/>
        <v>17</v>
      </c>
      <c r="N11" s="12">
        <f t="shared" si="1"/>
        <v>24</v>
      </c>
      <c r="O11" s="12">
        <f t="shared" si="1"/>
        <v>14</v>
      </c>
      <c r="P11" s="12">
        <f t="shared" si="1"/>
        <v>12</v>
      </c>
      <c r="Q11" s="12">
        <f t="shared" si="1"/>
        <v>31</v>
      </c>
      <c r="R11" s="12">
        <f t="shared" si="1"/>
        <v>24</v>
      </c>
      <c r="S11" s="60">
        <f t="shared" si="3"/>
        <v>1071428</v>
      </c>
      <c r="T11" s="59">
        <f>raw!J17*1000+100000</f>
        <v>180000</v>
      </c>
      <c r="U11" s="10">
        <f>start!K13*1000+100000</f>
        <v>168000</v>
      </c>
    </row>
    <row r="12" spans="1:21" x14ac:dyDescent="0.3">
      <c r="A12" s="1" t="s">
        <v>37</v>
      </c>
      <c r="B12" s="6">
        <f>start!B14</f>
        <v>45589</v>
      </c>
      <c r="C12" s="11">
        <f>RANK(start!C14,start!C$5:C$36,0)</f>
        <v>23</v>
      </c>
      <c r="D12" s="11">
        <f>RANK(start!D14,start!D$5:D$36,0)</f>
        <v>1</v>
      </c>
      <c r="E12" s="11">
        <f>RANK(start!E14,start!E$5:E$36,0)</f>
        <v>16</v>
      </c>
      <c r="F12" s="11">
        <f>RANK(start!P14,start!P$5:P$36,0)</f>
        <v>8</v>
      </c>
      <c r="G12" s="11">
        <f>RANK(start!G14,start!G$5:G$36,0)</f>
        <v>14</v>
      </c>
      <c r="H12" s="11">
        <f>RANK(start!H14,start!H$5:H$36,0)</f>
        <v>21</v>
      </c>
      <c r="I12" s="11">
        <f>RANK(start!I14,start!I$5:I$36,0)</f>
        <v>2</v>
      </c>
      <c r="J12" s="11">
        <f>RANK(start!J14,start!J$5:J$36,0)</f>
        <v>9</v>
      </c>
      <c r="K12" s="12">
        <f t="shared" si="2"/>
        <v>10</v>
      </c>
      <c r="L12" s="12">
        <f t="shared" si="1"/>
        <v>32</v>
      </c>
      <c r="M12" s="12">
        <f t="shared" si="1"/>
        <v>17</v>
      </c>
      <c r="N12" s="12">
        <f t="shared" si="1"/>
        <v>25</v>
      </c>
      <c r="O12" s="12">
        <f t="shared" si="1"/>
        <v>19</v>
      </c>
      <c r="P12" s="12">
        <f t="shared" si="1"/>
        <v>12</v>
      </c>
      <c r="Q12" s="12">
        <f t="shared" si="1"/>
        <v>31</v>
      </c>
      <c r="R12" s="12">
        <f t="shared" si="1"/>
        <v>24</v>
      </c>
      <c r="S12" s="60">
        <f t="shared" si="3"/>
        <v>1324468</v>
      </c>
      <c r="T12" s="59">
        <f>raw!J18*1000+100000</f>
        <v>249000</v>
      </c>
      <c r="U12" s="10">
        <f>start!K14*1000+100000</f>
        <v>188000</v>
      </c>
    </row>
    <row r="13" spans="1:21" x14ac:dyDescent="0.3">
      <c r="A13" s="1" t="s">
        <v>37</v>
      </c>
      <c r="B13" s="6">
        <f>start!B15</f>
        <v>45590</v>
      </c>
      <c r="C13" s="11">
        <f>RANK(start!C15,start!C$5:C$36,0)</f>
        <v>22</v>
      </c>
      <c r="D13" s="11">
        <f>RANK(start!D15,start!D$5:D$36,0)</f>
        <v>1</v>
      </c>
      <c r="E13" s="11">
        <f>RANK(start!E15,start!E$5:E$36,0)</f>
        <v>16</v>
      </c>
      <c r="F13" s="11">
        <f>RANK(start!P15,start!P$5:P$36,0)</f>
        <v>7</v>
      </c>
      <c r="G13" s="11">
        <f>RANK(start!G15,start!G$5:G$36,0)</f>
        <v>9</v>
      </c>
      <c r="H13" s="11">
        <f>RANK(start!H15,start!H$5:H$36,0)</f>
        <v>21</v>
      </c>
      <c r="I13" s="11">
        <f>RANK(start!I15,start!I$5:I$36,0)</f>
        <v>2</v>
      </c>
      <c r="J13" s="11">
        <f>RANK(start!J15,start!J$5:J$36,0)</f>
        <v>9</v>
      </c>
      <c r="K13" s="12">
        <f t="shared" si="2"/>
        <v>11</v>
      </c>
      <c r="L13" s="12">
        <f t="shared" si="1"/>
        <v>32</v>
      </c>
      <c r="M13" s="12">
        <f t="shared" si="1"/>
        <v>17</v>
      </c>
      <c r="N13" s="12">
        <f t="shared" si="1"/>
        <v>26</v>
      </c>
      <c r="O13" s="12">
        <f t="shared" si="1"/>
        <v>24</v>
      </c>
      <c r="P13" s="12">
        <f t="shared" si="1"/>
        <v>12</v>
      </c>
      <c r="Q13" s="12">
        <f t="shared" si="1"/>
        <v>31</v>
      </c>
      <c r="R13" s="12">
        <f t="shared" si="1"/>
        <v>24</v>
      </c>
      <c r="S13" s="60">
        <f t="shared" si="3"/>
        <v>1163398</v>
      </c>
      <c r="T13" s="59">
        <f>raw!J19*1000+100000</f>
        <v>178000</v>
      </c>
      <c r="U13" s="10">
        <f>start!K15*1000+100000</f>
        <v>153000</v>
      </c>
    </row>
    <row r="14" spans="1:21" x14ac:dyDescent="0.3">
      <c r="A14" s="1" t="s">
        <v>37</v>
      </c>
      <c r="B14" s="6">
        <f>start!B16</f>
        <v>45591</v>
      </c>
      <c r="C14" s="11">
        <f>RANK(start!C16,start!C$5:C$36,0)</f>
        <v>21</v>
      </c>
      <c r="D14" s="11">
        <f>RANK(start!D16,start!D$5:D$36,0)</f>
        <v>1</v>
      </c>
      <c r="E14" s="11">
        <f>RANK(start!E16,start!E$5:E$36,0)</f>
        <v>16</v>
      </c>
      <c r="F14" s="11">
        <f>RANK(start!P16,start!P$5:P$36,0)</f>
        <v>6</v>
      </c>
      <c r="G14" s="11">
        <f>RANK(start!G16,start!G$5:G$36,0)</f>
        <v>5</v>
      </c>
      <c r="H14" s="11">
        <f>RANK(start!H16,start!H$5:H$36,0)</f>
        <v>21</v>
      </c>
      <c r="I14" s="11">
        <f>RANK(start!I16,start!I$5:I$36,0)</f>
        <v>2</v>
      </c>
      <c r="J14" s="11">
        <f>RANK(start!J16,start!J$5:J$36,0)</f>
        <v>1</v>
      </c>
      <c r="K14" s="12">
        <f t="shared" si="2"/>
        <v>12</v>
      </c>
      <c r="L14" s="12">
        <f t="shared" si="1"/>
        <v>32</v>
      </c>
      <c r="M14" s="12">
        <f t="shared" si="1"/>
        <v>17</v>
      </c>
      <c r="N14" s="12">
        <f t="shared" si="1"/>
        <v>27</v>
      </c>
      <c r="O14" s="12">
        <f t="shared" si="1"/>
        <v>28</v>
      </c>
      <c r="P14" s="12">
        <f t="shared" si="1"/>
        <v>12</v>
      </c>
      <c r="Q14" s="12">
        <f t="shared" si="1"/>
        <v>31</v>
      </c>
      <c r="R14" s="12">
        <f t="shared" si="1"/>
        <v>32</v>
      </c>
      <c r="S14" s="60">
        <f t="shared" si="3"/>
        <v>1000000</v>
      </c>
      <c r="T14" s="59">
        <f>raw!J20*1000+100000</f>
        <v>100000</v>
      </c>
      <c r="U14" s="10">
        <f>start!K16*1000+100000</f>
        <v>100000</v>
      </c>
    </row>
    <row r="15" spans="1:21" x14ac:dyDescent="0.3">
      <c r="A15" s="1" t="s">
        <v>37</v>
      </c>
      <c r="B15" s="6">
        <f>start!B17</f>
        <v>45592</v>
      </c>
      <c r="C15" s="11">
        <f>RANK(start!C17,start!C$5:C$36,0)</f>
        <v>20</v>
      </c>
      <c r="D15" s="11">
        <f>RANK(start!D17,start!D$5:D$36,0)</f>
        <v>1</v>
      </c>
      <c r="E15" s="11">
        <f>RANK(start!E17,start!E$5:E$36,0)</f>
        <v>16</v>
      </c>
      <c r="F15" s="11">
        <f>RANK(start!P17,start!P$5:P$36,0)</f>
        <v>5</v>
      </c>
      <c r="G15" s="11">
        <f>RANK(start!G17,start!G$5:G$36,0)</f>
        <v>1</v>
      </c>
      <c r="H15" s="11">
        <f>RANK(start!H17,start!H$5:H$36,0)</f>
        <v>14</v>
      </c>
      <c r="I15" s="11">
        <f>RANK(start!I17,start!I$5:I$36,0)</f>
        <v>2</v>
      </c>
      <c r="J15" s="11">
        <f>RANK(start!J17,start!J$5:J$36,0)</f>
        <v>1</v>
      </c>
      <c r="K15" s="12">
        <f t="shared" si="2"/>
        <v>13</v>
      </c>
      <c r="L15" s="12">
        <f t="shared" si="1"/>
        <v>32</v>
      </c>
      <c r="M15" s="12">
        <f t="shared" si="1"/>
        <v>17</v>
      </c>
      <c r="N15" s="12">
        <f t="shared" si="1"/>
        <v>28</v>
      </c>
      <c r="O15" s="12">
        <f t="shared" si="1"/>
        <v>32</v>
      </c>
      <c r="P15" s="12">
        <f t="shared" si="1"/>
        <v>19</v>
      </c>
      <c r="Q15" s="12">
        <f t="shared" si="1"/>
        <v>31</v>
      </c>
      <c r="R15" s="12">
        <f t="shared" si="1"/>
        <v>32</v>
      </c>
      <c r="S15" s="60">
        <f t="shared" si="3"/>
        <v>1000000</v>
      </c>
      <c r="T15" s="59">
        <f>raw!J21*1000+100000</f>
        <v>100000</v>
      </c>
      <c r="U15" s="10">
        <f>start!K17*1000+100000</f>
        <v>100000</v>
      </c>
    </row>
    <row r="16" spans="1:21" x14ac:dyDescent="0.3">
      <c r="A16" s="1" t="s">
        <v>37</v>
      </c>
      <c r="B16" s="6">
        <f>start!B18</f>
        <v>45593</v>
      </c>
      <c r="C16" s="11">
        <f>RANK(start!C18,start!C$5:C$36,0)</f>
        <v>19</v>
      </c>
      <c r="D16" s="11">
        <f>RANK(start!D18,start!D$5:D$36,0)</f>
        <v>1</v>
      </c>
      <c r="E16" s="11">
        <f>RANK(start!E18,start!E$5:E$36,0)</f>
        <v>16</v>
      </c>
      <c r="F16" s="11">
        <f>RANK(start!P18,start!P$5:P$36,0)</f>
        <v>4</v>
      </c>
      <c r="G16" s="11">
        <f>RANK(start!G18,start!G$5:G$36,0)</f>
        <v>29</v>
      </c>
      <c r="H16" s="11">
        <f>RANK(start!H18,start!H$5:H$36,0)</f>
        <v>14</v>
      </c>
      <c r="I16" s="11">
        <f>RANK(start!I18,start!I$5:I$36,0)</f>
        <v>2</v>
      </c>
      <c r="J16" s="11">
        <f>RANK(start!J18,start!J$5:J$36,0)</f>
        <v>9</v>
      </c>
      <c r="K16" s="12">
        <f t="shared" si="2"/>
        <v>14</v>
      </c>
      <c r="L16" s="12">
        <f t="shared" si="1"/>
        <v>32</v>
      </c>
      <c r="M16" s="12">
        <f t="shared" si="1"/>
        <v>17</v>
      </c>
      <c r="N16" s="12">
        <f t="shared" si="1"/>
        <v>29</v>
      </c>
      <c r="O16" s="12">
        <f t="shared" si="1"/>
        <v>4</v>
      </c>
      <c r="P16" s="12">
        <f t="shared" si="1"/>
        <v>19</v>
      </c>
      <c r="Q16" s="12">
        <f t="shared" si="1"/>
        <v>31</v>
      </c>
      <c r="R16" s="12">
        <f t="shared" si="1"/>
        <v>24</v>
      </c>
      <c r="S16" s="60">
        <f t="shared" si="3"/>
        <v>1169696</v>
      </c>
      <c r="T16" s="59">
        <f>raw!J22*1000+100000</f>
        <v>193000</v>
      </c>
      <c r="U16" s="10">
        <f>start!K18*1000+100000</f>
        <v>165000</v>
      </c>
    </row>
    <row r="17" spans="1:21" x14ac:dyDescent="0.3">
      <c r="A17" s="1" t="s">
        <v>37</v>
      </c>
      <c r="B17" s="6">
        <f>start!B19</f>
        <v>45594</v>
      </c>
      <c r="C17" s="11">
        <f>RANK(start!C19,start!C$5:C$36,0)</f>
        <v>18</v>
      </c>
      <c r="D17" s="11">
        <f>RANK(start!D19,start!D$5:D$36,0)</f>
        <v>1</v>
      </c>
      <c r="E17" s="11">
        <f>RANK(start!E19,start!E$5:E$36,0)</f>
        <v>16</v>
      </c>
      <c r="F17" s="11">
        <f>RANK(start!P19,start!P$5:P$36,0)</f>
        <v>3</v>
      </c>
      <c r="G17" s="11">
        <f>RANK(start!G19,start!G$5:G$36,0)</f>
        <v>24</v>
      </c>
      <c r="H17" s="11">
        <f>RANK(start!H19,start!H$5:H$36,0)</f>
        <v>14</v>
      </c>
      <c r="I17" s="11">
        <f>RANK(start!I19,start!I$5:I$36,0)</f>
        <v>2</v>
      </c>
      <c r="J17" s="11">
        <f>RANK(start!J19,start!J$5:J$36,0)</f>
        <v>9</v>
      </c>
      <c r="K17" s="12">
        <f t="shared" si="2"/>
        <v>15</v>
      </c>
      <c r="L17" s="12">
        <f t="shared" si="1"/>
        <v>32</v>
      </c>
      <c r="M17" s="12">
        <f t="shared" si="1"/>
        <v>17</v>
      </c>
      <c r="N17" s="12">
        <f t="shared" si="1"/>
        <v>30</v>
      </c>
      <c r="O17" s="12">
        <f t="shared" si="1"/>
        <v>9</v>
      </c>
      <c r="P17" s="12">
        <f t="shared" si="1"/>
        <v>19</v>
      </c>
      <c r="Q17" s="12">
        <f t="shared" si="1"/>
        <v>31</v>
      </c>
      <c r="R17" s="12">
        <f t="shared" si="1"/>
        <v>24</v>
      </c>
      <c r="S17" s="60">
        <f t="shared" si="3"/>
        <v>1094117</v>
      </c>
      <c r="T17" s="59">
        <f>raw!J23*1000+100000</f>
        <v>186000</v>
      </c>
      <c r="U17" s="10">
        <f>start!K19*1000+100000</f>
        <v>170000</v>
      </c>
    </row>
    <row r="18" spans="1:21" x14ac:dyDescent="0.3">
      <c r="A18" s="1" t="s">
        <v>37</v>
      </c>
      <c r="B18" s="6">
        <f>start!B20</f>
        <v>45595</v>
      </c>
      <c r="C18" s="11">
        <f>RANK(start!C20,start!C$5:C$36,0)</f>
        <v>17</v>
      </c>
      <c r="D18" s="11">
        <f>RANK(start!D20,start!D$5:D$36,0)</f>
        <v>1</v>
      </c>
      <c r="E18" s="11">
        <f>RANK(start!E20,start!E$5:E$36,0)</f>
        <v>16</v>
      </c>
      <c r="F18" s="11">
        <f>RANK(start!P20,start!P$5:P$36,0)</f>
        <v>2</v>
      </c>
      <c r="G18" s="11">
        <f>RANK(start!G20,start!G$5:G$36,0)</f>
        <v>19</v>
      </c>
      <c r="H18" s="11">
        <f>RANK(start!H20,start!H$5:H$36,0)</f>
        <v>14</v>
      </c>
      <c r="I18" s="11">
        <f>RANK(start!I20,start!I$5:I$36,0)</f>
        <v>2</v>
      </c>
      <c r="J18" s="11">
        <f>RANK(start!J20,start!J$5:J$36,0)</f>
        <v>9</v>
      </c>
      <c r="K18" s="12">
        <f t="shared" si="2"/>
        <v>16</v>
      </c>
      <c r="L18" s="12">
        <f t="shared" si="1"/>
        <v>32</v>
      </c>
      <c r="M18" s="12">
        <f t="shared" si="1"/>
        <v>17</v>
      </c>
      <c r="N18" s="12">
        <f t="shared" si="1"/>
        <v>31</v>
      </c>
      <c r="O18" s="12">
        <f t="shared" si="1"/>
        <v>14</v>
      </c>
      <c r="P18" s="12">
        <f t="shared" si="1"/>
        <v>19</v>
      </c>
      <c r="Q18" s="12">
        <f t="shared" si="1"/>
        <v>31</v>
      </c>
      <c r="R18" s="12">
        <f t="shared" si="1"/>
        <v>24</v>
      </c>
      <c r="S18" s="60">
        <f t="shared" si="3"/>
        <v>1142857</v>
      </c>
      <c r="T18" s="59">
        <f>raw!J24*1000+100000</f>
        <v>184000</v>
      </c>
      <c r="U18" s="10">
        <f>start!K20*1000+100000</f>
        <v>161000</v>
      </c>
    </row>
    <row r="19" spans="1:21" x14ac:dyDescent="0.3">
      <c r="A19" s="1" t="s">
        <v>37</v>
      </c>
      <c r="B19" s="6">
        <f>start!B21</f>
        <v>45596</v>
      </c>
      <c r="C19" s="11">
        <f>RANK(start!C21,start!C$5:C$36,0)</f>
        <v>16</v>
      </c>
      <c r="D19" s="11">
        <f>RANK(start!D21,start!D$5:D$36,0)</f>
        <v>1</v>
      </c>
      <c r="E19" s="11">
        <f>RANK(start!E21,start!E$5:E$36,0)</f>
        <v>16</v>
      </c>
      <c r="F19" s="11">
        <f>RANK(start!P21,start!P$5:P$36,0)</f>
        <v>1</v>
      </c>
      <c r="G19" s="11">
        <f>RANK(start!G21,start!G$5:G$36,0)</f>
        <v>14</v>
      </c>
      <c r="H19" s="11">
        <f>RANK(start!H21,start!H$5:H$36,0)</f>
        <v>14</v>
      </c>
      <c r="I19" s="11">
        <f>RANK(start!I21,start!I$5:I$36,0)</f>
        <v>2</v>
      </c>
      <c r="J19" s="11">
        <f>RANK(start!J21,start!J$5:J$36,0)</f>
        <v>9</v>
      </c>
      <c r="K19" s="12">
        <f t="shared" si="2"/>
        <v>17</v>
      </c>
      <c r="L19" s="12">
        <f t="shared" si="1"/>
        <v>32</v>
      </c>
      <c r="M19" s="12">
        <f t="shared" si="1"/>
        <v>17</v>
      </c>
      <c r="N19" s="12">
        <f t="shared" si="1"/>
        <v>32</v>
      </c>
      <c r="O19" s="12">
        <f t="shared" si="1"/>
        <v>19</v>
      </c>
      <c r="P19" s="12">
        <f t="shared" si="1"/>
        <v>19</v>
      </c>
      <c r="Q19" s="12">
        <f t="shared" si="1"/>
        <v>31</v>
      </c>
      <c r="R19" s="12">
        <f t="shared" si="1"/>
        <v>24</v>
      </c>
      <c r="S19" s="60">
        <f t="shared" si="3"/>
        <v>1144827</v>
      </c>
      <c r="T19" s="59">
        <f>raw!J25*1000+100000</f>
        <v>166000</v>
      </c>
      <c r="U19" s="10">
        <f>start!K21*1000+100000</f>
        <v>145000</v>
      </c>
    </row>
    <row r="20" spans="1:21" x14ac:dyDescent="0.3">
      <c r="A20" s="1" t="s">
        <v>37</v>
      </c>
      <c r="B20" s="6">
        <f>start!B22</f>
        <v>45597</v>
      </c>
      <c r="C20" s="11">
        <f>RANK(start!C22,start!C$5:C$36,0)</f>
        <v>15</v>
      </c>
      <c r="D20" s="11">
        <f>RANK(start!D22,start!D$5:D$36,0)</f>
        <v>1</v>
      </c>
      <c r="E20" s="11">
        <f>RANK(start!E22,start!E$5:E$36,0)</f>
        <v>1</v>
      </c>
      <c r="F20" s="11">
        <f>RANK(start!P22,start!P$5:P$36,0)</f>
        <v>32</v>
      </c>
      <c r="G20" s="11">
        <f>RANK(start!G22,start!G$5:G$36,0)</f>
        <v>9</v>
      </c>
      <c r="H20" s="11">
        <f>RANK(start!H22,start!H$5:H$36,0)</f>
        <v>14</v>
      </c>
      <c r="I20" s="11">
        <f>RANK(start!I22,start!I$5:I$36,0)</f>
        <v>1</v>
      </c>
      <c r="J20" s="11">
        <f>RANK(start!J22,start!J$5:J$36,0)</f>
        <v>9</v>
      </c>
      <c r="K20" s="12">
        <f t="shared" si="2"/>
        <v>18</v>
      </c>
      <c r="L20" s="12">
        <f t="shared" si="1"/>
        <v>32</v>
      </c>
      <c r="M20" s="12">
        <f t="shared" si="1"/>
        <v>32</v>
      </c>
      <c r="N20" s="12">
        <f t="shared" si="1"/>
        <v>1</v>
      </c>
      <c r="O20" s="12">
        <f t="shared" si="1"/>
        <v>24</v>
      </c>
      <c r="P20" s="12">
        <f t="shared" si="1"/>
        <v>19</v>
      </c>
      <c r="Q20" s="12">
        <f t="shared" si="1"/>
        <v>32</v>
      </c>
      <c r="R20" s="12">
        <f t="shared" si="1"/>
        <v>24</v>
      </c>
      <c r="S20" s="60">
        <f t="shared" si="3"/>
        <v>1000000</v>
      </c>
      <c r="T20" s="59">
        <f>raw!J26*1000+100000</f>
        <v>100000</v>
      </c>
      <c r="U20" s="10">
        <f>start!K22*1000+100000</f>
        <v>100000</v>
      </c>
    </row>
    <row r="21" spans="1:21" x14ac:dyDescent="0.3">
      <c r="A21" s="1" t="s">
        <v>37</v>
      </c>
      <c r="B21" s="6">
        <f>start!B23</f>
        <v>45598</v>
      </c>
      <c r="C21" s="11">
        <f>RANK(start!C23,start!C$5:C$36,0)</f>
        <v>14</v>
      </c>
      <c r="D21" s="11">
        <f>RANK(start!D23,start!D$5:D$36,0)</f>
        <v>1</v>
      </c>
      <c r="E21" s="11">
        <f>RANK(start!E23,start!E$5:E$36,0)</f>
        <v>1</v>
      </c>
      <c r="F21" s="11">
        <f>RANK(start!P23,start!P$5:P$36,0)</f>
        <v>31</v>
      </c>
      <c r="G21" s="11">
        <f>RANK(start!G23,start!G$5:G$36,0)</f>
        <v>5</v>
      </c>
      <c r="H21" s="11">
        <f>RANK(start!H23,start!H$5:H$36,0)</f>
        <v>14</v>
      </c>
      <c r="I21" s="11">
        <f>RANK(start!I23,start!I$5:I$36,0)</f>
        <v>2</v>
      </c>
      <c r="J21" s="11">
        <f>RANK(start!J23,start!J$5:J$36,0)</f>
        <v>1</v>
      </c>
      <c r="K21" s="12">
        <f t="shared" si="2"/>
        <v>19</v>
      </c>
      <c r="L21" s="12">
        <f t="shared" si="1"/>
        <v>32</v>
      </c>
      <c r="M21" s="12">
        <f t="shared" si="1"/>
        <v>32</v>
      </c>
      <c r="N21" s="12">
        <f t="shared" si="1"/>
        <v>2</v>
      </c>
      <c r="O21" s="12">
        <f t="shared" si="1"/>
        <v>28</v>
      </c>
      <c r="P21" s="12">
        <f t="shared" si="1"/>
        <v>19</v>
      </c>
      <c r="Q21" s="12">
        <f t="shared" si="1"/>
        <v>31</v>
      </c>
      <c r="R21" s="12">
        <f t="shared" si="1"/>
        <v>32</v>
      </c>
      <c r="S21" s="60">
        <f t="shared" si="3"/>
        <v>1119402</v>
      </c>
      <c r="T21" s="59">
        <f>raw!J27*1000+100000</f>
        <v>150000</v>
      </c>
      <c r="U21" s="10">
        <f>start!K23*1000+100000</f>
        <v>134000</v>
      </c>
    </row>
    <row r="22" spans="1:21" x14ac:dyDescent="0.3">
      <c r="A22" s="1" t="s">
        <v>37</v>
      </c>
      <c r="B22" s="6">
        <f>start!B24</f>
        <v>45599</v>
      </c>
      <c r="C22" s="11">
        <f>RANK(start!C24,start!C$5:C$36,0)</f>
        <v>13</v>
      </c>
      <c r="D22" s="11">
        <f>RANK(start!D24,start!D$5:D$36,0)</f>
        <v>1</v>
      </c>
      <c r="E22" s="11">
        <f>RANK(start!E24,start!E$5:E$36,0)</f>
        <v>1</v>
      </c>
      <c r="F22" s="11">
        <f>RANK(start!P24,start!P$5:P$36,0)</f>
        <v>30</v>
      </c>
      <c r="G22" s="11">
        <f>RANK(start!G24,start!G$5:G$36,0)</f>
        <v>1</v>
      </c>
      <c r="H22" s="11">
        <f>RANK(start!H24,start!H$5:H$36,0)</f>
        <v>7</v>
      </c>
      <c r="I22" s="11">
        <f>RANK(start!I24,start!I$5:I$36,0)</f>
        <v>2</v>
      </c>
      <c r="J22" s="11">
        <f>RANK(start!J24,start!J$5:J$36,0)</f>
        <v>1</v>
      </c>
      <c r="K22" s="12">
        <f t="shared" si="2"/>
        <v>20</v>
      </c>
      <c r="L22" s="12">
        <f t="shared" si="1"/>
        <v>32</v>
      </c>
      <c r="M22" s="12">
        <f t="shared" si="1"/>
        <v>32</v>
      </c>
      <c r="N22" s="12">
        <f t="shared" si="1"/>
        <v>3</v>
      </c>
      <c r="O22" s="12">
        <f t="shared" si="1"/>
        <v>32</v>
      </c>
      <c r="P22" s="12">
        <f t="shared" si="1"/>
        <v>26</v>
      </c>
      <c r="Q22" s="12">
        <f t="shared" si="1"/>
        <v>31</v>
      </c>
      <c r="R22" s="12">
        <f t="shared" si="1"/>
        <v>32</v>
      </c>
      <c r="S22" s="60">
        <f t="shared" si="3"/>
        <v>1000000</v>
      </c>
      <c r="T22" s="59">
        <f>raw!J28*1000+100000</f>
        <v>100000</v>
      </c>
      <c r="U22" s="10">
        <f>start!K24*1000+100000</f>
        <v>100000</v>
      </c>
    </row>
    <row r="23" spans="1:21" x14ac:dyDescent="0.3">
      <c r="A23" s="1" t="s">
        <v>37</v>
      </c>
      <c r="B23" s="6">
        <f>start!B25</f>
        <v>45600</v>
      </c>
      <c r="C23" s="11">
        <f>RANK(start!C25,start!C$5:C$36,0)</f>
        <v>12</v>
      </c>
      <c r="D23" s="11">
        <f>RANK(start!D25,start!D$5:D$36,0)</f>
        <v>1</v>
      </c>
      <c r="E23" s="11">
        <f>RANK(start!E25,start!E$5:E$36,0)</f>
        <v>1</v>
      </c>
      <c r="F23" s="11">
        <f>RANK(start!P25,start!P$5:P$36,0)</f>
        <v>29</v>
      </c>
      <c r="G23" s="11">
        <f>RANK(start!G25,start!G$5:G$36,0)</f>
        <v>29</v>
      </c>
      <c r="H23" s="11">
        <f>RANK(start!H25,start!H$5:H$36,0)</f>
        <v>7</v>
      </c>
      <c r="I23" s="11">
        <f>RANK(start!I25,start!I$5:I$36,0)</f>
        <v>2</v>
      </c>
      <c r="J23" s="11">
        <f>RANK(start!J25,start!J$5:J$36,0)</f>
        <v>9</v>
      </c>
      <c r="K23" s="12">
        <f t="shared" si="2"/>
        <v>21</v>
      </c>
      <c r="L23" s="12">
        <f t="shared" si="1"/>
        <v>32</v>
      </c>
      <c r="M23" s="12">
        <f t="shared" si="1"/>
        <v>32</v>
      </c>
      <c r="N23" s="12">
        <f t="shared" si="1"/>
        <v>4</v>
      </c>
      <c r="O23" s="12">
        <f t="shared" si="1"/>
        <v>4</v>
      </c>
      <c r="P23" s="12">
        <f t="shared" si="1"/>
        <v>26</v>
      </c>
      <c r="Q23" s="12">
        <f t="shared" si="1"/>
        <v>31</v>
      </c>
      <c r="R23" s="12">
        <f t="shared" si="1"/>
        <v>24</v>
      </c>
      <c r="S23" s="60">
        <f t="shared" si="3"/>
        <v>1131386</v>
      </c>
      <c r="T23" s="59">
        <f>raw!J29*1000+100000</f>
        <v>155000</v>
      </c>
      <c r="U23" s="10">
        <f>start!K25*1000+100000</f>
        <v>137000</v>
      </c>
    </row>
    <row r="24" spans="1:21" x14ac:dyDescent="0.3">
      <c r="A24" s="1" t="s">
        <v>37</v>
      </c>
      <c r="B24" s="6">
        <f>start!B26</f>
        <v>45601</v>
      </c>
      <c r="C24" s="11">
        <f>RANK(start!C26,start!C$5:C$36,0)</f>
        <v>11</v>
      </c>
      <c r="D24" s="11">
        <f>RANK(start!D26,start!D$5:D$36,0)</f>
        <v>1</v>
      </c>
      <c r="E24" s="11">
        <f>RANK(start!E26,start!E$5:E$36,0)</f>
        <v>1</v>
      </c>
      <c r="F24" s="11">
        <f>RANK(start!P26,start!P$5:P$36,0)</f>
        <v>28</v>
      </c>
      <c r="G24" s="11">
        <f>RANK(start!G26,start!G$5:G$36,0)</f>
        <v>24</v>
      </c>
      <c r="H24" s="11">
        <f>RANK(start!H26,start!H$5:H$36,0)</f>
        <v>7</v>
      </c>
      <c r="I24" s="11">
        <f>RANK(start!I26,start!I$5:I$36,0)</f>
        <v>2</v>
      </c>
      <c r="J24" s="11">
        <f>RANK(start!J26,start!J$5:J$36,0)</f>
        <v>9</v>
      </c>
      <c r="K24" s="12">
        <f t="shared" si="2"/>
        <v>22</v>
      </c>
      <c r="L24" s="12">
        <f t="shared" si="1"/>
        <v>32</v>
      </c>
      <c r="M24" s="12">
        <f t="shared" si="1"/>
        <v>32</v>
      </c>
      <c r="N24" s="12">
        <f t="shared" si="1"/>
        <v>5</v>
      </c>
      <c r="O24" s="12">
        <f t="shared" si="1"/>
        <v>9</v>
      </c>
      <c r="P24" s="12">
        <f t="shared" si="1"/>
        <v>26</v>
      </c>
      <c r="Q24" s="12">
        <f t="shared" si="1"/>
        <v>31</v>
      </c>
      <c r="R24" s="12">
        <f t="shared" si="1"/>
        <v>24</v>
      </c>
      <c r="S24" s="60">
        <f t="shared" si="3"/>
        <v>1068027</v>
      </c>
      <c r="T24" s="59">
        <f>raw!J30*1000+100000</f>
        <v>157000</v>
      </c>
      <c r="U24" s="10">
        <f>start!K26*1000+100000</f>
        <v>147000</v>
      </c>
    </row>
    <row r="25" spans="1:21" x14ac:dyDescent="0.3">
      <c r="A25" s="1" t="s">
        <v>37</v>
      </c>
      <c r="B25" s="6">
        <f>start!B27</f>
        <v>45602</v>
      </c>
      <c r="C25" s="11">
        <f>RANK(start!C27,start!C$5:C$36,0)</f>
        <v>10</v>
      </c>
      <c r="D25" s="11">
        <f>RANK(start!D27,start!D$5:D$36,0)</f>
        <v>1</v>
      </c>
      <c r="E25" s="11">
        <f>RANK(start!E27,start!E$5:E$36,0)</f>
        <v>1</v>
      </c>
      <c r="F25" s="11">
        <f>RANK(start!P27,start!P$5:P$36,0)</f>
        <v>27</v>
      </c>
      <c r="G25" s="11">
        <f>RANK(start!G27,start!G$5:G$36,0)</f>
        <v>19</v>
      </c>
      <c r="H25" s="11">
        <f>RANK(start!H27,start!H$5:H$36,0)</f>
        <v>7</v>
      </c>
      <c r="I25" s="11">
        <f>RANK(start!I27,start!I$5:I$36,0)</f>
        <v>2</v>
      </c>
      <c r="J25" s="11">
        <f>RANK(start!J27,start!J$5:J$36,0)</f>
        <v>9</v>
      </c>
      <c r="K25" s="12">
        <f t="shared" si="2"/>
        <v>23</v>
      </c>
      <c r="L25" s="12">
        <f t="shared" si="1"/>
        <v>32</v>
      </c>
      <c r="M25" s="12">
        <f t="shared" si="1"/>
        <v>32</v>
      </c>
      <c r="N25" s="12">
        <f t="shared" si="1"/>
        <v>6</v>
      </c>
      <c r="O25" s="12">
        <f t="shared" si="1"/>
        <v>14</v>
      </c>
      <c r="P25" s="12">
        <f t="shared" si="1"/>
        <v>26</v>
      </c>
      <c r="Q25" s="12">
        <f t="shared" si="1"/>
        <v>31</v>
      </c>
      <c r="R25" s="12">
        <f t="shared" si="1"/>
        <v>24</v>
      </c>
      <c r="S25" s="60">
        <f t="shared" si="3"/>
        <v>1118750</v>
      </c>
      <c r="T25" s="59">
        <f>raw!J31*1000+100000</f>
        <v>179000</v>
      </c>
      <c r="U25" s="10">
        <f>start!K27*1000+100000</f>
        <v>160000</v>
      </c>
    </row>
    <row r="26" spans="1:21" x14ac:dyDescent="0.3">
      <c r="A26" s="1" t="s">
        <v>37</v>
      </c>
      <c r="B26" s="6">
        <f>start!B28</f>
        <v>45603</v>
      </c>
      <c r="C26" s="11">
        <f>RANK(start!C28,start!C$5:C$36,0)</f>
        <v>9</v>
      </c>
      <c r="D26" s="11">
        <f>RANK(start!D28,start!D$5:D$36,0)</f>
        <v>1</v>
      </c>
      <c r="E26" s="11">
        <f>RANK(start!E28,start!E$5:E$36,0)</f>
        <v>1</v>
      </c>
      <c r="F26" s="11">
        <f>RANK(start!P28,start!P$5:P$36,0)</f>
        <v>26</v>
      </c>
      <c r="G26" s="11">
        <f>RANK(start!G28,start!G$5:G$36,0)</f>
        <v>14</v>
      </c>
      <c r="H26" s="11">
        <f>RANK(start!H28,start!H$5:H$36,0)</f>
        <v>7</v>
      </c>
      <c r="I26" s="11">
        <f>RANK(start!I28,start!I$5:I$36,0)</f>
        <v>2</v>
      </c>
      <c r="J26" s="11">
        <f>RANK(start!J28,start!J$5:J$36,0)</f>
        <v>9</v>
      </c>
      <c r="K26" s="12">
        <f t="shared" si="2"/>
        <v>24</v>
      </c>
      <c r="L26" s="12">
        <f t="shared" si="1"/>
        <v>32</v>
      </c>
      <c r="M26" s="12">
        <f t="shared" si="1"/>
        <v>32</v>
      </c>
      <c r="N26" s="12">
        <f t="shared" si="1"/>
        <v>7</v>
      </c>
      <c r="O26" s="12">
        <f t="shared" si="1"/>
        <v>19</v>
      </c>
      <c r="P26" s="12">
        <f t="shared" si="1"/>
        <v>26</v>
      </c>
      <c r="Q26" s="12">
        <f t="shared" si="1"/>
        <v>31</v>
      </c>
      <c r="R26" s="12">
        <f t="shared" si="1"/>
        <v>24</v>
      </c>
      <c r="S26" s="60">
        <f t="shared" si="3"/>
        <v>1093567</v>
      </c>
      <c r="T26" s="59">
        <f>raw!J32*1000+100000</f>
        <v>187000</v>
      </c>
      <c r="U26" s="10">
        <f>start!K28*1000+100000</f>
        <v>171000</v>
      </c>
    </row>
    <row r="27" spans="1:21" x14ac:dyDescent="0.3">
      <c r="A27" s="1" t="s">
        <v>37</v>
      </c>
      <c r="B27" s="6">
        <f>start!B29</f>
        <v>45604</v>
      </c>
      <c r="C27" s="11">
        <f>RANK(start!C29,start!C$5:C$36,0)</f>
        <v>8</v>
      </c>
      <c r="D27" s="11">
        <f>RANK(start!D29,start!D$5:D$36,0)</f>
        <v>1</v>
      </c>
      <c r="E27" s="11">
        <f>RANK(start!E29,start!E$5:E$36,0)</f>
        <v>1</v>
      </c>
      <c r="F27" s="11">
        <f>RANK(start!P29,start!P$5:P$36,0)</f>
        <v>25</v>
      </c>
      <c r="G27" s="11">
        <f>RANK(start!G29,start!G$5:G$36,0)</f>
        <v>9</v>
      </c>
      <c r="H27" s="11">
        <f>RANK(start!H29,start!H$5:H$36,0)</f>
        <v>7</v>
      </c>
      <c r="I27" s="11">
        <f>RANK(start!I29,start!I$5:I$36,0)</f>
        <v>2</v>
      </c>
      <c r="J27" s="11">
        <f>RANK(start!J29,start!J$5:J$36,0)</f>
        <v>9</v>
      </c>
      <c r="K27" s="12">
        <f t="shared" si="2"/>
        <v>25</v>
      </c>
      <c r="L27" s="12">
        <f t="shared" si="1"/>
        <v>32</v>
      </c>
      <c r="M27" s="12">
        <f t="shared" si="1"/>
        <v>32</v>
      </c>
      <c r="N27" s="12">
        <f t="shared" si="1"/>
        <v>8</v>
      </c>
      <c r="O27" s="12">
        <f t="shared" si="1"/>
        <v>24</v>
      </c>
      <c r="P27" s="12">
        <f t="shared" si="1"/>
        <v>26</v>
      </c>
      <c r="Q27" s="12">
        <f t="shared" si="1"/>
        <v>31</v>
      </c>
      <c r="R27" s="12">
        <f t="shared" si="1"/>
        <v>24</v>
      </c>
      <c r="S27" s="60">
        <f t="shared" si="3"/>
        <v>1100000</v>
      </c>
      <c r="T27" s="59">
        <f>raw!J33*1000+100000</f>
        <v>198000</v>
      </c>
      <c r="U27" s="10">
        <f>start!K29*1000+100000</f>
        <v>180000</v>
      </c>
    </row>
    <row r="28" spans="1:21" x14ac:dyDescent="0.3">
      <c r="A28" s="1" t="s">
        <v>37</v>
      </c>
      <c r="B28" s="6">
        <f>start!B30</f>
        <v>45605</v>
      </c>
      <c r="C28" s="11">
        <f>RANK(start!C30,start!C$5:C$36,0)</f>
        <v>7</v>
      </c>
      <c r="D28" s="11">
        <f>RANK(start!D30,start!D$5:D$36,0)</f>
        <v>1</v>
      </c>
      <c r="E28" s="11">
        <f>RANK(start!E30,start!E$5:E$36,0)</f>
        <v>1</v>
      </c>
      <c r="F28" s="11">
        <f>RANK(start!P30,start!P$5:P$36,0)</f>
        <v>24</v>
      </c>
      <c r="G28" s="11">
        <f>RANK(start!G30,start!G$5:G$36,0)</f>
        <v>5</v>
      </c>
      <c r="H28" s="11">
        <f>RANK(start!H30,start!H$5:H$36,0)</f>
        <v>7</v>
      </c>
      <c r="I28" s="11">
        <f>RANK(start!I30,start!I$5:I$36,0)</f>
        <v>2</v>
      </c>
      <c r="J28" s="11">
        <f>RANK(start!J30,start!J$5:J$36,0)</f>
        <v>1</v>
      </c>
      <c r="K28" s="12">
        <f t="shared" si="2"/>
        <v>26</v>
      </c>
      <c r="L28" s="12">
        <f t="shared" si="1"/>
        <v>32</v>
      </c>
      <c r="M28" s="12">
        <f t="shared" si="1"/>
        <v>32</v>
      </c>
      <c r="N28" s="12">
        <f t="shared" si="1"/>
        <v>9</v>
      </c>
      <c r="O28" s="12">
        <f t="shared" si="1"/>
        <v>28</v>
      </c>
      <c r="P28" s="12">
        <f t="shared" si="1"/>
        <v>26</v>
      </c>
      <c r="Q28" s="12">
        <f t="shared" si="1"/>
        <v>31</v>
      </c>
      <c r="R28" s="12">
        <f t="shared" si="1"/>
        <v>32</v>
      </c>
      <c r="S28" s="60">
        <f t="shared" si="3"/>
        <v>1100000</v>
      </c>
      <c r="T28" s="59">
        <f>raw!J34*1000+100000</f>
        <v>165000</v>
      </c>
      <c r="U28" s="10">
        <f>start!K30*1000+100000</f>
        <v>150000</v>
      </c>
    </row>
    <row r="29" spans="1:21" x14ac:dyDescent="0.3">
      <c r="A29" s="1" t="s">
        <v>37</v>
      </c>
      <c r="B29" s="6">
        <f>start!B31</f>
        <v>45606</v>
      </c>
      <c r="C29" s="11">
        <f>RANK(start!C31,start!C$5:C$36,0)</f>
        <v>6</v>
      </c>
      <c r="D29" s="11">
        <f>RANK(start!D31,start!D$5:D$36,0)</f>
        <v>1</v>
      </c>
      <c r="E29" s="11">
        <f>RANK(start!E31,start!E$5:E$36,0)</f>
        <v>1</v>
      </c>
      <c r="F29" s="11">
        <f>RANK(start!P31,start!P$5:P$36,0)</f>
        <v>23</v>
      </c>
      <c r="G29" s="11">
        <f>RANK(start!G31,start!G$5:G$36,0)</f>
        <v>1</v>
      </c>
      <c r="H29" s="11">
        <f>RANK(start!H31,start!H$5:H$36,0)</f>
        <v>1</v>
      </c>
      <c r="I29" s="11">
        <f>RANK(start!I31,start!I$5:I$36,0)</f>
        <v>2</v>
      </c>
      <c r="J29" s="11">
        <f>RANK(start!J31,start!J$5:J$36,0)</f>
        <v>1</v>
      </c>
      <c r="K29" s="12">
        <f t="shared" si="2"/>
        <v>27</v>
      </c>
      <c r="L29" s="12">
        <f t="shared" si="1"/>
        <v>32</v>
      </c>
      <c r="M29" s="12">
        <f t="shared" si="1"/>
        <v>32</v>
      </c>
      <c r="N29" s="12">
        <f t="shared" si="1"/>
        <v>10</v>
      </c>
      <c r="O29" s="12">
        <f t="shared" si="1"/>
        <v>32</v>
      </c>
      <c r="P29" s="12">
        <f t="shared" si="1"/>
        <v>32</v>
      </c>
      <c r="Q29" s="12">
        <f t="shared" si="1"/>
        <v>31</v>
      </c>
      <c r="R29" s="12">
        <f t="shared" si="1"/>
        <v>32</v>
      </c>
      <c r="S29" s="60">
        <f t="shared" si="3"/>
        <v>1000000</v>
      </c>
      <c r="T29" s="59">
        <f>raw!J35*1000+100000</f>
        <v>100000</v>
      </c>
      <c r="U29" s="10">
        <f>start!K31*1000+100000</f>
        <v>100000</v>
      </c>
    </row>
    <row r="30" spans="1:21" x14ac:dyDescent="0.3">
      <c r="A30" s="1" t="s">
        <v>38</v>
      </c>
      <c r="B30" s="6">
        <f>start!B32</f>
        <v>45607</v>
      </c>
      <c r="C30" s="11">
        <f>RANK(start!C32,start!C$5:C$36,0)</f>
        <v>5</v>
      </c>
      <c r="D30" s="11">
        <f>RANK(start!D32,start!D$5:D$36,0)</f>
        <v>1</v>
      </c>
      <c r="E30" s="11">
        <f>RANK(start!E32,start!E$5:E$36,0)</f>
        <v>1</v>
      </c>
      <c r="F30" s="11">
        <f>RANK(start!P32,start!P$5:P$36,0)</f>
        <v>22</v>
      </c>
      <c r="G30" s="11">
        <f>RANK(start!G32,start!G$5:G$36,0)</f>
        <v>29</v>
      </c>
      <c r="H30" s="11">
        <f>RANK(start!H32,start!H$5:H$36,0)</f>
        <v>1</v>
      </c>
      <c r="I30" s="11">
        <f>RANK(start!I32,start!I$5:I$36,0)</f>
        <v>2</v>
      </c>
      <c r="J30" s="11">
        <f>RANK(start!J32,start!J$5:J$36,0)</f>
        <v>9</v>
      </c>
      <c r="K30" s="12">
        <f t="shared" si="2"/>
        <v>28</v>
      </c>
      <c r="L30" s="12">
        <f t="shared" si="1"/>
        <v>32</v>
      </c>
      <c r="M30" s="12">
        <f t="shared" si="1"/>
        <v>32</v>
      </c>
      <c r="N30" s="12">
        <f t="shared" si="1"/>
        <v>11</v>
      </c>
      <c r="O30" s="12">
        <f t="shared" si="1"/>
        <v>4</v>
      </c>
      <c r="P30" s="12">
        <f t="shared" si="1"/>
        <v>32</v>
      </c>
      <c r="Q30" s="12">
        <f t="shared" si="1"/>
        <v>31</v>
      </c>
      <c r="R30" s="12">
        <f t="shared" si="1"/>
        <v>24</v>
      </c>
      <c r="S30" s="60">
        <f t="shared" si="3"/>
        <v>1242857</v>
      </c>
      <c r="T30" s="59">
        <f>raw!J36*1000+100000</f>
        <v>174000</v>
      </c>
      <c r="U30" s="10">
        <f>start!K32*1000+100000</f>
        <v>140000</v>
      </c>
    </row>
    <row r="31" spans="1:21" x14ac:dyDescent="0.3">
      <c r="A31" s="1" t="s">
        <v>38</v>
      </c>
      <c r="B31" s="6">
        <f>start!B33</f>
        <v>45608</v>
      </c>
      <c r="C31" s="11">
        <f>RANK(start!C33,start!C$5:C$36,0)</f>
        <v>4</v>
      </c>
      <c r="D31" s="11">
        <f>RANK(start!D33,start!D$5:D$36,0)</f>
        <v>1</v>
      </c>
      <c r="E31" s="11">
        <f>RANK(start!E33,start!E$5:E$36,0)</f>
        <v>1</v>
      </c>
      <c r="F31" s="11">
        <f>RANK(start!P33,start!P$5:P$36,0)</f>
        <v>21</v>
      </c>
      <c r="G31" s="11">
        <f>RANK(start!G33,start!G$5:G$36,0)</f>
        <v>24</v>
      </c>
      <c r="H31" s="11">
        <f>RANK(start!H33,start!H$5:H$36,0)</f>
        <v>1</v>
      </c>
      <c r="I31" s="11">
        <f>RANK(start!I33,start!I$5:I$36,0)</f>
        <v>2</v>
      </c>
      <c r="J31" s="11">
        <f>RANK(start!J33,start!J$5:J$36,0)</f>
        <v>9</v>
      </c>
      <c r="K31" s="12">
        <f t="shared" si="2"/>
        <v>29</v>
      </c>
      <c r="L31" s="12">
        <f t="shared" si="1"/>
        <v>32</v>
      </c>
      <c r="M31" s="12">
        <f t="shared" si="1"/>
        <v>32</v>
      </c>
      <c r="N31" s="12">
        <f t="shared" si="1"/>
        <v>12</v>
      </c>
      <c r="O31" s="12">
        <f t="shared" si="1"/>
        <v>9</v>
      </c>
      <c r="P31" s="12">
        <f t="shared" si="1"/>
        <v>32</v>
      </c>
      <c r="Q31" s="12">
        <f t="shared" si="1"/>
        <v>31</v>
      </c>
      <c r="R31" s="12">
        <f t="shared" si="1"/>
        <v>24</v>
      </c>
      <c r="S31" s="60">
        <f t="shared" si="3"/>
        <v>1187500</v>
      </c>
      <c r="T31" s="59">
        <f>raw!J37*1000+100000</f>
        <v>171000</v>
      </c>
      <c r="U31" s="10">
        <f>start!K33*1000+100000</f>
        <v>144000</v>
      </c>
    </row>
    <row r="32" spans="1:21" x14ac:dyDescent="0.3">
      <c r="A32" s="1" t="s">
        <v>38</v>
      </c>
      <c r="B32" s="6">
        <f>start!B34</f>
        <v>45609</v>
      </c>
      <c r="C32" s="11">
        <f>RANK(start!C34,start!C$5:C$36,0)</f>
        <v>3</v>
      </c>
      <c r="D32" s="11">
        <f>RANK(start!D34,start!D$5:D$36,0)</f>
        <v>1</v>
      </c>
      <c r="E32" s="11">
        <f>RANK(start!E34,start!E$5:E$36,0)</f>
        <v>1</v>
      </c>
      <c r="F32" s="11">
        <f>RANK(start!P34,start!P$5:P$36,0)</f>
        <v>20</v>
      </c>
      <c r="G32" s="11">
        <f>RANK(start!G34,start!G$5:G$36,0)</f>
        <v>19</v>
      </c>
      <c r="H32" s="11">
        <f>RANK(start!H34,start!H$5:H$36,0)</f>
        <v>1</v>
      </c>
      <c r="I32" s="11">
        <f>RANK(start!I34,start!I$5:I$36,0)</f>
        <v>2</v>
      </c>
      <c r="J32" s="11">
        <f>RANK(start!J34,start!J$5:J$36,0)</f>
        <v>9</v>
      </c>
      <c r="K32" s="12">
        <f t="shared" si="2"/>
        <v>30</v>
      </c>
      <c r="L32" s="12">
        <f t="shared" si="1"/>
        <v>32</v>
      </c>
      <c r="M32" s="12">
        <f t="shared" si="1"/>
        <v>32</v>
      </c>
      <c r="N32" s="12">
        <f t="shared" si="1"/>
        <v>13</v>
      </c>
      <c r="O32" s="12">
        <f t="shared" si="1"/>
        <v>14</v>
      </c>
      <c r="P32" s="12">
        <f t="shared" si="1"/>
        <v>32</v>
      </c>
      <c r="Q32" s="12">
        <f t="shared" si="1"/>
        <v>31</v>
      </c>
      <c r="R32" s="12">
        <f t="shared" si="1"/>
        <v>24</v>
      </c>
      <c r="S32" s="60">
        <f t="shared" si="3"/>
        <v>1050561</v>
      </c>
      <c r="T32" s="59">
        <f>raw!J38*1000+100000</f>
        <v>187000</v>
      </c>
      <c r="U32" s="10">
        <f>start!K34*1000+100000</f>
        <v>178000</v>
      </c>
    </row>
    <row r="33" spans="1:21" x14ac:dyDescent="0.3">
      <c r="A33" s="1" t="s">
        <v>38</v>
      </c>
      <c r="B33" s="6">
        <f>start!B35</f>
        <v>45610</v>
      </c>
      <c r="C33" s="11">
        <f>RANK(start!C35,start!C$5:C$36,0)</f>
        <v>2</v>
      </c>
      <c r="D33" s="11">
        <f>RANK(start!D35,start!D$5:D$36,0)</f>
        <v>1</v>
      </c>
      <c r="E33" s="11">
        <f>RANK(start!E35,start!E$5:E$36,0)</f>
        <v>1</v>
      </c>
      <c r="F33" s="11">
        <f>RANK(start!P35,start!P$5:P$36,0)</f>
        <v>19</v>
      </c>
      <c r="G33" s="11">
        <f>RANK(start!G35,start!G$5:G$36,0)</f>
        <v>14</v>
      </c>
      <c r="H33" s="11">
        <f>RANK(start!H35,start!H$5:H$36,0)</f>
        <v>1</v>
      </c>
      <c r="I33" s="11">
        <f>RANK(start!I35,start!I$5:I$36,0)</f>
        <v>2</v>
      </c>
      <c r="J33" s="11">
        <f>RANK(start!J35,start!J$5:J$36,0)</f>
        <v>9</v>
      </c>
      <c r="K33" s="12">
        <f t="shared" si="2"/>
        <v>31</v>
      </c>
      <c r="L33" s="12">
        <f t="shared" si="1"/>
        <v>32</v>
      </c>
      <c r="M33" s="12">
        <f t="shared" si="1"/>
        <v>32</v>
      </c>
      <c r="N33" s="12">
        <f t="shared" si="1"/>
        <v>14</v>
      </c>
      <c r="O33" s="12">
        <f t="shared" si="1"/>
        <v>19</v>
      </c>
      <c r="P33" s="12">
        <f t="shared" si="1"/>
        <v>32</v>
      </c>
      <c r="Q33" s="12">
        <f t="shared" si="1"/>
        <v>31</v>
      </c>
      <c r="R33" s="12">
        <f t="shared" si="1"/>
        <v>24</v>
      </c>
      <c r="S33" s="60">
        <f t="shared" si="3"/>
        <v>1105590</v>
      </c>
      <c r="T33" s="59">
        <f>raw!J39*1000+100000</f>
        <v>178000</v>
      </c>
      <c r="U33" s="10">
        <f>start!K35*1000+100000</f>
        <v>161000</v>
      </c>
    </row>
    <row r="34" spans="1:21" x14ac:dyDescent="0.3">
      <c r="A34" s="1" t="s">
        <v>38</v>
      </c>
      <c r="B34" s="6">
        <f>start!B36</f>
        <v>45611</v>
      </c>
      <c r="C34" s="11">
        <f>RANK(start!C36,start!C$5:C$36,0)</f>
        <v>1</v>
      </c>
      <c r="D34" s="11">
        <f>RANK(start!D36,start!D$5:D$36,0)</f>
        <v>1</v>
      </c>
      <c r="E34" s="11">
        <f>RANK(start!E36,start!E$5:E$36,0)</f>
        <v>1</v>
      </c>
      <c r="F34" s="11">
        <f>RANK(start!P36,start!P$5:P$36,0)</f>
        <v>17</v>
      </c>
      <c r="G34" s="11">
        <f>RANK(start!G36,start!G$5:G$36,0)</f>
        <v>9</v>
      </c>
      <c r="H34" s="11">
        <f>RANK(start!H36,start!H$5:H$36,0)</f>
        <v>1</v>
      </c>
      <c r="I34" s="11">
        <f>RANK(start!I36,start!I$5:I$36,0)</f>
        <v>2</v>
      </c>
      <c r="J34" s="11">
        <f>RANK(start!J36,start!J$5:J$36,0)</f>
        <v>9</v>
      </c>
      <c r="K34" s="12">
        <f t="shared" si="2"/>
        <v>32</v>
      </c>
      <c r="L34" s="12">
        <f t="shared" si="1"/>
        <v>32</v>
      </c>
      <c r="M34" s="12">
        <f t="shared" si="1"/>
        <v>32</v>
      </c>
      <c r="N34" s="12">
        <f t="shared" si="1"/>
        <v>16</v>
      </c>
      <c r="O34" s="12">
        <f t="shared" si="1"/>
        <v>24</v>
      </c>
      <c r="P34" s="12">
        <f t="shared" si="1"/>
        <v>32</v>
      </c>
      <c r="Q34" s="12">
        <f t="shared" si="1"/>
        <v>31</v>
      </c>
      <c r="R34" s="12">
        <f t="shared" si="1"/>
        <v>24</v>
      </c>
      <c r="S34" s="60">
        <f t="shared" si="3"/>
        <v>1085714</v>
      </c>
      <c r="T34" s="59">
        <f>raw!J40*1000+100000</f>
        <v>190000</v>
      </c>
      <c r="U34" s="10">
        <f>start!K36*1000+100000</f>
        <v>175000</v>
      </c>
    </row>
    <row r="35" spans="1:21" x14ac:dyDescent="0.3">
      <c r="A35" s="1"/>
      <c r="B35" s="1"/>
      <c r="C35" s="1"/>
      <c r="D35" s="1"/>
    </row>
    <row r="36" spans="1:21" x14ac:dyDescent="0.3">
      <c r="A36" s="1"/>
      <c r="B36" s="1"/>
      <c r="C36" s="1"/>
      <c r="D36" s="1"/>
    </row>
    <row r="37" spans="1:21" x14ac:dyDescent="0.3">
      <c r="A37" s="1"/>
      <c r="B37" s="1"/>
      <c r="C37" s="1"/>
      <c r="D3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raw</vt:lpstr>
      <vt:lpstr>start</vt:lpstr>
      <vt:lpstr>rank</vt:lpstr>
      <vt:lpstr>id vs id2</vt:lpstr>
      <vt:lpstr>rank (2)</vt:lpstr>
      <vt:lpstr>rank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Lttd</cp:lastModifiedBy>
  <dcterms:created xsi:type="dcterms:W3CDTF">2024-11-19T11:47:01Z</dcterms:created>
  <dcterms:modified xsi:type="dcterms:W3CDTF">2024-11-30T08:29:04Z</dcterms:modified>
</cp:coreProperties>
</file>