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39705\var\www\miau\data\miau\317\"/>
    </mc:Choice>
  </mc:AlternateContent>
  <xr:revisionPtr revIDLastSave="0" documentId="13_ncr:1_{2E7A8AC1-3DE7-45B1-B23B-A94ACF067D42}" xr6:coauthVersionLast="47" xr6:coauthVersionMax="47" xr10:uidLastSave="{00000000-0000-0000-0000-000000000000}"/>
  <bookViews>
    <workbookView xWindow="-108" yWindow="-108" windowWidth="23256" windowHeight="12456" activeTab="1" xr2:uid="{134EAB14-C356-4C59-ABF4-2A53E848E3A2}"/>
  </bookViews>
  <sheets>
    <sheet name="raw data" sheetId="1" r:id="rId1"/>
    <sheet name="ranking" sheetId="2" r:id="rId2"/>
    <sheet name="modelA_1" sheetId="3" r:id="rId3"/>
    <sheet name="modelA_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2" l="1"/>
  <c r="Q16" i="2"/>
  <c r="Q14" i="2"/>
  <c r="Q13" i="2"/>
  <c r="Q12" i="2"/>
  <c r="Q11" i="2"/>
  <c r="Q10" i="2"/>
  <c r="Q9" i="2"/>
  <c r="Q8" i="2"/>
  <c r="Q7" i="2"/>
  <c r="Q6" i="2"/>
  <c r="Q5" i="2"/>
  <c r="P3" i="2"/>
  <c r="P14" i="2"/>
  <c r="P13" i="2"/>
  <c r="P12" i="2"/>
  <c r="P11" i="2"/>
  <c r="P10" i="2"/>
  <c r="P9" i="2"/>
  <c r="P8" i="2"/>
  <c r="P7" i="2"/>
  <c r="P6" i="2"/>
  <c r="P5" i="2"/>
  <c r="O14" i="2"/>
  <c r="O13" i="2"/>
  <c r="O12" i="2"/>
  <c r="O11" i="2"/>
  <c r="O10" i="2"/>
  <c r="O9" i="2"/>
  <c r="O8" i="2"/>
  <c r="O7" i="2"/>
  <c r="O6" i="2"/>
  <c r="O5" i="2"/>
  <c r="N14" i="2"/>
  <c r="N13" i="2"/>
  <c r="N12" i="2"/>
  <c r="N11" i="2"/>
  <c r="N10" i="2"/>
  <c r="N9" i="2"/>
  <c r="N8" i="2"/>
  <c r="N7" i="2"/>
  <c r="N6" i="2"/>
  <c r="N5" i="2"/>
  <c r="L9" i="4"/>
  <c r="L10" i="4"/>
  <c r="L11" i="4"/>
  <c r="L12" i="4"/>
  <c r="L13" i="4"/>
  <c r="L14" i="4"/>
  <c r="L15" i="4"/>
  <c r="L16" i="4"/>
  <c r="L17" i="4"/>
  <c r="L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M3" i="2"/>
  <c r="M14" i="2"/>
  <c r="M13" i="2"/>
  <c r="M12" i="2"/>
  <c r="M11" i="2"/>
  <c r="M10" i="2"/>
  <c r="M9" i="2"/>
  <c r="M8" i="2"/>
  <c r="M7" i="2"/>
  <c r="M6" i="2"/>
  <c r="M5" i="2"/>
  <c r="Q17" i="3"/>
  <c r="P17" i="3"/>
  <c r="O17" i="3"/>
  <c r="N17" i="3"/>
  <c r="M17" i="3"/>
  <c r="Q16" i="3"/>
  <c r="P16" i="3"/>
  <c r="O16" i="3"/>
  <c r="N16" i="3"/>
  <c r="M16" i="3"/>
  <c r="Q15" i="3"/>
  <c r="P15" i="3"/>
  <c r="O15" i="3"/>
  <c r="N15" i="3"/>
  <c r="M15" i="3"/>
  <c r="Q14" i="3"/>
  <c r="P14" i="3"/>
  <c r="O14" i="3"/>
  <c r="N14" i="3"/>
  <c r="M14" i="3"/>
  <c r="Q13" i="3"/>
  <c r="P13" i="3"/>
  <c r="O13" i="3"/>
  <c r="N13" i="3"/>
  <c r="M13" i="3"/>
  <c r="Q12" i="3"/>
  <c r="P12" i="3"/>
  <c r="O12" i="3"/>
  <c r="N12" i="3"/>
  <c r="M12" i="3"/>
  <c r="Q11" i="3"/>
  <c r="P11" i="3"/>
  <c r="O11" i="3"/>
  <c r="N11" i="3"/>
  <c r="M11" i="3"/>
  <c r="Q10" i="3"/>
  <c r="P10" i="3"/>
  <c r="O10" i="3"/>
  <c r="N10" i="3"/>
  <c r="M10" i="3"/>
  <c r="Q9" i="3"/>
  <c r="P9" i="3"/>
  <c r="O9" i="3"/>
  <c r="N9" i="3"/>
  <c r="M9" i="3"/>
  <c r="Q8" i="3"/>
  <c r="P8" i="3"/>
  <c r="O8" i="3"/>
  <c r="N8" i="3"/>
  <c r="M8" i="3"/>
  <c r="Q7" i="3"/>
  <c r="P7" i="3"/>
  <c r="O7" i="3"/>
  <c r="N7" i="3"/>
  <c r="M7" i="3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K14" i="2"/>
  <c r="J14" i="2"/>
  <c r="I14" i="2"/>
  <c r="H14" i="2"/>
  <c r="G14" i="2"/>
  <c r="F14" i="2"/>
  <c r="E14" i="2"/>
  <c r="D14" i="2"/>
  <c r="C14" i="2"/>
  <c r="K13" i="2"/>
  <c r="J13" i="2"/>
  <c r="I13" i="2"/>
  <c r="H13" i="2"/>
  <c r="G13" i="2"/>
  <c r="F13" i="2"/>
  <c r="E13" i="2"/>
  <c r="D13" i="2"/>
  <c r="C13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E10" i="2"/>
  <c r="D10" i="2"/>
  <c r="C10" i="2"/>
  <c r="K9" i="2"/>
  <c r="J9" i="2"/>
  <c r="I9" i="2"/>
  <c r="H9" i="2"/>
  <c r="G9" i="2"/>
  <c r="F9" i="2"/>
  <c r="E9" i="2"/>
  <c r="D9" i="2"/>
  <c r="C9" i="2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K5" i="2"/>
  <c r="J5" i="2"/>
  <c r="I5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<sst xmlns="http://schemas.openxmlformats.org/spreadsheetml/2006/main" count="550" uniqueCount="219">
  <si>
    <t>Top 10 Universities in Europe</t>
  </si>
  <si>
    <t>QS Rankings</t>
  </si>
  <si>
    <t>Ranking</t>
  </si>
  <si>
    <t>Universities</t>
  </si>
  <si>
    <t>Academic Reputation</t>
  </si>
  <si>
    <t>Citation Per Faculty</t>
  </si>
  <si>
    <t>Employment Outcome</t>
  </si>
  <si>
    <t>Employer Reputation</t>
  </si>
  <si>
    <t>Faculty Student Ratio</t>
  </si>
  <si>
    <t>International Faculty Ratio</t>
  </si>
  <si>
    <t>International Research Work</t>
  </si>
  <si>
    <t>International Student Ratio</t>
  </si>
  <si>
    <t>Sustainability</t>
  </si>
  <si>
    <t>ETH Zurich, Switzerland</t>
  </si>
  <si>
    <t>Imperial College London, UK</t>
  </si>
  <si>
    <t>University of Oxford, UK</t>
  </si>
  <si>
    <t>University of Cambridge, UK</t>
  </si>
  <si>
    <t>UCL, UK</t>
  </si>
  <si>
    <t>The University of Edinburgh, UK</t>
  </si>
  <si>
    <t>The University of Manchester, UK</t>
  </si>
  <si>
    <t>King's College London, UK</t>
  </si>
  <si>
    <t>Université PSL, France</t>
  </si>
  <si>
    <t>EPFL – École polytechnique fédérale de Lausanne, Switzerland</t>
  </si>
  <si>
    <t>Times Higher Education</t>
  </si>
  <si>
    <t>Teaching</t>
  </si>
  <si>
    <t>Research Environment</t>
  </si>
  <si>
    <t>Research Quality</t>
  </si>
  <si>
    <t>Industry</t>
  </si>
  <si>
    <t>International Outlook</t>
  </si>
  <si>
    <t>Yellow highlighted universities are mentioned in both Ranking platforms i.e. QS and TSE</t>
  </si>
  <si>
    <t>https://www.topuniversities.com/europe-university-rankings</t>
  </si>
  <si>
    <t>https://www.timeshighereducation.com/student/best-universities/best-universities-europe</t>
  </si>
  <si>
    <t>direction</t>
  </si>
  <si>
    <t>Question: Can each object have the same evaluation value based on the inputs?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</si>
  <si>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</si>
  <si>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</si>
  <si>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</si>
  <si>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</si>
  <si>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</si>
  <si>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</si>
  <si>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</si>
  <si>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2667306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</si>
  <si>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</si>
  <si>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</si>
  <si>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</si>
  <si>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</si>
  <si>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</si>
  <si>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</si>
  <si>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</si>
  <si>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</si>
  <si>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</si>
  <si>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</si>
  <si>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</si>
  <si>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</si>
  <si>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</si>
  <si>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</si>
  <si>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</si>
  <si>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</si>
  <si>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</si>
  <si>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</si>
  <si>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</si>
  <si>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</si>
  <si>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</si>
  <si>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</si>
  <si>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</si>
  <si>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(0+9)/(1)=9</t>
  </si>
  <si>
    <t>(0+829)/(1)=829</t>
  </si>
  <si>
    <t>(0+41)/(1)=41</t>
  </si>
  <si>
    <t>(0+219)/(1)=219</t>
  </si>
  <si>
    <t>(0+65)/(1)=65</t>
  </si>
  <si>
    <t>(0+145)/(1)=145</t>
  </si>
  <si>
    <t>S2</t>
  </si>
  <si>
    <t>(0+8)/(1)=8</t>
  </si>
  <si>
    <t>(0+782)/(1)=782</t>
  </si>
  <si>
    <t>(0+40)/(1)=40</t>
  </si>
  <si>
    <t>(0+172)/(1)=172</t>
  </si>
  <si>
    <t>(0+144)/(1)=144</t>
  </si>
  <si>
    <t>S3</t>
  </si>
  <si>
    <t>(0+7)/(1)=7</t>
  </si>
  <si>
    <t>(0+781)/(1)=781</t>
  </si>
  <si>
    <t>(0+39)/(1)=39</t>
  </si>
  <si>
    <t>(0+171)/(1)=171</t>
  </si>
  <si>
    <t>(0+143)/(1)=143</t>
  </si>
  <si>
    <t>S4</t>
  </si>
  <si>
    <t>(0+6)/(1)=6</t>
  </si>
  <si>
    <t>(0+780)/(1)=780</t>
  </si>
  <si>
    <t>(0+38)/(1)=38</t>
  </si>
  <si>
    <t>(0+170)/(1)=170</t>
  </si>
  <si>
    <t>(0+142)/(1)=142</t>
  </si>
  <si>
    <t>S5</t>
  </si>
  <si>
    <t>(0+5)/(1)=5</t>
  </si>
  <si>
    <t>(0+779)/(1)=779</t>
  </si>
  <si>
    <t>(0+37)/(1)=37</t>
  </si>
  <si>
    <t>(0+141)/(1)=141</t>
  </si>
  <si>
    <t>S6</t>
  </si>
  <si>
    <t>(0+4)/(1)=4</t>
  </si>
  <si>
    <t>(0+706)/(1)=706</t>
  </si>
  <si>
    <t>(0+36)/(1)=36</t>
  </si>
  <si>
    <t>(0+140)/(1)=140</t>
  </si>
  <si>
    <t>S7</t>
  </si>
  <si>
    <t>(0+3)/(1)=3</t>
  </si>
  <si>
    <t>(0+705)/(1)=705</t>
  </si>
  <si>
    <t>(0+139)/(1)=139</t>
  </si>
  <si>
    <t>S8</t>
  </si>
  <si>
    <t>(0+2)/(1)=2</t>
  </si>
  <si>
    <t>(0+704)/(1)=704</t>
  </si>
  <si>
    <t>S9</t>
  </si>
  <si>
    <t>(0+1)/(1)=1</t>
  </si>
  <si>
    <t>(0+667)/(1)=667</t>
  </si>
  <si>
    <t>S10</t>
  </si>
  <si>
    <t>(0+0)/(1)=0</t>
  </si>
  <si>
    <t>(0+666)/(1)=666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</si>
  <si>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</si>
  <si>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</si>
  <si>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</si>
  <si>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</si>
  <si>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</si>
  <si>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</si>
  <si>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</si>
  <si>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</si>
  <si>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</si>
  <si>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</si>
  <si>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</si>
  <si>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</si>
  <si>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</si>
  <si>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</si>
  <si>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</si>
  <si>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</si>
  <si>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</si>
  <si>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Y0: 3430747</t>
  </si>
  <si>
    <t>Y(A5)</t>
  </si>
  <si>
    <t>(9+993.9)/(2)=501.5</t>
  </si>
  <si>
    <t>(9+15.1)/(2)=12.05</t>
  </si>
  <si>
    <t>(976.9+9)/(2)=492.95</t>
  </si>
  <si>
    <t>(9+14.1)/(2)=11.55</t>
  </si>
  <si>
    <t>(8+992.9)/(2)=500.5</t>
  </si>
  <si>
    <t>(8+14.1)/(2)=11.05</t>
  </si>
  <si>
    <t>(975.9+8)/(2)=491.95</t>
  </si>
  <si>
    <t>(8+13.1)/(2)=10.55</t>
  </si>
  <si>
    <t>(7+991.9)/(2)=499.45</t>
  </si>
  <si>
    <t>(7+13.1)/(2)=10.05</t>
  </si>
  <si>
    <t>(974.9+7)/(2)=490.95</t>
  </si>
  <si>
    <t>(7+12)/(2)=9.55</t>
  </si>
  <si>
    <t>(6+990.9)/(2)=498.45</t>
  </si>
  <si>
    <t>(6+12)/(2)=9.05</t>
  </si>
  <si>
    <t>(973.8+6)/(2)=489.95</t>
  </si>
  <si>
    <t>(6+11)/(2)=8.55</t>
  </si>
  <si>
    <t>(5+989.9)/(2)=497.45</t>
  </si>
  <si>
    <t>(5+11)/(2)=8.05</t>
  </si>
  <si>
    <t>(972.8+5)/(2)=488.95</t>
  </si>
  <si>
    <t>(5+10)/(2)=7.55</t>
  </si>
  <si>
    <t>(4+988.9)/(2)=496.45</t>
  </si>
  <si>
    <t>(4+10)/(2)=7.05</t>
  </si>
  <si>
    <t>(971.8+4)/(2)=487.95</t>
  </si>
  <si>
    <t>(4+9)/(2)=6.55</t>
  </si>
  <si>
    <t>(3+987.9)/(2)=495.45</t>
  </si>
  <si>
    <t>(3+7)/(2)=5</t>
  </si>
  <si>
    <t>(970.8+3)/(2)=486.9</t>
  </si>
  <si>
    <t>(3+8)/(2)=5.5</t>
  </si>
  <si>
    <t>(2+986.9)/(2)=494.45</t>
  </si>
  <si>
    <t>(2+6)/(2)=4</t>
  </si>
  <si>
    <t>(969.8+2)/(2)=485.9</t>
  </si>
  <si>
    <t>(2+7)/(2)=4.5</t>
  </si>
  <si>
    <t>(1+985.9)/(2)=493.45</t>
  </si>
  <si>
    <t>(1+5)/(2)=3</t>
  </si>
  <si>
    <t>(968.8+1)/(2)=484.9</t>
  </si>
  <si>
    <t>(1+6)/(2)=3.5</t>
  </si>
  <si>
    <t>(0+984.9)/(2)=492.45</t>
  </si>
  <si>
    <t>(0+0)/(2)=0</t>
  </si>
  <si>
    <t>(967.8+0)/(2)=483.9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</si>
  <si>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</si>
  <si>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</si>
  <si>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A</t>
  </si>
  <si>
    <t>B</t>
  </si>
  <si>
    <t>estimation</t>
  </si>
  <si>
    <t>validation</t>
  </si>
  <si>
    <t>inverse</t>
  </si>
  <si>
    <t>COCO Y0: 1669253</t>
  </si>
  <si>
    <t>(12.9+9)/(2)=10.95</t>
  </si>
  <si>
    <t>(11+9)/(2)=9.95</t>
  </si>
  <si>
    <t>(977.2+9)/(2)=493.05</t>
  </si>
  <si>
    <t>(10+1005)/(2)=507.5</t>
  </si>
  <si>
    <t>(12+8)/(2)=9.95</t>
  </si>
  <si>
    <t>(10+8)/(2)=8.95</t>
  </si>
  <si>
    <t>(976.2+8)/(2)=492.05</t>
  </si>
  <si>
    <t>(8+1004)/(2)=506</t>
  </si>
  <si>
    <t>(7+7)/(2)=6.95</t>
  </si>
  <si>
    <t>(9+7)/(2)=7.95</t>
  </si>
  <si>
    <t>(975.2+7)/(2)=491.05</t>
  </si>
  <si>
    <t>(7+1003.1)/(2)=505</t>
  </si>
  <si>
    <t>(6+6)/(2)=6</t>
  </si>
  <si>
    <t>(8+6)/(2)=6.95</t>
  </si>
  <si>
    <t>(974.2+6)/(2)=490.05</t>
  </si>
  <si>
    <t>(6+1002.1)/(2)=504</t>
  </si>
  <si>
    <t>(5+5)/(2)=5</t>
  </si>
  <si>
    <t>(973.2+5)/(2)=489.1</t>
  </si>
  <si>
    <t>(5+1001.1)/(2)=503</t>
  </si>
  <si>
    <t>(4+4)/(2)=4</t>
  </si>
  <si>
    <t>(972.2+4)/(2)=488.1</t>
  </si>
  <si>
    <t>(4+1000.1)/(2)=502</t>
  </si>
  <si>
    <t>(3+3)/(2)=3</t>
  </si>
  <si>
    <t>(971.2+3)/(2)=487.1</t>
  </si>
  <si>
    <t>(3+999.1)/(2)=501.05</t>
  </si>
  <si>
    <t>(2+2)/(2)=2</t>
  </si>
  <si>
    <t>(970.2+2)/(2)=486.1</t>
  </si>
  <si>
    <t>(2+998.1)/(2)=500.05</t>
  </si>
  <si>
    <t>(1+1)/(2)=1</t>
  </si>
  <si>
    <t>(969.2+1)/(2)=485.1</t>
  </si>
  <si>
    <t>(1+997.1)/(2)=499.05</t>
  </si>
  <si>
    <t>(968.2+0)/(2)=484.1</t>
  </si>
  <si>
    <t>(0+996.1)/(2)=498.05</t>
  </si>
  <si>
    <t>official</t>
  </si>
  <si>
    <t>optimized</t>
  </si>
  <si>
    <t>correl</t>
  </si>
  <si>
    <t>pearson</t>
  </si>
  <si>
    <t>delta</t>
  </si>
  <si>
    <t>Conclusion: the official ranking can not be derived based on an anti-disctimination modell…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</si>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</sst>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0"/>
      <name val="Aptos Narrow"/>
      <family val="2"/>
      <scheme val="minor"/>
    </font>
    <font>
      <i/>
      <u/>
      <sz val="11"/>
      <color theme="1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left" vertical="center"/>
    </xf>
    <xf numFmtId="0" fontId="6" fillId="0" borderId="0" xfId="1" applyFont="1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5" fillId="0" borderId="0" xfId="1"/>
    <xf numFmtId="0" fontId="13" fillId="0" borderId="0" xfId="0" applyFont="1"/>
    <xf numFmtId="0" fontId="0" fillId="7" borderId="0" xfId="0" applyFill="1"/>
    <xf numFmtId="0" fontId="8" fillId="7" borderId="0" xfId="0" applyFont="1" applyFill="1" applyAlignment="1">
      <alignment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right" vertical="center" wrapText="1"/>
    </xf>
    <xf numFmtId="0" fontId="0" fillId="8" borderId="0" xfId="0" applyFill="1"/>
    <xf numFmtId="0" fontId="2" fillId="2" borderId="0" xfId="0" applyFont="1" applyFill="1" applyAlignment="1">
      <alignment horizontal="center"/>
    </xf>
    <xf numFmtId="0" fontId="0" fillId="8" borderId="0" xfId="0" applyFill="1" applyAlignment="1">
      <alignment vertical="center"/>
    </xf>
    <xf numFmtId="0" fontId="10" fillId="5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15ADCD6-9C35-327B-A6AC-56DBD8A2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950831C-CD25-3123-91E7-7269DDA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ABDB515-2594-1E56-FE8F-D0934C08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imeshighereducation.com/student/best-universities/best-universities-europe" TargetMode="External"/><Relationship Id="rId1" Type="http://schemas.openxmlformats.org/officeDocument/2006/relationships/hyperlink" Target="https://www.topuniversities.com/europe-university-ranking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imeshighereducation.com/student/best-universities/best-universities-europe" TargetMode="External"/><Relationship Id="rId1" Type="http://schemas.openxmlformats.org/officeDocument/2006/relationships/hyperlink" Target="https://www.topuniversities.com/europe-university-ranking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66730620241212072408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166925320241212072712.html" TargetMode="External"/><Relationship Id="rId1" Type="http://schemas.openxmlformats.org/officeDocument/2006/relationships/hyperlink" Target="https://miau.my-x.hu/myx-free/coco/test/3430747202412120725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9957-6F03-4464-9ADC-59581DA5D712}">
  <dimension ref="A1:K32"/>
  <sheetViews>
    <sheetView zoomScale="50" zoomScaleNormal="66" workbookViewId="0">
      <selection sqref="A1:XFD1048576"/>
    </sheetView>
  </sheetViews>
  <sheetFormatPr defaultRowHeight="14.4" x14ac:dyDescent="0.3"/>
  <cols>
    <col min="1" max="1" width="9.21875" bestFit="1" customWidth="1"/>
    <col min="2" max="2" width="83.21875" bestFit="1" customWidth="1"/>
    <col min="3" max="3" width="21.21875" bestFit="1" customWidth="1"/>
    <col min="4" max="4" width="22.109375" bestFit="1" customWidth="1"/>
    <col min="5" max="5" width="21.6640625" bestFit="1" customWidth="1"/>
    <col min="6" max="6" width="21" bestFit="1" customWidth="1"/>
    <col min="7" max="7" width="21.6640625" bestFit="1" customWidth="1"/>
    <col min="8" max="8" width="26.5546875" bestFit="1" customWidth="1"/>
    <col min="9" max="9" width="28.33203125" bestFit="1" customWidth="1"/>
    <col min="10" max="10" width="26.77734375" bestFit="1" customWidth="1"/>
    <col min="11" max="11" width="13.88671875" bestFit="1" customWidth="1"/>
  </cols>
  <sheetData>
    <row r="1" spans="1:11" ht="15" thickBot="1" x14ac:dyDescent="0.35">
      <c r="B1" s="21" t="s">
        <v>32</v>
      </c>
      <c r="C1" s="21">
        <v>0</v>
      </c>
      <c r="D1" s="21">
        <v>0</v>
      </c>
      <c r="E1" s="21">
        <v>0</v>
      </c>
      <c r="F1" s="21">
        <v>0</v>
      </c>
      <c r="G1" s="21">
        <v>0</v>
      </c>
      <c r="H1" s="21">
        <v>0</v>
      </c>
      <c r="I1" s="21">
        <v>0</v>
      </c>
      <c r="J1" s="21">
        <v>0</v>
      </c>
      <c r="K1" s="21">
        <v>0</v>
      </c>
    </row>
    <row r="2" spans="1:11" ht="23.4" thickBot="1" x14ac:dyDescent="0.4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22.8" x14ac:dyDescent="0.4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15" thickBot="1" x14ac:dyDescent="0.3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3" t="s">
        <v>12</v>
      </c>
    </row>
    <row r="5" spans="1:11" s="6" customFormat="1" ht="19.95" customHeight="1" x14ac:dyDescent="0.3">
      <c r="A5" s="4">
        <v>1</v>
      </c>
      <c r="B5" s="5" t="s">
        <v>13</v>
      </c>
      <c r="C5" s="4">
        <v>98.8</v>
      </c>
      <c r="D5" s="4">
        <v>97.9</v>
      </c>
      <c r="E5" s="4">
        <v>90.5</v>
      </c>
      <c r="F5" s="4">
        <v>87.2</v>
      </c>
      <c r="G5" s="4">
        <v>65.900000000000006</v>
      </c>
      <c r="H5" s="4">
        <v>100</v>
      </c>
      <c r="I5" s="4">
        <v>95.7</v>
      </c>
      <c r="J5" s="4">
        <v>98.6</v>
      </c>
      <c r="K5" s="4">
        <v>98.8</v>
      </c>
    </row>
    <row r="6" spans="1:11" s="6" customFormat="1" ht="19.95" customHeight="1" x14ac:dyDescent="0.3">
      <c r="A6" s="7">
        <v>2</v>
      </c>
      <c r="B6" s="8" t="s">
        <v>14</v>
      </c>
      <c r="C6" s="7">
        <v>98.5</v>
      </c>
      <c r="D6" s="7">
        <v>93.9</v>
      </c>
      <c r="E6" s="7">
        <v>93.4</v>
      </c>
      <c r="F6" s="7">
        <v>99.5</v>
      </c>
      <c r="G6" s="7">
        <v>98.2</v>
      </c>
      <c r="H6" s="7">
        <v>100</v>
      </c>
      <c r="I6" s="7">
        <v>97.4</v>
      </c>
      <c r="J6" s="7">
        <v>99.6</v>
      </c>
      <c r="K6" s="7">
        <v>99.7</v>
      </c>
    </row>
    <row r="7" spans="1:11" s="6" customFormat="1" ht="19.95" customHeight="1" x14ac:dyDescent="0.3">
      <c r="A7" s="7">
        <v>3</v>
      </c>
      <c r="B7" s="8" t="s">
        <v>15</v>
      </c>
      <c r="C7" s="7">
        <v>100</v>
      </c>
      <c r="D7" s="7">
        <v>84.4</v>
      </c>
      <c r="E7" s="7">
        <v>100</v>
      </c>
      <c r="F7" s="7">
        <v>100</v>
      </c>
      <c r="G7" s="7">
        <v>100</v>
      </c>
      <c r="H7" s="7">
        <v>98.1</v>
      </c>
      <c r="I7" s="7">
        <v>100</v>
      </c>
      <c r="J7" s="7">
        <v>97.7</v>
      </c>
      <c r="K7" s="7">
        <v>85</v>
      </c>
    </row>
    <row r="8" spans="1:11" s="6" customFormat="1" ht="19.95" customHeight="1" x14ac:dyDescent="0.3">
      <c r="A8" s="7">
        <v>4</v>
      </c>
      <c r="B8" s="8" t="s">
        <v>16</v>
      </c>
      <c r="C8" s="7">
        <v>100</v>
      </c>
      <c r="D8" s="7">
        <v>84.6</v>
      </c>
      <c r="E8" s="7">
        <v>100</v>
      </c>
      <c r="F8" s="7">
        <v>100</v>
      </c>
      <c r="G8" s="7">
        <v>100</v>
      </c>
      <c r="H8" s="7">
        <v>100</v>
      </c>
      <c r="I8" s="7">
        <v>99.3</v>
      </c>
      <c r="J8" s="7">
        <v>94.8</v>
      </c>
      <c r="K8" s="7">
        <v>84.8</v>
      </c>
    </row>
    <row r="9" spans="1:11" s="6" customFormat="1" ht="19.95" customHeight="1" x14ac:dyDescent="0.3">
      <c r="A9" s="7">
        <v>5</v>
      </c>
      <c r="B9" s="8" t="s">
        <v>17</v>
      </c>
      <c r="C9" s="7">
        <v>99.5</v>
      </c>
      <c r="D9" s="7">
        <v>72.2</v>
      </c>
      <c r="E9" s="7">
        <v>70.3</v>
      </c>
      <c r="F9" s="7">
        <v>98.3</v>
      </c>
      <c r="G9" s="7">
        <v>95.9</v>
      </c>
      <c r="H9" s="7">
        <v>99</v>
      </c>
      <c r="I9" s="7">
        <v>99.9</v>
      </c>
      <c r="J9" s="7">
        <v>100</v>
      </c>
      <c r="K9" s="7">
        <v>74.8</v>
      </c>
    </row>
    <row r="10" spans="1:11" s="6" customFormat="1" ht="19.95" customHeight="1" x14ac:dyDescent="0.3">
      <c r="A10" s="7">
        <v>6</v>
      </c>
      <c r="B10" s="8" t="s">
        <v>18</v>
      </c>
      <c r="C10" s="7">
        <v>98.3</v>
      </c>
      <c r="D10" s="7">
        <v>47.7</v>
      </c>
      <c r="E10" s="7">
        <v>55.9</v>
      </c>
      <c r="F10" s="7">
        <v>97.2</v>
      </c>
      <c r="G10" s="7">
        <v>65.599999999999994</v>
      </c>
      <c r="H10" s="7">
        <v>98.7</v>
      </c>
      <c r="I10" s="7">
        <v>99.5</v>
      </c>
      <c r="J10" s="7">
        <v>99.8</v>
      </c>
      <c r="K10" s="7">
        <v>99</v>
      </c>
    </row>
    <row r="11" spans="1:11" s="6" customFormat="1" ht="19.95" customHeight="1" x14ac:dyDescent="0.3">
      <c r="A11" s="7">
        <v>7</v>
      </c>
      <c r="B11" s="9" t="s">
        <v>19</v>
      </c>
      <c r="C11" s="7">
        <v>95.6</v>
      </c>
      <c r="D11" s="7">
        <v>45.1</v>
      </c>
      <c r="E11" s="7">
        <v>87.6</v>
      </c>
      <c r="F11" s="7">
        <v>98.1</v>
      </c>
      <c r="G11" s="7">
        <v>51.3</v>
      </c>
      <c r="H11" s="7">
        <v>93.1</v>
      </c>
      <c r="I11" s="7">
        <v>99.2</v>
      </c>
      <c r="J11" s="7">
        <v>99.2</v>
      </c>
      <c r="K11" s="7">
        <v>99.8</v>
      </c>
    </row>
    <row r="12" spans="1:11" s="6" customFormat="1" ht="19.95" customHeight="1" x14ac:dyDescent="0.3">
      <c r="A12" s="7">
        <v>8</v>
      </c>
      <c r="B12" s="8" t="s">
        <v>20</v>
      </c>
      <c r="C12" s="7">
        <v>90.3</v>
      </c>
      <c r="D12" s="7">
        <v>53.6</v>
      </c>
      <c r="E12" s="7">
        <v>59.8</v>
      </c>
      <c r="F12" s="7">
        <v>85.7</v>
      </c>
      <c r="G12" s="7">
        <v>64.3</v>
      </c>
      <c r="H12" s="7">
        <v>99.1</v>
      </c>
      <c r="I12" s="7">
        <v>98.6</v>
      </c>
      <c r="J12" s="7">
        <v>99.5</v>
      </c>
      <c r="K12" s="7">
        <v>96.2</v>
      </c>
    </row>
    <row r="13" spans="1:11" s="6" customFormat="1" ht="19.95" customHeight="1" x14ac:dyDescent="0.3">
      <c r="A13" s="7">
        <v>9</v>
      </c>
      <c r="B13" s="9" t="s">
        <v>21</v>
      </c>
      <c r="C13" s="7">
        <v>74.400000000000006</v>
      </c>
      <c r="D13" s="7">
        <v>87.6</v>
      </c>
      <c r="E13" s="7">
        <v>97.1</v>
      </c>
      <c r="F13" s="7">
        <v>97.6</v>
      </c>
      <c r="G13" s="7">
        <v>98.1</v>
      </c>
      <c r="H13" s="7">
        <v>62.3</v>
      </c>
      <c r="I13" s="7">
        <v>99.8</v>
      </c>
      <c r="J13" s="7">
        <v>65</v>
      </c>
      <c r="K13" s="7">
        <v>73.400000000000006</v>
      </c>
    </row>
    <row r="14" spans="1:11" s="6" customFormat="1" ht="19.95" customHeight="1" x14ac:dyDescent="0.3">
      <c r="A14" s="7">
        <v>10</v>
      </c>
      <c r="B14" s="8" t="s">
        <v>22</v>
      </c>
      <c r="C14" s="7">
        <v>84.2</v>
      </c>
      <c r="D14" s="7">
        <v>93.6</v>
      </c>
      <c r="E14" s="7">
        <v>27.2</v>
      </c>
      <c r="F14" s="7">
        <v>67.2</v>
      </c>
      <c r="G14" s="7">
        <v>91.2</v>
      </c>
      <c r="H14" s="7">
        <v>100</v>
      </c>
      <c r="I14" s="7">
        <v>81.7</v>
      </c>
      <c r="J14" s="7">
        <v>100</v>
      </c>
      <c r="K14" s="7">
        <v>86.7</v>
      </c>
    </row>
    <row r="15" spans="1:11" x14ac:dyDescent="0.3">
      <c r="B15" s="20" t="s">
        <v>30</v>
      </c>
    </row>
    <row r="16" spans="1:11" ht="15" thickBot="1" x14ac:dyDescent="0.35">
      <c r="B16" s="21" t="s">
        <v>32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ht="23.4" thickBot="1" x14ac:dyDescent="0.45">
      <c r="A17" s="47" t="s">
        <v>0</v>
      </c>
      <c r="B17" s="48"/>
      <c r="C17" s="48"/>
      <c r="D17" s="48"/>
      <c r="E17" s="48"/>
      <c r="F17" s="48"/>
      <c r="G17" s="49"/>
    </row>
    <row r="18" spans="1:7" ht="22.8" x14ac:dyDescent="0.4">
      <c r="A18" s="50" t="s">
        <v>23</v>
      </c>
      <c r="B18" s="51"/>
      <c r="C18" s="51"/>
      <c r="D18" s="51"/>
      <c r="E18" s="51"/>
      <c r="F18" s="51"/>
      <c r="G18" s="52"/>
    </row>
    <row r="19" spans="1:7" ht="15" thickBot="1" x14ac:dyDescent="0.35">
      <c r="A19" s="1" t="s">
        <v>2</v>
      </c>
      <c r="B19" s="2" t="s">
        <v>3</v>
      </c>
      <c r="C19" s="2" t="s">
        <v>24</v>
      </c>
      <c r="D19" s="2" t="s">
        <v>25</v>
      </c>
      <c r="E19" s="2" t="s">
        <v>26</v>
      </c>
      <c r="F19" s="2" t="s">
        <v>27</v>
      </c>
      <c r="G19" s="3" t="s">
        <v>28</v>
      </c>
    </row>
    <row r="20" spans="1:7" ht="19.95" customHeight="1" x14ac:dyDescent="0.3">
      <c r="A20" s="10">
        <v>1</v>
      </c>
      <c r="B20" s="5" t="s">
        <v>15</v>
      </c>
      <c r="C20" s="4">
        <v>96.8</v>
      </c>
      <c r="D20" s="4">
        <v>100</v>
      </c>
      <c r="E20" s="4">
        <v>98.8</v>
      </c>
      <c r="F20" s="4">
        <v>99.6</v>
      </c>
      <c r="G20" s="11">
        <v>97.3</v>
      </c>
    </row>
    <row r="21" spans="1:7" ht="19.95" customHeight="1" x14ac:dyDescent="0.3">
      <c r="A21" s="12">
        <v>2</v>
      </c>
      <c r="B21" s="8" t="s">
        <v>16</v>
      </c>
      <c r="C21" s="7">
        <v>95.9</v>
      </c>
      <c r="D21" s="7">
        <v>99.9</v>
      </c>
      <c r="E21" s="7">
        <v>97.6</v>
      </c>
      <c r="F21" s="7">
        <v>88.4</v>
      </c>
      <c r="G21" s="13">
        <v>97.1</v>
      </c>
    </row>
    <row r="22" spans="1:7" ht="19.95" customHeight="1" x14ac:dyDescent="0.3">
      <c r="A22" s="12">
        <v>3</v>
      </c>
      <c r="B22" s="8" t="s">
        <v>14</v>
      </c>
      <c r="C22" s="7">
        <v>89.3</v>
      </c>
      <c r="D22" s="7">
        <v>94.9</v>
      </c>
      <c r="E22" s="7">
        <v>98.5</v>
      </c>
      <c r="F22" s="7">
        <v>90.8</v>
      </c>
      <c r="G22" s="13">
        <v>98.3</v>
      </c>
    </row>
    <row r="23" spans="1:7" ht="19.95" customHeight="1" x14ac:dyDescent="0.3">
      <c r="A23" s="12">
        <v>4</v>
      </c>
      <c r="B23" s="5" t="s">
        <v>13</v>
      </c>
      <c r="C23" s="7">
        <v>87.3</v>
      </c>
      <c r="D23" s="7">
        <v>97.2</v>
      </c>
      <c r="E23" s="7">
        <v>95.1</v>
      </c>
      <c r="F23" s="7">
        <v>84</v>
      </c>
      <c r="G23" s="13">
        <v>95.3</v>
      </c>
    </row>
    <row r="24" spans="1:7" ht="19.95" customHeight="1" x14ac:dyDescent="0.3">
      <c r="A24" s="12">
        <v>5</v>
      </c>
      <c r="B24" s="8" t="s">
        <v>17</v>
      </c>
      <c r="C24" s="7">
        <v>77.599999999999994</v>
      </c>
      <c r="D24" s="7">
        <v>86.2</v>
      </c>
      <c r="E24" s="7">
        <v>98.4</v>
      </c>
      <c r="F24" s="7">
        <v>74.900000000000006</v>
      </c>
      <c r="G24" s="13">
        <v>97.7</v>
      </c>
    </row>
    <row r="25" spans="1:7" ht="19.95" customHeight="1" x14ac:dyDescent="0.3">
      <c r="A25" s="12">
        <v>7</v>
      </c>
      <c r="B25" s="8" t="s">
        <v>18</v>
      </c>
      <c r="C25" s="7">
        <v>72.2</v>
      </c>
      <c r="D25" s="7">
        <v>77.099999999999994</v>
      </c>
      <c r="E25" s="7">
        <v>95.7</v>
      </c>
      <c r="F25" s="7">
        <v>72.2</v>
      </c>
      <c r="G25" s="13">
        <v>96.6</v>
      </c>
    </row>
    <row r="26" spans="1:7" ht="19.95" customHeight="1" x14ac:dyDescent="0.3">
      <c r="A26" s="12">
        <v>8</v>
      </c>
      <c r="B26" s="8" t="s">
        <v>22</v>
      </c>
      <c r="C26" s="7">
        <v>73.599999999999994</v>
      </c>
      <c r="D26" s="7">
        <v>72.400000000000006</v>
      </c>
      <c r="E26" s="7">
        <v>88.5</v>
      </c>
      <c r="F26" s="7">
        <v>100</v>
      </c>
      <c r="G26" s="13">
        <v>95.3</v>
      </c>
    </row>
    <row r="27" spans="1:7" ht="19.95" customHeight="1" thickBot="1" x14ac:dyDescent="0.35">
      <c r="A27" s="14">
        <v>9</v>
      </c>
      <c r="B27" s="15" t="s">
        <v>20</v>
      </c>
      <c r="C27" s="16">
        <v>60.1</v>
      </c>
      <c r="D27" s="16">
        <v>74.3</v>
      </c>
      <c r="E27" s="16">
        <v>97.2</v>
      </c>
      <c r="F27" s="16">
        <v>76.2</v>
      </c>
      <c r="G27" s="17">
        <v>97.2</v>
      </c>
    </row>
    <row r="28" spans="1:7" x14ac:dyDescent="0.3">
      <c r="B28" s="20" t="s">
        <v>31</v>
      </c>
    </row>
    <row r="30" spans="1:7" x14ac:dyDescent="0.3">
      <c r="A30" s="18"/>
      <c r="B30" s="19" t="s">
        <v>29</v>
      </c>
    </row>
    <row r="32" spans="1:7" x14ac:dyDescent="0.3">
      <c r="B32" s="21" t="s">
        <v>33</v>
      </c>
    </row>
  </sheetData>
  <mergeCells count="4">
    <mergeCell ref="A2:K2"/>
    <mergeCell ref="A3:K3"/>
    <mergeCell ref="A17:G17"/>
    <mergeCell ref="A18:G18"/>
  </mergeCells>
  <hyperlinks>
    <hyperlink ref="B15" r:id="rId1" xr:uid="{1A3EB490-A060-487D-B564-8C1FE8D981B9}"/>
    <hyperlink ref="B28" r:id="rId2" xr:uid="{AD527ED8-3145-44BF-A343-CD24FC99C5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2E40-D39D-43C4-A4CC-00FC47DE1788}">
  <dimension ref="A1:U32"/>
  <sheetViews>
    <sheetView tabSelected="1" zoomScale="50" zoomScaleNormal="66" workbookViewId="0">
      <selection activeCell="S5" sqref="S5:U13"/>
    </sheetView>
  </sheetViews>
  <sheetFormatPr defaultRowHeight="14.4" x14ac:dyDescent="0.3"/>
  <cols>
    <col min="1" max="1" width="9.21875" bestFit="1" customWidth="1"/>
    <col min="2" max="2" width="83.21875" bestFit="1" customWidth="1"/>
    <col min="3" max="3" width="21.21875" bestFit="1" customWidth="1"/>
    <col min="4" max="4" width="22.109375" bestFit="1" customWidth="1"/>
    <col min="5" max="5" width="21.6640625" bestFit="1" customWidth="1"/>
    <col min="6" max="6" width="21" bestFit="1" customWidth="1"/>
    <col min="7" max="7" width="21.6640625" bestFit="1" customWidth="1"/>
    <col min="8" max="8" width="26.5546875" bestFit="1" customWidth="1"/>
    <col min="9" max="9" width="28.33203125" bestFit="1" customWidth="1"/>
    <col min="10" max="10" width="26.77734375" bestFit="1" customWidth="1"/>
    <col min="11" max="11" width="13.88671875" bestFit="1" customWidth="1"/>
    <col min="12" max="12" width="5.88671875" bestFit="1" customWidth="1"/>
    <col min="13" max="13" width="14.33203125" bestFit="1" customWidth="1"/>
    <col min="14" max="14" width="10.5546875" bestFit="1" customWidth="1"/>
    <col min="15" max="15" width="8.33203125" bestFit="1" customWidth="1"/>
    <col min="16" max="16" width="10.109375" bestFit="1" customWidth="1"/>
  </cols>
  <sheetData>
    <row r="1" spans="1:21" ht="15" thickBot="1" x14ac:dyDescent="0.35">
      <c r="B1" s="21" t="s">
        <v>32</v>
      </c>
      <c r="C1" s="21">
        <v>0</v>
      </c>
      <c r="D1" s="21">
        <v>0</v>
      </c>
      <c r="E1" s="21">
        <v>0</v>
      </c>
      <c r="F1" s="21">
        <v>0</v>
      </c>
      <c r="G1" s="21">
        <v>0</v>
      </c>
      <c r="H1" s="21">
        <v>0</v>
      </c>
      <c r="I1" s="21">
        <v>0</v>
      </c>
      <c r="J1" s="21">
        <v>0</v>
      </c>
      <c r="K1" s="21">
        <v>0</v>
      </c>
    </row>
    <row r="2" spans="1:21" ht="23.4" thickBot="1" x14ac:dyDescent="0.4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6"/>
      <c r="M2" t="s">
        <v>213</v>
      </c>
      <c r="P2" t="s">
        <v>214</v>
      </c>
    </row>
    <row r="3" spans="1:21" ht="22.8" x14ac:dyDescent="0.4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t="s">
        <v>172</v>
      </c>
      <c r="M3">
        <f>CORREL(M5:M14,A5:A14)</f>
        <v>-0.75745749835923837</v>
      </c>
      <c r="P3">
        <f>PEARSON(O5:O14,P5:P14)</f>
        <v>0.66757830735138246</v>
      </c>
    </row>
    <row r="4" spans="1:21" ht="15" thickBot="1" x14ac:dyDescent="0.3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3" t="s">
        <v>12</v>
      </c>
      <c r="L4" s="23" t="s">
        <v>34</v>
      </c>
      <c r="M4" s="41" t="s">
        <v>174</v>
      </c>
      <c r="N4" s="41" t="s">
        <v>175</v>
      </c>
      <c r="O4" s="53" t="s">
        <v>211</v>
      </c>
      <c r="P4" s="53" t="s">
        <v>212</v>
      </c>
      <c r="Q4" s="53" t="s">
        <v>215</v>
      </c>
    </row>
    <row r="5" spans="1:21" s="6" customFormat="1" ht="19.95" customHeight="1" x14ac:dyDescent="0.3">
      <c r="A5" s="4">
        <v>1</v>
      </c>
      <c r="B5" s="5" t="s">
        <v>13</v>
      </c>
      <c r="C5" s="4">
        <f>RANK('raw data'!C5,'raw data'!C$5:C$14,'raw data'!C$1)</f>
        <v>4</v>
      </c>
      <c r="D5" s="4">
        <f>RANK('raw data'!D5,'raw data'!D$5:D$14,'raw data'!D$1)</f>
        <v>1</v>
      </c>
      <c r="E5" s="4">
        <f>RANK('raw data'!E5,'raw data'!E$5:E$14,'raw data'!E$1)</f>
        <v>5</v>
      </c>
      <c r="F5" s="4">
        <f>RANK('raw data'!F5,'raw data'!F$5:F$14,'raw data'!F$1)</f>
        <v>8</v>
      </c>
      <c r="G5" s="4">
        <f>RANK('raw data'!G5,'raw data'!G$5:G$14,'raw data'!G$1)</f>
        <v>7</v>
      </c>
      <c r="H5" s="4">
        <f>RANK('raw data'!H5,'raw data'!H$5:H$14,'raw data'!H$1)</f>
        <v>1</v>
      </c>
      <c r="I5" s="4">
        <f>RANK('raw data'!I5,'raw data'!I$5:I$14,'raw data'!I$1)</f>
        <v>9</v>
      </c>
      <c r="J5" s="4">
        <f>RANK('raw data'!J5,'raw data'!J$5:J$14,'raw data'!J$1)</f>
        <v>7</v>
      </c>
      <c r="K5" s="4">
        <f>RANK('raw data'!K5,'raw data'!K$5:K$14,'raw data'!K$1)</f>
        <v>4</v>
      </c>
      <c r="L5" s="6">
        <v>1000</v>
      </c>
      <c r="M5" s="6">
        <f>modelA_2!F44</f>
        <v>1005</v>
      </c>
      <c r="N5" s="6">
        <f>IF(modelA_2!I44*modelA_2!Z44&lt;=0,1,0)</f>
        <v>1</v>
      </c>
      <c r="O5" s="6">
        <f>A5</f>
        <v>1</v>
      </c>
      <c r="P5" s="6">
        <f>RANK(M5,M$5:M$14,0)</f>
        <v>4</v>
      </c>
      <c r="Q5" s="6">
        <f>O5-P5</f>
        <v>-3</v>
      </c>
      <c r="S5" s="54" t="s">
        <v>216</v>
      </c>
      <c r="T5" s="54"/>
      <c r="U5" s="54"/>
    </row>
    <row r="6" spans="1:21" s="6" customFormat="1" ht="19.95" customHeight="1" x14ac:dyDescent="0.3">
      <c r="A6" s="7">
        <v>2</v>
      </c>
      <c r="B6" s="8" t="s">
        <v>14</v>
      </c>
      <c r="C6" s="4">
        <f>RANK('raw data'!C6,'raw data'!C$5:C$14,'raw data'!C$1)</f>
        <v>5</v>
      </c>
      <c r="D6" s="4">
        <f>RANK('raw data'!D6,'raw data'!D$5:D$14,'raw data'!D$1)</f>
        <v>2</v>
      </c>
      <c r="E6" s="4">
        <f>RANK('raw data'!E6,'raw data'!E$5:E$14,'raw data'!E$1)</f>
        <v>4</v>
      </c>
      <c r="F6" s="4">
        <f>RANK('raw data'!F6,'raw data'!F$5:F$14,'raw data'!F$1)</f>
        <v>3</v>
      </c>
      <c r="G6" s="4">
        <f>RANK('raw data'!G6,'raw data'!G$5:G$14,'raw data'!G$1)</f>
        <v>3</v>
      </c>
      <c r="H6" s="4">
        <f>RANK('raw data'!H6,'raw data'!H$5:H$14,'raw data'!H$1)</f>
        <v>1</v>
      </c>
      <c r="I6" s="4">
        <f>RANK('raw data'!I6,'raw data'!I$5:I$14,'raw data'!I$1)</f>
        <v>8</v>
      </c>
      <c r="J6" s="4">
        <f>RANK('raw data'!J6,'raw data'!J$5:J$14,'raw data'!J$1)</f>
        <v>4</v>
      </c>
      <c r="K6" s="4">
        <f>RANK('raw data'!K6,'raw data'!K$5:K$14,'raw data'!K$1)</f>
        <v>2</v>
      </c>
      <c r="L6" s="6">
        <v>1000</v>
      </c>
      <c r="M6" s="6">
        <f>modelA_2!F45</f>
        <v>1009</v>
      </c>
      <c r="N6" s="6">
        <f>IF(modelA_2!I45*modelA_2!Z45&lt;=0,1,0)</f>
        <v>1</v>
      </c>
      <c r="O6" s="6">
        <f t="shared" ref="O6:O14" si="0">A6</f>
        <v>2</v>
      </c>
      <c r="P6" s="6">
        <f t="shared" ref="P6:P14" si="1">RANK(M6,M$5:M$14,0)</f>
        <v>3</v>
      </c>
      <c r="Q6" s="6">
        <f t="shared" ref="Q6:Q14" si="2">O6-P6</f>
        <v>-1</v>
      </c>
      <c r="S6" s="54"/>
      <c r="T6" s="54"/>
      <c r="U6" s="54"/>
    </row>
    <row r="7" spans="1:21" s="6" customFormat="1" ht="19.95" customHeight="1" x14ac:dyDescent="0.3">
      <c r="A7" s="7">
        <v>3</v>
      </c>
      <c r="B7" s="8" t="s">
        <v>15</v>
      </c>
      <c r="C7" s="4">
        <f>RANK('raw data'!C7,'raw data'!C$5:C$14,'raw data'!C$1)</f>
        <v>1</v>
      </c>
      <c r="D7" s="4">
        <f>RANK('raw data'!D7,'raw data'!D$5:D$14,'raw data'!D$1)</f>
        <v>6</v>
      </c>
      <c r="E7" s="4">
        <f>RANK('raw data'!E7,'raw data'!E$5:E$14,'raw data'!E$1)</f>
        <v>1</v>
      </c>
      <c r="F7" s="4">
        <f>RANK('raw data'!F7,'raw data'!F$5:F$14,'raw data'!F$1)</f>
        <v>1</v>
      </c>
      <c r="G7" s="4">
        <f>RANK('raw data'!G7,'raw data'!G$5:G$14,'raw data'!G$1)</f>
        <v>1</v>
      </c>
      <c r="H7" s="4">
        <f>RANK('raw data'!H7,'raw data'!H$5:H$14,'raw data'!H$1)</f>
        <v>8</v>
      </c>
      <c r="I7" s="4">
        <f>RANK('raw data'!I7,'raw data'!I$5:I$14,'raw data'!I$1)</f>
        <v>1</v>
      </c>
      <c r="J7" s="4">
        <f>RANK('raw data'!J7,'raw data'!J$5:J$14,'raw data'!J$1)</f>
        <v>8</v>
      </c>
      <c r="K7" s="4">
        <f>RANK('raw data'!K7,'raw data'!K$5:K$14,'raw data'!K$1)</f>
        <v>7</v>
      </c>
      <c r="L7" s="6">
        <v>1000</v>
      </c>
      <c r="M7" s="6">
        <f>modelA_2!F46</f>
        <v>1011</v>
      </c>
      <c r="N7" s="6">
        <f>IF(modelA_2!I46*modelA_2!Z46&lt;=0,1,0)</f>
        <v>1</v>
      </c>
      <c r="O7" s="6">
        <f t="shared" si="0"/>
        <v>3</v>
      </c>
      <c r="P7" s="6">
        <f t="shared" si="1"/>
        <v>2</v>
      </c>
      <c r="Q7" s="6">
        <f t="shared" si="2"/>
        <v>1</v>
      </c>
      <c r="S7" s="54"/>
      <c r="T7" s="54"/>
      <c r="U7" s="54"/>
    </row>
    <row r="8" spans="1:21" s="6" customFormat="1" ht="19.95" customHeight="1" x14ac:dyDescent="0.3">
      <c r="A8" s="7">
        <v>4</v>
      </c>
      <c r="B8" s="8" t="s">
        <v>16</v>
      </c>
      <c r="C8" s="4">
        <f>RANK('raw data'!C8,'raw data'!C$5:C$14,'raw data'!C$1)</f>
        <v>1</v>
      </c>
      <c r="D8" s="4">
        <f>RANK('raw data'!D8,'raw data'!D$5:D$14,'raw data'!D$1)</f>
        <v>5</v>
      </c>
      <c r="E8" s="4">
        <f>RANK('raw data'!E8,'raw data'!E$5:E$14,'raw data'!E$1)</f>
        <v>1</v>
      </c>
      <c r="F8" s="4">
        <f>RANK('raw data'!F8,'raw data'!F$5:F$14,'raw data'!F$1)</f>
        <v>1</v>
      </c>
      <c r="G8" s="4">
        <f>RANK('raw data'!G8,'raw data'!G$5:G$14,'raw data'!G$1)</f>
        <v>1</v>
      </c>
      <c r="H8" s="4">
        <f>RANK('raw data'!H8,'raw data'!H$5:H$14,'raw data'!H$1)</f>
        <v>1</v>
      </c>
      <c r="I8" s="4">
        <f>RANK('raw data'!I8,'raw data'!I$5:I$14,'raw data'!I$1)</f>
        <v>5</v>
      </c>
      <c r="J8" s="4">
        <f>RANK('raw data'!J8,'raw data'!J$5:J$14,'raw data'!J$1)</f>
        <v>9</v>
      </c>
      <c r="K8" s="4">
        <f>RANK('raw data'!K8,'raw data'!K$5:K$14,'raw data'!K$1)</f>
        <v>8</v>
      </c>
      <c r="L8" s="6">
        <v>1000</v>
      </c>
      <c r="M8" s="42">
        <f>modelA_2!F47</f>
        <v>1018</v>
      </c>
      <c r="N8" s="6">
        <f>IF(modelA_2!I47*modelA_2!Z47&lt;=0,1,0)</f>
        <v>1</v>
      </c>
      <c r="O8" s="6">
        <f t="shared" si="0"/>
        <v>4</v>
      </c>
      <c r="P8" s="6">
        <f t="shared" si="1"/>
        <v>1</v>
      </c>
      <c r="Q8" s="6">
        <f t="shared" si="2"/>
        <v>3</v>
      </c>
      <c r="S8" s="54"/>
      <c r="T8" s="54"/>
      <c r="U8" s="54"/>
    </row>
    <row r="9" spans="1:21" s="6" customFormat="1" ht="19.95" customHeight="1" x14ac:dyDescent="0.3">
      <c r="A9" s="7">
        <v>5</v>
      </c>
      <c r="B9" s="8" t="s">
        <v>17</v>
      </c>
      <c r="C9" s="4">
        <f>RANK('raw data'!C9,'raw data'!C$5:C$14,'raw data'!C$1)</f>
        <v>3</v>
      </c>
      <c r="D9" s="4">
        <f>RANK('raw data'!D9,'raw data'!D$5:D$14,'raw data'!D$1)</f>
        <v>7</v>
      </c>
      <c r="E9" s="4">
        <f>RANK('raw data'!E9,'raw data'!E$5:E$14,'raw data'!E$1)</f>
        <v>7</v>
      </c>
      <c r="F9" s="4">
        <f>RANK('raw data'!F9,'raw data'!F$5:F$14,'raw data'!F$1)</f>
        <v>4</v>
      </c>
      <c r="G9" s="4">
        <f>RANK('raw data'!G9,'raw data'!G$5:G$14,'raw data'!G$1)</f>
        <v>5</v>
      </c>
      <c r="H9" s="4">
        <f>RANK('raw data'!H9,'raw data'!H$5:H$14,'raw data'!H$1)</f>
        <v>6</v>
      </c>
      <c r="I9" s="4">
        <f>RANK('raw data'!I9,'raw data'!I$5:I$14,'raw data'!I$1)</f>
        <v>2</v>
      </c>
      <c r="J9" s="4">
        <f>RANK('raw data'!J9,'raw data'!J$5:J$14,'raw data'!J$1)</f>
        <v>1</v>
      </c>
      <c r="K9" s="4">
        <f>RANK('raw data'!K9,'raw data'!K$5:K$14,'raw data'!K$1)</f>
        <v>9</v>
      </c>
      <c r="L9" s="6">
        <v>1000</v>
      </c>
      <c r="M9" s="6">
        <f>modelA_2!F48</f>
        <v>999.9</v>
      </c>
      <c r="N9" s="6">
        <f>IF(modelA_2!I48*modelA_2!Z48&lt;=0,1,0)</f>
        <v>1</v>
      </c>
      <c r="O9" s="6">
        <f t="shared" si="0"/>
        <v>5</v>
      </c>
      <c r="P9" s="6">
        <f t="shared" si="1"/>
        <v>5</v>
      </c>
      <c r="Q9" s="6">
        <f t="shared" si="2"/>
        <v>0</v>
      </c>
      <c r="S9" s="54"/>
      <c r="T9" s="54"/>
      <c r="U9" s="54"/>
    </row>
    <row r="10" spans="1:21" s="6" customFormat="1" ht="19.95" customHeight="1" x14ac:dyDescent="0.3">
      <c r="A10" s="7">
        <v>6</v>
      </c>
      <c r="B10" s="8" t="s">
        <v>18</v>
      </c>
      <c r="C10" s="4">
        <f>RANK('raw data'!C10,'raw data'!C$5:C$14,'raw data'!C$1)</f>
        <v>6</v>
      </c>
      <c r="D10" s="4">
        <f>RANK('raw data'!D10,'raw data'!D$5:D$14,'raw data'!D$1)</f>
        <v>9</v>
      </c>
      <c r="E10" s="4">
        <f>RANK('raw data'!E10,'raw data'!E$5:E$14,'raw data'!E$1)</f>
        <v>9</v>
      </c>
      <c r="F10" s="4">
        <f>RANK('raw data'!F10,'raw data'!F$5:F$14,'raw data'!F$1)</f>
        <v>7</v>
      </c>
      <c r="G10" s="4">
        <f>RANK('raw data'!G10,'raw data'!G$5:G$14,'raw data'!G$1)</f>
        <v>8</v>
      </c>
      <c r="H10" s="4">
        <f>RANK('raw data'!H10,'raw data'!H$5:H$14,'raw data'!H$1)</f>
        <v>7</v>
      </c>
      <c r="I10" s="4">
        <f>RANK('raw data'!I10,'raw data'!I$5:I$14,'raw data'!I$1)</f>
        <v>4</v>
      </c>
      <c r="J10" s="4">
        <f>RANK('raw data'!J10,'raw data'!J$5:J$14,'raw data'!J$1)</f>
        <v>3</v>
      </c>
      <c r="K10" s="4">
        <f>RANK('raw data'!K10,'raw data'!K$5:K$14,'raw data'!K$1)</f>
        <v>3</v>
      </c>
      <c r="L10" s="6">
        <v>1000</v>
      </c>
      <c r="M10" s="6">
        <f>modelA_2!F49</f>
        <v>990.9</v>
      </c>
      <c r="N10" s="6">
        <f>IF(modelA_2!I49*modelA_2!Z49&lt;=0,1,0)</f>
        <v>1</v>
      </c>
      <c r="O10" s="6">
        <f t="shared" si="0"/>
        <v>6</v>
      </c>
      <c r="P10" s="6">
        <f t="shared" si="1"/>
        <v>8</v>
      </c>
      <c r="Q10" s="6">
        <f t="shared" si="2"/>
        <v>-2</v>
      </c>
      <c r="S10" s="54"/>
      <c r="T10" s="54"/>
      <c r="U10" s="54"/>
    </row>
    <row r="11" spans="1:21" s="6" customFormat="1" ht="19.95" customHeight="1" x14ac:dyDescent="0.3">
      <c r="A11" s="7">
        <v>7</v>
      </c>
      <c r="B11" s="9" t="s">
        <v>19</v>
      </c>
      <c r="C11" s="4">
        <f>RANK('raw data'!C11,'raw data'!C$5:C$14,'raw data'!C$1)</f>
        <v>7</v>
      </c>
      <c r="D11" s="4">
        <f>RANK('raw data'!D11,'raw data'!D$5:D$14,'raw data'!D$1)</f>
        <v>10</v>
      </c>
      <c r="E11" s="4">
        <f>RANK('raw data'!E11,'raw data'!E$5:E$14,'raw data'!E$1)</f>
        <v>6</v>
      </c>
      <c r="F11" s="4">
        <f>RANK('raw data'!F11,'raw data'!F$5:F$14,'raw data'!F$1)</f>
        <v>5</v>
      </c>
      <c r="G11" s="4">
        <f>RANK('raw data'!G11,'raw data'!G$5:G$14,'raw data'!G$1)</f>
        <v>10</v>
      </c>
      <c r="H11" s="4">
        <f>RANK('raw data'!H11,'raw data'!H$5:H$14,'raw data'!H$1)</f>
        <v>9</v>
      </c>
      <c r="I11" s="4">
        <f>RANK('raw data'!I11,'raw data'!I$5:I$14,'raw data'!I$1)</f>
        <v>6</v>
      </c>
      <c r="J11" s="4">
        <f>RANK('raw data'!J11,'raw data'!J$5:J$14,'raw data'!J$1)</f>
        <v>6</v>
      </c>
      <c r="K11" s="4">
        <f>RANK('raw data'!K11,'raw data'!K$5:K$14,'raw data'!K$1)</f>
        <v>1</v>
      </c>
      <c r="L11" s="6">
        <v>1000</v>
      </c>
      <c r="M11" s="6">
        <f>modelA_2!F50</f>
        <v>989.9</v>
      </c>
      <c r="N11" s="6">
        <f>IF(modelA_2!I50*modelA_2!Z50&lt;=0,1,0)</f>
        <v>1</v>
      </c>
      <c r="O11" s="6">
        <f t="shared" si="0"/>
        <v>7</v>
      </c>
      <c r="P11" s="6">
        <f t="shared" si="1"/>
        <v>10</v>
      </c>
      <c r="Q11" s="6">
        <f t="shared" si="2"/>
        <v>-3</v>
      </c>
      <c r="S11" s="54"/>
      <c r="T11" s="54"/>
      <c r="U11" s="54"/>
    </row>
    <row r="12" spans="1:21" s="6" customFormat="1" ht="19.95" customHeight="1" x14ac:dyDescent="0.3">
      <c r="A12" s="7">
        <v>8</v>
      </c>
      <c r="B12" s="8" t="s">
        <v>20</v>
      </c>
      <c r="C12" s="4">
        <f>RANK('raw data'!C12,'raw data'!C$5:C$14,'raw data'!C$1)</f>
        <v>8</v>
      </c>
      <c r="D12" s="4">
        <f>RANK('raw data'!D12,'raw data'!D$5:D$14,'raw data'!D$1)</f>
        <v>8</v>
      </c>
      <c r="E12" s="4">
        <f>RANK('raw data'!E12,'raw data'!E$5:E$14,'raw data'!E$1)</f>
        <v>8</v>
      </c>
      <c r="F12" s="4">
        <f>RANK('raw data'!F12,'raw data'!F$5:F$14,'raw data'!F$1)</f>
        <v>9</v>
      </c>
      <c r="G12" s="4">
        <f>RANK('raw data'!G12,'raw data'!G$5:G$14,'raw data'!G$1)</f>
        <v>9</v>
      </c>
      <c r="H12" s="4">
        <f>RANK('raw data'!H12,'raw data'!H$5:H$14,'raw data'!H$1)</f>
        <v>5</v>
      </c>
      <c r="I12" s="4">
        <f>RANK('raw data'!I12,'raw data'!I$5:I$14,'raw data'!I$1)</f>
        <v>7</v>
      </c>
      <c r="J12" s="4">
        <f>RANK('raw data'!J12,'raw data'!J$5:J$14,'raw data'!J$1)</f>
        <v>5</v>
      </c>
      <c r="K12" s="4">
        <f>RANK('raw data'!K12,'raw data'!K$5:K$14,'raw data'!K$1)</f>
        <v>5</v>
      </c>
      <c r="L12" s="6">
        <v>1000</v>
      </c>
      <c r="M12" s="6">
        <f>modelA_2!F51</f>
        <v>990.9</v>
      </c>
      <c r="N12" s="6">
        <f>IF(modelA_2!I51*modelA_2!Z51&lt;=0,1,0)</f>
        <v>1</v>
      </c>
      <c r="O12" s="6">
        <f t="shared" si="0"/>
        <v>8</v>
      </c>
      <c r="P12" s="6">
        <f t="shared" si="1"/>
        <v>8</v>
      </c>
      <c r="Q12" s="6">
        <f t="shared" si="2"/>
        <v>0</v>
      </c>
      <c r="S12" s="54"/>
      <c r="T12" s="54"/>
      <c r="U12" s="54"/>
    </row>
    <row r="13" spans="1:21" s="6" customFormat="1" ht="19.95" customHeight="1" x14ac:dyDescent="0.3">
      <c r="A13" s="7">
        <v>9</v>
      </c>
      <c r="B13" s="9" t="s">
        <v>21</v>
      </c>
      <c r="C13" s="4">
        <f>RANK('raw data'!C13,'raw data'!C$5:C$14,'raw data'!C$1)</f>
        <v>10</v>
      </c>
      <c r="D13" s="4">
        <f>RANK('raw data'!D13,'raw data'!D$5:D$14,'raw data'!D$1)</f>
        <v>4</v>
      </c>
      <c r="E13" s="4">
        <f>RANK('raw data'!E13,'raw data'!E$5:E$14,'raw data'!E$1)</f>
        <v>3</v>
      </c>
      <c r="F13" s="4">
        <f>RANK('raw data'!F13,'raw data'!F$5:F$14,'raw data'!F$1)</f>
        <v>6</v>
      </c>
      <c r="G13" s="4">
        <f>RANK('raw data'!G13,'raw data'!G$5:G$14,'raw data'!G$1)</f>
        <v>4</v>
      </c>
      <c r="H13" s="4">
        <f>RANK('raw data'!H13,'raw data'!H$5:H$14,'raw data'!H$1)</f>
        <v>10</v>
      </c>
      <c r="I13" s="4">
        <f>RANK('raw data'!I13,'raw data'!I$5:I$14,'raw data'!I$1)</f>
        <v>3</v>
      </c>
      <c r="J13" s="4">
        <f>RANK('raw data'!J13,'raw data'!J$5:J$14,'raw data'!J$1)</f>
        <v>10</v>
      </c>
      <c r="K13" s="4">
        <f>RANK('raw data'!K13,'raw data'!K$5:K$14,'raw data'!K$1)</f>
        <v>10</v>
      </c>
      <c r="L13" s="6">
        <v>1000</v>
      </c>
      <c r="M13" s="6">
        <f>modelA_2!F52</f>
        <v>992.4</v>
      </c>
      <c r="N13" s="6">
        <f>IF(modelA_2!I52*modelA_2!Z52&lt;=0,1,0)</f>
        <v>1</v>
      </c>
      <c r="O13" s="6">
        <f t="shared" si="0"/>
        <v>9</v>
      </c>
      <c r="P13" s="6">
        <f t="shared" si="1"/>
        <v>7</v>
      </c>
      <c r="Q13" s="6">
        <f t="shared" si="2"/>
        <v>2</v>
      </c>
      <c r="S13" s="54"/>
      <c r="T13" s="54"/>
      <c r="U13" s="54"/>
    </row>
    <row r="14" spans="1:21" s="6" customFormat="1" ht="19.95" customHeight="1" x14ac:dyDescent="0.3">
      <c r="A14" s="7">
        <v>10</v>
      </c>
      <c r="B14" s="8" t="s">
        <v>22</v>
      </c>
      <c r="C14" s="4">
        <f>RANK('raw data'!C14,'raw data'!C$5:C$14,'raw data'!C$1)</f>
        <v>9</v>
      </c>
      <c r="D14" s="4">
        <f>RANK('raw data'!D14,'raw data'!D$5:D$14,'raw data'!D$1)</f>
        <v>3</v>
      </c>
      <c r="E14" s="4">
        <f>RANK('raw data'!E14,'raw data'!E$5:E$14,'raw data'!E$1)</f>
        <v>10</v>
      </c>
      <c r="F14" s="4">
        <f>RANK('raw data'!F14,'raw data'!F$5:F$14,'raw data'!F$1)</f>
        <v>10</v>
      </c>
      <c r="G14" s="4">
        <f>RANK('raw data'!G14,'raw data'!G$5:G$14,'raw data'!G$1)</f>
        <v>6</v>
      </c>
      <c r="H14" s="4">
        <f>RANK('raw data'!H14,'raw data'!H$5:H$14,'raw data'!H$1)</f>
        <v>1</v>
      </c>
      <c r="I14" s="4">
        <f>RANK('raw data'!I14,'raw data'!I$5:I$14,'raw data'!I$1)</f>
        <v>10</v>
      </c>
      <c r="J14" s="4">
        <f>RANK('raw data'!J14,'raw data'!J$5:J$14,'raw data'!J$1)</f>
        <v>1</v>
      </c>
      <c r="K14" s="4">
        <f>RANK('raw data'!K14,'raw data'!K$5:K$14,'raw data'!K$1)</f>
        <v>6</v>
      </c>
      <c r="L14" s="6">
        <v>1000</v>
      </c>
      <c r="M14" s="6">
        <f>modelA_2!F53</f>
        <v>992.9</v>
      </c>
      <c r="N14" s="6">
        <f>IF(modelA_2!I53*modelA_2!Z53&lt;=0,1,0)</f>
        <v>1</v>
      </c>
      <c r="O14" s="6">
        <f t="shared" si="0"/>
        <v>10</v>
      </c>
      <c r="P14" s="6">
        <f t="shared" si="1"/>
        <v>6</v>
      </c>
      <c r="Q14" s="6">
        <f t="shared" si="2"/>
        <v>4</v>
      </c>
    </row>
    <row r="15" spans="1:21" x14ac:dyDescent="0.3">
      <c r="B15" s="20" t="s">
        <v>30</v>
      </c>
    </row>
    <row r="16" spans="1:21" ht="15" thickBot="1" x14ac:dyDescent="0.35">
      <c r="B16" s="21" t="s">
        <v>32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P16" t="s">
        <v>217</v>
      </c>
      <c r="Q16" s="6">
        <f>MAX(Q5:Q14)</f>
        <v>4</v>
      </c>
    </row>
    <row r="17" spans="1:17" ht="23.4" thickBot="1" x14ac:dyDescent="0.45">
      <c r="A17" s="47" t="s">
        <v>0</v>
      </c>
      <c r="B17" s="48"/>
      <c r="C17" s="48"/>
      <c r="D17" s="48"/>
      <c r="E17" s="48"/>
      <c r="F17" s="48"/>
      <c r="G17" s="49"/>
      <c r="P17" t="s">
        <v>218</v>
      </c>
      <c r="Q17">
        <f>MIN(Q5:Q14)</f>
        <v>-3</v>
      </c>
    </row>
    <row r="18" spans="1:17" ht="22.8" x14ac:dyDescent="0.4">
      <c r="A18" s="50" t="s">
        <v>23</v>
      </c>
      <c r="B18" s="51"/>
      <c r="C18" s="51"/>
      <c r="D18" s="51"/>
      <c r="E18" s="51"/>
      <c r="F18" s="51"/>
      <c r="G18" s="52"/>
      <c r="H18" t="s">
        <v>173</v>
      </c>
    </row>
    <row r="19" spans="1:17" ht="15" thickBot="1" x14ac:dyDescent="0.35">
      <c r="A19" s="1" t="s">
        <v>2</v>
      </c>
      <c r="B19" s="2" t="s">
        <v>3</v>
      </c>
      <c r="C19" s="2" t="s">
        <v>24</v>
      </c>
      <c r="D19" s="2" t="s">
        <v>25</v>
      </c>
      <c r="E19" s="2" t="s">
        <v>26</v>
      </c>
      <c r="F19" s="2" t="s">
        <v>27</v>
      </c>
      <c r="G19" s="3" t="s">
        <v>28</v>
      </c>
      <c r="H19" s="23" t="s">
        <v>34</v>
      </c>
    </row>
    <row r="20" spans="1:17" ht="19.95" customHeight="1" x14ac:dyDescent="0.3">
      <c r="A20" s="10">
        <v>1</v>
      </c>
      <c r="B20" s="5" t="s">
        <v>15</v>
      </c>
      <c r="C20" s="4">
        <f>RANK('raw data'!C20,'raw data'!C$20:C$27,'raw data'!C$16)</f>
        <v>1</v>
      </c>
      <c r="D20" s="4">
        <f>RANK('raw data'!D20,'raw data'!D$20:D$27,'raw data'!D$16)</f>
        <v>1</v>
      </c>
      <c r="E20" s="4">
        <f>RANK('raw data'!E20,'raw data'!E$20:E$27,'raw data'!E$16)</f>
        <v>1</v>
      </c>
      <c r="F20" s="4">
        <f>RANK('raw data'!F20,'raw data'!F$20:F$27,'raw data'!F$16)</f>
        <v>2</v>
      </c>
      <c r="G20" s="4">
        <f>RANK('raw data'!G20,'raw data'!G$20:G$27,'raw data'!G$16)</f>
        <v>3</v>
      </c>
      <c r="H20">
        <v>1000</v>
      </c>
    </row>
    <row r="21" spans="1:17" ht="19.95" customHeight="1" x14ac:dyDescent="0.3">
      <c r="A21" s="12">
        <v>2</v>
      </c>
      <c r="B21" s="8" t="s">
        <v>16</v>
      </c>
      <c r="C21" s="4">
        <f>RANK('raw data'!C21,'raw data'!C$20:C$27,'raw data'!C$16)</f>
        <v>2</v>
      </c>
      <c r="D21" s="4">
        <f>RANK('raw data'!D21,'raw data'!D$20:D$27,'raw data'!D$16)</f>
        <v>2</v>
      </c>
      <c r="E21" s="4">
        <f>RANK('raw data'!E21,'raw data'!E$20:E$27,'raw data'!E$16)</f>
        <v>4</v>
      </c>
      <c r="F21" s="4">
        <f>RANK('raw data'!F21,'raw data'!F$20:F$27,'raw data'!F$16)</f>
        <v>4</v>
      </c>
      <c r="G21" s="4">
        <f>RANK('raw data'!G21,'raw data'!G$20:G$27,'raw data'!G$16)</f>
        <v>5</v>
      </c>
      <c r="H21">
        <v>1000</v>
      </c>
    </row>
    <row r="22" spans="1:17" ht="19.95" customHeight="1" x14ac:dyDescent="0.3">
      <c r="A22" s="12">
        <v>3</v>
      </c>
      <c r="B22" s="8" t="s">
        <v>14</v>
      </c>
      <c r="C22" s="4">
        <f>RANK('raw data'!C22,'raw data'!C$20:C$27,'raw data'!C$16)</f>
        <v>3</v>
      </c>
      <c r="D22" s="4">
        <f>RANK('raw data'!D22,'raw data'!D$20:D$27,'raw data'!D$16)</f>
        <v>4</v>
      </c>
      <c r="E22" s="4">
        <f>RANK('raw data'!E22,'raw data'!E$20:E$27,'raw data'!E$16)</f>
        <v>2</v>
      </c>
      <c r="F22" s="4">
        <f>RANK('raw data'!F22,'raw data'!F$20:F$27,'raw data'!F$16)</f>
        <v>3</v>
      </c>
      <c r="G22" s="4">
        <f>RANK('raw data'!G22,'raw data'!G$20:G$27,'raw data'!G$16)</f>
        <v>1</v>
      </c>
      <c r="H22">
        <v>1000</v>
      </c>
    </row>
    <row r="23" spans="1:17" ht="19.95" customHeight="1" x14ac:dyDescent="0.3">
      <c r="A23" s="12">
        <v>4</v>
      </c>
      <c r="B23" s="5" t="s">
        <v>13</v>
      </c>
      <c r="C23" s="4">
        <f>RANK('raw data'!C23,'raw data'!C$20:C$27,'raw data'!C$16)</f>
        <v>4</v>
      </c>
      <c r="D23" s="4">
        <f>RANK('raw data'!D23,'raw data'!D$20:D$27,'raw data'!D$16)</f>
        <v>3</v>
      </c>
      <c r="E23" s="4">
        <f>RANK('raw data'!E23,'raw data'!E$20:E$27,'raw data'!E$16)</f>
        <v>7</v>
      </c>
      <c r="F23" s="4">
        <f>RANK('raw data'!F23,'raw data'!F$20:F$27,'raw data'!F$16)</f>
        <v>5</v>
      </c>
      <c r="G23" s="4">
        <f>RANK('raw data'!G23,'raw data'!G$20:G$27,'raw data'!G$16)</f>
        <v>7</v>
      </c>
      <c r="H23">
        <v>1000</v>
      </c>
    </row>
    <row r="24" spans="1:17" ht="19.95" customHeight="1" x14ac:dyDescent="0.3">
      <c r="A24" s="12">
        <v>5</v>
      </c>
      <c r="B24" s="8" t="s">
        <v>17</v>
      </c>
      <c r="C24" s="4">
        <f>RANK('raw data'!C24,'raw data'!C$20:C$27,'raw data'!C$16)</f>
        <v>5</v>
      </c>
      <c r="D24" s="4">
        <f>RANK('raw data'!D24,'raw data'!D$20:D$27,'raw data'!D$16)</f>
        <v>5</v>
      </c>
      <c r="E24" s="4">
        <f>RANK('raw data'!E24,'raw data'!E$20:E$27,'raw data'!E$16)</f>
        <v>3</v>
      </c>
      <c r="F24" s="4">
        <f>RANK('raw data'!F24,'raw data'!F$20:F$27,'raw data'!F$16)</f>
        <v>7</v>
      </c>
      <c r="G24" s="4">
        <f>RANK('raw data'!G24,'raw data'!G$20:G$27,'raw data'!G$16)</f>
        <v>2</v>
      </c>
      <c r="H24">
        <v>1000</v>
      </c>
    </row>
    <row r="25" spans="1:17" ht="19.95" customHeight="1" x14ac:dyDescent="0.3">
      <c r="A25" s="12">
        <v>7</v>
      </c>
      <c r="B25" s="8" t="s">
        <v>18</v>
      </c>
      <c r="C25" s="4">
        <f>RANK('raw data'!C25,'raw data'!C$20:C$27,'raw data'!C$16)</f>
        <v>7</v>
      </c>
      <c r="D25" s="4">
        <f>RANK('raw data'!D25,'raw data'!D$20:D$27,'raw data'!D$16)</f>
        <v>6</v>
      </c>
      <c r="E25" s="4">
        <f>RANK('raw data'!E25,'raw data'!E$20:E$27,'raw data'!E$16)</f>
        <v>6</v>
      </c>
      <c r="F25" s="4">
        <f>RANK('raw data'!F25,'raw data'!F$20:F$27,'raw data'!F$16)</f>
        <v>8</v>
      </c>
      <c r="G25" s="4">
        <f>RANK('raw data'!G25,'raw data'!G$20:G$27,'raw data'!G$16)</f>
        <v>6</v>
      </c>
      <c r="H25">
        <v>1000</v>
      </c>
    </row>
    <row r="26" spans="1:17" ht="19.95" customHeight="1" x14ac:dyDescent="0.3">
      <c r="A26" s="12">
        <v>8</v>
      </c>
      <c r="B26" s="8" t="s">
        <v>22</v>
      </c>
      <c r="C26" s="4">
        <f>RANK('raw data'!C26,'raw data'!C$20:C$27,'raw data'!C$16)</f>
        <v>6</v>
      </c>
      <c r="D26" s="4">
        <f>RANK('raw data'!D26,'raw data'!D$20:D$27,'raw data'!D$16)</f>
        <v>8</v>
      </c>
      <c r="E26" s="4">
        <f>RANK('raw data'!E26,'raw data'!E$20:E$27,'raw data'!E$16)</f>
        <v>8</v>
      </c>
      <c r="F26" s="4">
        <f>RANK('raw data'!F26,'raw data'!F$20:F$27,'raw data'!F$16)</f>
        <v>1</v>
      </c>
      <c r="G26" s="4">
        <f>RANK('raw data'!G26,'raw data'!G$20:G$27,'raw data'!G$16)</f>
        <v>7</v>
      </c>
      <c r="H26">
        <v>1000</v>
      </c>
    </row>
    <row r="27" spans="1:17" ht="19.95" customHeight="1" thickBot="1" x14ac:dyDescent="0.35">
      <c r="A27" s="14">
        <v>9</v>
      </c>
      <c r="B27" s="15" t="s">
        <v>20</v>
      </c>
      <c r="C27" s="4">
        <f>RANK('raw data'!C27,'raw data'!C$20:C$27,'raw data'!C$16)</f>
        <v>8</v>
      </c>
      <c r="D27" s="4">
        <f>RANK('raw data'!D27,'raw data'!D$20:D$27,'raw data'!D$16)</f>
        <v>7</v>
      </c>
      <c r="E27" s="4">
        <f>RANK('raw data'!E27,'raw data'!E$20:E$27,'raw data'!E$16)</f>
        <v>5</v>
      </c>
      <c r="F27" s="4">
        <f>RANK('raw data'!F27,'raw data'!F$20:F$27,'raw data'!F$16)</f>
        <v>6</v>
      </c>
      <c r="G27" s="4">
        <f>RANK('raw data'!G27,'raw data'!G$20:G$27,'raw data'!G$16)</f>
        <v>4</v>
      </c>
      <c r="H27">
        <v>1000</v>
      </c>
    </row>
    <row r="28" spans="1:17" x14ac:dyDescent="0.3">
      <c r="B28" s="20" t="s">
        <v>31</v>
      </c>
    </row>
    <row r="30" spans="1:17" x14ac:dyDescent="0.3">
      <c r="A30" s="18"/>
      <c r="B30" s="19" t="s">
        <v>29</v>
      </c>
    </row>
    <row r="32" spans="1:17" x14ac:dyDescent="0.3">
      <c r="B32" s="21" t="s">
        <v>33</v>
      </c>
    </row>
  </sheetData>
  <mergeCells count="5">
    <mergeCell ref="A2:K2"/>
    <mergeCell ref="A3:K3"/>
    <mergeCell ref="A17:G17"/>
    <mergeCell ref="A18:G18"/>
    <mergeCell ref="S5:U13"/>
  </mergeCells>
  <conditionalFormatting sqref="C20:G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K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15" r:id="rId1" xr:uid="{9B34F5F2-0D28-43E1-8330-EB90D4CCD460}"/>
    <hyperlink ref="B28" r:id="rId2" xr:uid="{D69BC19F-07C1-4F70-A578-43A201DE362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8B28-D515-4937-B138-475175BE6ADE}">
  <dimension ref="A1:Q67"/>
  <sheetViews>
    <sheetView zoomScale="30" workbookViewId="0">
      <selection activeCell="M8" sqref="M8:Q17"/>
    </sheetView>
  </sheetViews>
  <sheetFormatPr defaultRowHeight="14.4" x14ac:dyDescent="0.3"/>
  <cols>
    <col min="2" max="2" width="8.88671875" style="34"/>
    <col min="4" max="4" width="8.88671875" style="34"/>
    <col min="6" max="7" width="8.88671875" style="34"/>
  </cols>
  <sheetData>
    <row r="1" spans="1:17" ht="18" x14ac:dyDescent="0.3">
      <c r="A1" s="24"/>
    </row>
    <row r="2" spans="1:17" x14ac:dyDescent="0.3">
      <c r="A2" s="25"/>
    </row>
    <row r="5" spans="1:17" ht="18" x14ac:dyDescent="0.3">
      <c r="A5" s="26" t="s">
        <v>35</v>
      </c>
      <c r="B5" s="35">
        <v>2667306</v>
      </c>
      <c r="C5" s="26" t="s">
        <v>36</v>
      </c>
      <c r="D5" s="35">
        <v>10</v>
      </c>
      <c r="E5" s="26" t="s">
        <v>37</v>
      </c>
      <c r="F5" s="35">
        <v>9</v>
      </c>
      <c r="G5" s="39" t="s">
        <v>38</v>
      </c>
      <c r="H5" s="27">
        <v>10</v>
      </c>
      <c r="I5" s="26" t="s">
        <v>39</v>
      </c>
      <c r="J5" s="27">
        <v>0</v>
      </c>
      <c r="K5" s="26" t="s">
        <v>40</v>
      </c>
      <c r="L5" s="27" t="s">
        <v>41</v>
      </c>
    </row>
    <row r="6" spans="1:17" ht="18.600000000000001" thickBot="1" x14ac:dyDescent="0.35">
      <c r="A6" s="24"/>
    </row>
    <row r="7" spans="1:17" ht="15" thickBot="1" x14ac:dyDescent="0.35">
      <c r="A7" s="28" t="s">
        <v>42</v>
      </c>
      <c r="B7" s="36" t="s">
        <v>43</v>
      </c>
      <c r="C7" s="28" t="s">
        <v>44</v>
      </c>
      <c r="D7" s="36" t="s">
        <v>45</v>
      </c>
      <c r="E7" s="28" t="s">
        <v>46</v>
      </c>
      <c r="F7" s="36" t="s">
        <v>47</v>
      </c>
      <c r="G7" s="36" t="s">
        <v>48</v>
      </c>
      <c r="H7" s="28" t="s">
        <v>49</v>
      </c>
      <c r="I7" s="28" t="s">
        <v>50</v>
      </c>
      <c r="J7" s="28" t="s">
        <v>51</v>
      </c>
      <c r="K7" s="28" t="s">
        <v>52</v>
      </c>
      <c r="M7" t="str">
        <f>B7</f>
        <v>X(A1)</v>
      </c>
      <c r="N7" t="str">
        <f>D7</f>
        <v>X(A3)</v>
      </c>
      <c r="O7" t="str">
        <f>F7</f>
        <v>X(A5)</v>
      </c>
      <c r="P7" t="str">
        <f t="shared" ref="P7" si="0">G7</f>
        <v>X(A6)</v>
      </c>
      <c r="Q7" t="str">
        <f>K7</f>
        <v>Y(A10)</v>
      </c>
    </row>
    <row r="8" spans="1:17" ht="15" thickBot="1" x14ac:dyDescent="0.35">
      <c r="A8" s="28" t="s">
        <v>53</v>
      </c>
      <c r="B8" s="37">
        <v>4</v>
      </c>
      <c r="C8" s="29">
        <v>1</v>
      </c>
      <c r="D8" s="37">
        <v>5</v>
      </c>
      <c r="E8" s="29">
        <v>8</v>
      </c>
      <c r="F8" s="37">
        <v>7</v>
      </c>
      <c r="G8" s="37">
        <v>1</v>
      </c>
      <c r="H8" s="29">
        <v>9</v>
      </c>
      <c r="I8" s="29">
        <v>7</v>
      </c>
      <c r="J8" s="29">
        <v>4</v>
      </c>
      <c r="K8" s="29">
        <v>1000</v>
      </c>
      <c r="M8">
        <f t="shared" ref="M8:M17" si="1">B8</f>
        <v>4</v>
      </c>
      <c r="N8">
        <f t="shared" ref="N8:N17" si="2">D8</f>
        <v>5</v>
      </c>
      <c r="O8">
        <f t="shared" ref="O8:O17" si="3">F8</f>
        <v>7</v>
      </c>
      <c r="P8">
        <f t="shared" ref="P8:P17" si="4">G8</f>
        <v>1</v>
      </c>
      <c r="Q8">
        <f t="shared" ref="Q8:Q17" si="5">K8</f>
        <v>1000</v>
      </c>
    </row>
    <row r="9" spans="1:17" ht="15" thickBot="1" x14ac:dyDescent="0.35">
      <c r="A9" s="28" t="s">
        <v>54</v>
      </c>
      <c r="B9" s="37">
        <v>5</v>
      </c>
      <c r="C9" s="29">
        <v>2</v>
      </c>
      <c r="D9" s="37">
        <v>4</v>
      </c>
      <c r="E9" s="29">
        <v>3</v>
      </c>
      <c r="F9" s="37">
        <v>3</v>
      </c>
      <c r="G9" s="37">
        <v>1</v>
      </c>
      <c r="H9" s="29">
        <v>8</v>
      </c>
      <c r="I9" s="29">
        <v>4</v>
      </c>
      <c r="J9" s="29">
        <v>2</v>
      </c>
      <c r="K9" s="29">
        <v>1000</v>
      </c>
      <c r="M9">
        <f t="shared" si="1"/>
        <v>5</v>
      </c>
      <c r="N9">
        <f t="shared" si="2"/>
        <v>4</v>
      </c>
      <c r="O9">
        <f t="shared" si="3"/>
        <v>3</v>
      </c>
      <c r="P9">
        <f t="shared" si="4"/>
        <v>1</v>
      </c>
      <c r="Q9">
        <f t="shared" si="5"/>
        <v>1000</v>
      </c>
    </row>
    <row r="10" spans="1:17" ht="15" thickBot="1" x14ac:dyDescent="0.35">
      <c r="A10" s="28" t="s">
        <v>55</v>
      </c>
      <c r="B10" s="37">
        <v>1</v>
      </c>
      <c r="C10" s="29">
        <v>6</v>
      </c>
      <c r="D10" s="37">
        <v>1</v>
      </c>
      <c r="E10" s="29">
        <v>1</v>
      </c>
      <c r="F10" s="37">
        <v>1</v>
      </c>
      <c r="G10" s="37">
        <v>8</v>
      </c>
      <c r="H10" s="29">
        <v>1</v>
      </c>
      <c r="I10" s="29">
        <v>8</v>
      </c>
      <c r="J10" s="29">
        <v>7</v>
      </c>
      <c r="K10" s="29">
        <v>1000</v>
      </c>
      <c r="M10">
        <f t="shared" si="1"/>
        <v>1</v>
      </c>
      <c r="N10">
        <f t="shared" si="2"/>
        <v>1</v>
      </c>
      <c r="O10">
        <f t="shared" si="3"/>
        <v>1</v>
      </c>
      <c r="P10">
        <f t="shared" si="4"/>
        <v>8</v>
      </c>
      <c r="Q10">
        <f t="shared" si="5"/>
        <v>1000</v>
      </c>
    </row>
    <row r="11" spans="1:17" ht="15" thickBot="1" x14ac:dyDescent="0.35">
      <c r="A11" s="28" t="s">
        <v>56</v>
      </c>
      <c r="B11" s="37">
        <v>1</v>
      </c>
      <c r="C11" s="29">
        <v>5</v>
      </c>
      <c r="D11" s="37">
        <v>1</v>
      </c>
      <c r="E11" s="29">
        <v>1</v>
      </c>
      <c r="F11" s="37">
        <v>1</v>
      </c>
      <c r="G11" s="37">
        <v>1</v>
      </c>
      <c r="H11" s="29">
        <v>5</v>
      </c>
      <c r="I11" s="29">
        <v>9</v>
      </c>
      <c r="J11" s="29">
        <v>8</v>
      </c>
      <c r="K11" s="29">
        <v>1000</v>
      </c>
      <c r="M11" s="40">
        <f t="shared" si="1"/>
        <v>1</v>
      </c>
      <c r="N11" s="40">
        <f t="shared" si="2"/>
        <v>1</v>
      </c>
      <c r="O11" s="40">
        <f t="shared" si="3"/>
        <v>1</v>
      </c>
      <c r="P11" s="40">
        <f t="shared" si="4"/>
        <v>1</v>
      </c>
      <c r="Q11" s="40">
        <f t="shared" si="5"/>
        <v>1000</v>
      </c>
    </row>
    <row r="12" spans="1:17" ht="15" thickBot="1" x14ac:dyDescent="0.35">
      <c r="A12" s="28" t="s">
        <v>57</v>
      </c>
      <c r="B12" s="37">
        <v>3</v>
      </c>
      <c r="C12" s="29">
        <v>7</v>
      </c>
      <c r="D12" s="37">
        <v>7</v>
      </c>
      <c r="E12" s="29">
        <v>4</v>
      </c>
      <c r="F12" s="37">
        <v>5</v>
      </c>
      <c r="G12" s="37">
        <v>6</v>
      </c>
      <c r="H12" s="29">
        <v>2</v>
      </c>
      <c r="I12" s="29">
        <v>1</v>
      </c>
      <c r="J12" s="29">
        <v>9</v>
      </c>
      <c r="K12" s="29">
        <v>1000</v>
      </c>
      <c r="M12">
        <f t="shared" si="1"/>
        <v>3</v>
      </c>
      <c r="N12">
        <f t="shared" si="2"/>
        <v>7</v>
      </c>
      <c r="O12">
        <f t="shared" si="3"/>
        <v>5</v>
      </c>
      <c r="P12">
        <f t="shared" si="4"/>
        <v>6</v>
      </c>
      <c r="Q12">
        <f t="shared" si="5"/>
        <v>1000</v>
      </c>
    </row>
    <row r="13" spans="1:17" ht="15" thickBot="1" x14ac:dyDescent="0.35">
      <c r="A13" s="28" t="s">
        <v>58</v>
      </c>
      <c r="B13" s="37">
        <v>6</v>
      </c>
      <c r="C13" s="29">
        <v>9</v>
      </c>
      <c r="D13" s="37">
        <v>9</v>
      </c>
      <c r="E13" s="29">
        <v>7</v>
      </c>
      <c r="F13" s="37">
        <v>8</v>
      </c>
      <c r="G13" s="37">
        <v>7</v>
      </c>
      <c r="H13" s="29">
        <v>4</v>
      </c>
      <c r="I13" s="29">
        <v>3</v>
      </c>
      <c r="J13" s="29">
        <v>3</v>
      </c>
      <c r="K13" s="29">
        <v>1000</v>
      </c>
      <c r="M13">
        <f t="shared" si="1"/>
        <v>6</v>
      </c>
      <c r="N13">
        <f t="shared" si="2"/>
        <v>9</v>
      </c>
      <c r="O13">
        <f t="shared" si="3"/>
        <v>8</v>
      </c>
      <c r="P13">
        <f t="shared" si="4"/>
        <v>7</v>
      </c>
      <c r="Q13">
        <f t="shared" si="5"/>
        <v>1000</v>
      </c>
    </row>
    <row r="14" spans="1:17" ht="15" thickBot="1" x14ac:dyDescent="0.35">
      <c r="A14" s="28" t="s">
        <v>59</v>
      </c>
      <c r="B14" s="37">
        <v>7</v>
      </c>
      <c r="C14" s="29">
        <v>10</v>
      </c>
      <c r="D14" s="37">
        <v>6</v>
      </c>
      <c r="E14" s="29">
        <v>5</v>
      </c>
      <c r="F14" s="37">
        <v>10</v>
      </c>
      <c r="G14" s="37">
        <v>9</v>
      </c>
      <c r="H14" s="29">
        <v>6</v>
      </c>
      <c r="I14" s="29">
        <v>6</v>
      </c>
      <c r="J14" s="29">
        <v>1</v>
      </c>
      <c r="K14" s="29">
        <v>1000</v>
      </c>
      <c r="M14">
        <f t="shared" si="1"/>
        <v>7</v>
      </c>
      <c r="N14">
        <f t="shared" si="2"/>
        <v>6</v>
      </c>
      <c r="O14">
        <f t="shared" si="3"/>
        <v>10</v>
      </c>
      <c r="P14">
        <f t="shared" si="4"/>
        <v>9</v>
      </c>
      <c r="Q14">
        <f t="shared" si="5"/>
        <v>1000</v>
      </c>
    </row>
    <row r="15" spans="1:17" ht="15" thickBot="1" x14ac:dyDescent="0.35">
      <c r="A15" s="28" t="s">
        <v>60</v>
      </c>
      <c r="B15" s="37">
        <v>8</v>
      </c>
      <c r="C15" s="29">
        <v>8</v>
      </c>
      <c r="D15" s="37">
        <v>8</v>
      </c>
      <c r="E15" s="29">
        <v>9</v>
      </c>
      <c r="F15" s="37">
        <v>9</v>
      </c>
      <c r="G15" s="37">
        <v>5</v>
      </c>
      <c r="H15" s="29">
        <v>7</v>
      </c>
      <c r="I15" s="29">
        <v>5</v>
      </c>
      <c r="J15" s="29">
        <v>5</v>
      </c>
      <c r="K15" s="29">
        <v>1000</v>
      </c>
      <c r="M15">
        <f t="shared" si="1"/>
        <v>8</v>
      </c>
      <c r="N15">
        <f t="shared" si="2"/>
        <v>8</v>
      </c>
      <c r="O15">
        <f t="shared" si="3"/>
        <v>9</v>
      </c>
      <c r="P15">
        <f t="shared" si="4"/>
        <v>5</v>
      </c>
      <c r="Q15">
        <f t="shared" si="5"/>
        <v>1000</v>
      </c>
    </row>
    <row r="16" spans="1:17" ht="15" thickBot="1" x14ac:dyDescent="0.35">
      <c r="A16" s="28" t="s">
        <v>61</v>
      </c>
      <c r="B16" s="37">
        <v>10</v>
      </c>
      <c r="C16" s="29">
        <v>4</v>
      </c>
      <c r="D16" s="37">
        <v>3</v>
      </c>
      <c r="E16" s="29">
        <v>6</v>
      </c>
      <c r="F16" s="37">
        <v>4</v>
      </c>
      <c r="G16" s="37">
        <v>10</v>
      </c>
      <c r="H16" s="29">
        <v>3</v>
      </c>
      <c r="I16" s="29">
        <v>10</v>
      </c>
      <c r="J16" s="29">
        <v>10</v>
      </c>
      <c r="K16" s="29">
        <v>1000</v>
      </c>
      <c r="M16">
        <f t="shared" si="1"/>
        <v>10</v>
      </c>
      <c r="N16">
        <f t="shared" si="2"/>
        <v>3</v>
      </c>
      <c r="O16">
        <f t="shared" si="3"/>
        <v>4</v>
      </c>
      <c r="P16">
        <f t="shared" si="4"/>
        <v>10</v>
      </c>
      <c r="Q16">
        <f t="shared" si="5"/>
        <v>1000</v>
      </c>
    </row>
    <row r="17" spans="1:17" ht="15" thickBot="1" x14ac:dyDescent="0.35">
      <c r="A17" s="28" t="s">
        <v>62</v>
      </c>
      <c r="B17" s="37">
        <v>9</v>
      </c>
      <c r="C17" s="29">
        <v>3</v>
      </c>
      <c r="D17" s="37">
        <v>10</v>
      </c>
      <c r="E17" s="29">
        <v>10</v>
      </c>
      <c r="F17" s="37">
        <v>6</v>
      </c>
      <c r="G17" s="37">
        <v>1</v>
      </c>
      <c r="H17" s="29">
        <v>10</v>
      </c>
      <c r="I17" s="29">
        <v>1</v>
      </c>
      <c r="J17" s="29">
        <v>6</v>
      </c>
      <c r="K17" s="29">
        <v>1000</v>
      </c>
      <c r="M17">
        <f t="shared" si="1"/>
        <v>9</v>
      </c>
      <c r="N17">
        <f t="shared" si="2"/>
        <v>10</v>
      </c>
      <c r="O17">
        <f t="shared" si="3"/>
        <v>6</v>
      </c>
      <c r="P17">
        <f t="shared" si="4"/>
        <v>1</v>
      </c>
      <c r="Q17">
        <f t="shared" si="5"/>
        <v>1000</v>
      </c>
    </row>
    <row r="18" spans="1:17" ht="18.600000000000001" thickBot="1" x14ac:dyDescent="0.35">
      <c r="A18" s="24"/>
    </row>
    <row r="19" spans="1:17" ht="15" thickBot="1" x14ac:dyDescent="0.35">
      <c r="A19" s="28" t="s">
        <v>63</v>
      </c>
      <c r="B19" s="36" t="s">
        <v>43</v>
      </c>
      <c r="C19" s="28" t="s">
        <v>44</v>
      </c>
      <c r="D19" s="36" t="s">
        <v>45</v>
      </c>
      <c r="E19" s="28" t="s">
        <v>46</v>
      </c>
      <c r="F19" s="36" t="s">
        <v>47</v>
      </c>
      <c r="G19" s="36" t="s">
        <v>48</v>
      </c>
      <c r="H19" s="28" t="s">
        <v>49</v>
      </c>
      <c r="I19" s="28" t="s">
        <v>50</v>
      </c>
      <c r="J19" s="28" t="s">
        <v>51</v>
      </c>
    </row>
    <row r="20" spans="1:17" ht="15" thickBot="1" x14ac:dyDescent="0.35">
      <c r="A20" s="28" t="s">
        <v>64</v>
      </c>
      <c r="B20" s="37" t="s">
        <v>65</v>
      </c>
      <c r="C20" s="29" t="s">
        <v>66</v>
      </c>
      <c r="D20" s="37" t="s">
        <v>65</v>
      </c>
      <c r="E20" s="29" t="s">
        <v>67</v>
      </c>
      <c r="F20" s="37" t="s">
        <v>65</v>
      </c>
      <c r="G20" s="37" t="s">
        <v>65</v>
      </c>
      <c r="H20" s="29" t="s">
        <v>68</v>
      </c>
      <c r="I20" s="29" t="s">
        <v>69</v>
      </c>
      <c r="J20" s="29" t="s">
        <v>70</v>
      </c>
    </row>
    <row r="21" spans="1:17" ht="15" thickBot="1" x14ac:dyDescent="0.35">
      <c r="A21" s="28" t="s">
        <v>71</v>
      </c>
      <c r="B21" s="37" t="s">
        <v>72</v>
      </c>
      <c r="C21" s="29" t="s">
        <v>73</v>
      </c>
      <c r="D21" s="37" t="s">
        <v>72</v>
      </c>
      <c r="E21" s="29" t="s">
        <v>74</v>
      </c>
      <c r="F21" s="37" t="s">
        <v>72</v>
      </c>
      <c r="G21" s="37" t="s">
        <v>72</v>
      </c>
      <c r="H21" s="29" t="s">
        <v>75</v>
      </c>
      <c r="I21" s="29" t="s">
        <v>72</v>
      </c>
      <c r="J21" s="29" t="s">
        <v>76</v>
      </c>
    </row>
    <row r="22" spans="1:17" ht="15" thickBot="1" x14ac:dyDescent="0.35">
      <c r="A22" s="28" t="s">
        <v>77</v>
      </c>
      <c r="B22" s="37" t="s">
        <v>78</v>
      </c>
      <c r="C22" s="29" t="s">
        <v>79</v>
      </c>
      <c r="D22" s="37" t="s">
        <v>78</v>
      </c>
      <c r="E22" s="29" t="s">
        <v>80</v>
      </c>
      <c r="F22" s="37" t="s">
        <v>78</v>
      </c>
      <c r="G22" s="37" t="s">
        <v>78</v>
      </c>
      <c r="H22" s="29" t="s">
        <v>81</v>
      </c>
      <c r="I22" s="29" t="s">
        <v>78</v>
      </c>
      <c r="J22" s="29" t="s">
        <v>82</v>
      </c>
    </row>
    <row r="23" spans="1:17" ht="15" thickBot="1" x14ac:dyDescent="0.35">
      <c r="A23" s="28" t="s">
        <v>83</v>
      </c>
      <c r="B23" s="37" t="s">
        <v>84</v>
      </c>
      <c r="C23" s="29" t="s">
        <v>85</v>
      </c>
      <c r="D23" s="37" t="s">
        <v>84</v>
      </c>
      <c r="E23" s="29" t="s">
        <v>86</v>
      </c>
      <c r="F23" s="37" t="s">
        <v>84</v>
      </c>
      <c r="G23" s="37" t="s">
        <v>84</v>
      </c>
      <c r="H23" s="29" t="s">
        <v>87</v>
      </c>
      <c r="I23" s="29" t="s">
        <v>84</v>
      </c>
      <c r="J23" s="29" t="s">
        <v>88</v>
      </c>
    </row>
    <row r="24" spans="1:17" ht="15" thickBot="1" x14ac:dyDescent="0.35">
      <c r="A24" s="28" t="s">
        <v>89</v>
      </c>
      <c r="B24" s="37" t="s">
        <v>90</v>
      </c>
      <c r="C24" s="29" t="s">
        <v>91</v>
      </c>
      <c r="D24" s="37" t="s">
        <v>90</v>
      </c>
      <c r="E24" s="29" t="s">
        <v>92</v>
      </c>
      <c r="F24" s="37" t="s">
        <v>90</v>
      </c>
      <c r="G24" s="37" t="s">
        <v>90</v>
      </c>
      <c r="H24" s="29" t="s">
        <v>93</v>
      </c>
      <c r="I24" s="29" t="s">
        <v>90</v>
      </c>
      <c r="J24" s="29" t="s">
        <v>93</v>
      </c>
    </row>
    <row r="25" spans="1:17" ht="15" thickBot="1" x14ac:dyDescent="0.35">
      <c r="A25" s="28" t="s">
        <v>94</v>
      </c>
      <c r="B25" s="37" t="s">
        <v>95</v>
      </c>
      <c r="C25" s="29" t="s">
        <v>96</v>
      </c>
      <c r="D25" s="37" t="s">
        <v>95</v>
      </c>
      <c r="E25" s="29" t="s">
        <v>97</v>
      </c>
      <c r="F25" s="37" t="s">
        <v>95</v>
      </c>
      <c r="G25" s="37" t="s">
        <v>95</v>
      </c>
      <c r="H25" s="29" t="s">
        <v>98</v>
      </c>
      <c r="I25" s="29" t="s">
        <v>95</v>
      </c>
      <c r="J25" s="29" t="s">
        <v>98</v>
      </c>
    </row>
    <row r="26" spans="1:17" ht="15" thickBot="1" x14ac:dyDescent="0.35">
      <c r="A26" s="28" t="s">
        <v>99</v>
      </c>
      <c r="B26" s="37" t="s">
        <v>100</v>
      </c>
      <c r="C26" s="29" t="s">
        <v>101</v>
      </c>
      <c r="D26" s="37" t="s">
        <v>100</v>
      </c>
      <c r="E26" s="29" t="s">
        <v>100</v>
      </c>
      <c r="F26" s="37" t="s">
        <v>100</v>
      </c>
      <c r="G26" s="37" t="s">
        <v>100</v>
      </c>
      <c r="H26" s="29" t="s">
        <v>102</v>
      </c>
      <c r="I26" s="29" t="s">
        <v>100</v>
      </c>
      <c r="J26" s="29" t="s">
        <v>100</v>
      </c>
    </row>
    <row r="27" spans="1:17" ht="15" thickBot="1" x14ac:dyDescent="0.35">
      <c r="A27" s="28" t="s">
        <v>103</v>
      </c>
      <c r="B27" s="37" t="s">
        <v>104</v>
      </c>
      <c r="C27" s="29" t="s">
        <v>105</v>
      </c>
      <c r="D27" s="37" t="s">
        <v>104</v>
      </c>
      <c r="E27" s="29" t="s">
        <v>104</v>
      </c>
      <c r="F27" s="37" t="s">
        <v>104</v>
      </c>
      <c r="G27" s="37" t="s">
        <v>104</v>
      </c>
      <c r="H27" s="29" t="s">
        <v>104</v>
      </c>
      <c r="I27" s="29" t="s">
        <v>104</v>
      </c>
      <c r="J27" s="29" t="s">
        <v>104</v>
      </c>
    </row>
    <row r="28" spans="1:17" ht="15" thickBot="1" x14ac:dyDescent="0.35">
      <c r="A28" s="28" t="s">
        <v>106</v>
      </c>
      <c r="B28" s="37" t="s">
        <v>107</v>
      </c>
      <c r="C28" s="29" t="s">
        <v>108</v>
      </c>
      <c r="D28" s="37" t="s">
        <v>107</v>
      </c>
      <c r="E28" s="29" t="s">
        <v>107</v>
      </c>
      <c r="F28" s="37" t="s">
        <v>107</v>
      </c>
      <c r="G28" s="37" t="s">
        <v>107</v>
      </c>
      <c r="H28" s="29" t="s">
        <v>107</v>
      </c>
      <c r="I28" s="29" t="s">
        <v>107</v>
      </c>
      <c r="J28" s="29" t="s">
        <v>107</v>
      </c>
    </row>
    <row r="29" spans="1:17" ht="15" thickBot="1" x14ac:dyDescent="0.35">
      <c r="A29" s="28" t="s">
        <v>109</v>
      </c>
      <c r="B29" s="37" t="s">
        <v>110</v>
      </c>
      <c r="C29" s="29" t="s">
        <v>111</v>
      </c>
      <c r="D29" s="37" t="s">
        <v>110</v>
      </c>
      <c r="E29" s="29" t="s">
        <v>110</v>
      </c>
      <c r="F29" s="37" t="s">
        <v>110</v>
      </c>
      <c r="G29" s="37" t="s">
        <v>110</v>
      </c>
      <c r="H29" s="29" t="s">
        <v>110</v>
      </c>
      <c r="I29" s="29" t="s">
        <v>110</v>
      </c>
      <c r="J29" s="29" t="s">
        <v>110</v>
      </c>
    </row>
    <row r="30" spans="1:17" ht="18.600000000000001" thickBot="1" x14ac:dyDescent="0.35">
      <c r="A30" s="24"/>
    </row>
    <row r="31" spans="1:17" ht="15" thickBot="1" x14ac:dyDescent="0.35">
      <c r="A31" s="28" t="s">
        <v>112</v>
      </c>
      <c r="B31" s="36" t="s">
        <v>43</v>
      </c>
      <c r="C31" s="28" t="s">
        <v>44</v>
      </c>
      <c r="D31" s="36" t="s">
        <v>45</v>
      </c>
      <c r="E31" s="28" t="s">
        <v>46</v>
      </c>
      <c r="F31" s="36" t="s">
        <v>47</v>
      </c>
      <c r="G31" s="36" t="s">
        <v>48</v>
      </c>
      <c r="H31" s="28" t="s">
        <v>49</v>
      </c>
      <c r="I31" s="28" t="s">
        <v>50</v>
      </c>
      <c r="J31" s="28" t="s">
        <v>51</v>
      </c>
    </row>
    <row r="32" spans="1:17" ht="15" thickBot="1" x14ac:dyDescent="0.35">
      <c r="A32" s="28" t="s">
        <v>64</v>
      </c>
      <c r="B32" s="37">
        <v>9</v>
      </c>
      <c r="C32" s="29">
        <v>829</v>
      </c>
      <c r="D32" s="37">
        <v>9</v>
      </c>
      <c r="E32" s="29">
        <v>41</v>
      </c>
      <c r="F32" s="37">
        <v>9</v>
      </c>
      <c r="G32" s="37">
        <v>9</v>
      </c>
      <c r="H32" s="29">
        <v>219</v>
      </c>
      <c r="I32" s="29">
        <v>65</v>
      </c>
      <c r="J32" s="29">
        <v>145</v>
      </c>
    </row>
    <row r="33" spans="1:14" ht="15" thickBot="1" x14ac:dyDescent="0.35">
      <c r="A33" s="28" t="s">
        <v>71</v>
      </c>
      <c r="B33" s="37">
        <v>8</v>
      </c>
      <c r="C33" s="29">
        <v>782</v>
      </c>
      <c r="D33" s="37">
        <v>8</v>
      </c>
      <c r="E33" s="29">
        <v>40</v>
      </c>
      <c r="F33" s="37">
        <v>8</v>
      </c>
      <c r="G33" s="37">
        <v>8</v>
      </c>
      <c r="H33" s="29">
        <v>172</v>
      </c>
      <c r="I33" s="29">
        <v>8</v>
      </c>
      <c r="J33" s="29">
        <v>144</v>
      </c>
    </row>
    <row r="34" spans="1:14" ht="15" thickBot="1" x14ac:dyDescent="0.35">
      <c r="A34" s="28" t="s">
        <v>77</v>
      </c>
      <c r="B34" s="37">
        <v>7</v>
      </c>
      <c r="C34" s="29">
        <v>781</v>
      </c>
      <c r="D34" s="37">
        <v>7</v>
      </c>
      <c r="E34" s="29">
        <v>39</v>
      </c>
      <c r="F34" s="37">
        <v>7</v>
      </c>
      <c r="G34" s="37">
        <v>7</v>
      </c>
      <c r="H34" s="29">
        <v>171</v>
      </c>
      <c r="I34" s="29">
        <v>7</v>
      </c>
      <c r="J34" s="29">
        <v>143</v>
      </c>
    </row>
    <row r="35" spans="1:14" ht="15" thickBot="1" x14ac:dyDescent="0.35">
      <c r="A35" s="28" t="s">
        <v>83</v>
      </c>
      <c r="B35" s="37">
        <v>6</v>
      </c>
      <c r="C35" s="29">
        <v>780</v>
      </c>
      <c r="D35" s="37">
        <v>6</v>
      </c>
      <c r="E35" s="29">
        <v>38</v>
      </c>
      <c r="F35" s="37">
        <v>6</v>
      </c>
      <c r="G35" s="37">
        <v>6</v>
      </c>
      <c r="H35" s="29">
        <v>170</v>
      </c>
      <c r="I35" s="29">
        <v>6</v>
      </c>
      <c r="J35" s="29">
        <v>142</v>
      </c>
    </row>
    <row r="36" spans="1:14" ht="15" thickBot="1" x14ac:dyDescent="0.35">
      <c r="A36" s="28" t="s">
        <v>89</v>
      </c>
      <c r="B36" s="37">
        <v>5</v>
      </c>
      <c r="C36" s="29">
        <v>779</v>
      </c>
      <c r="D36" s="37">
        <v>5</v>
      </c>
      <c r="E36" s="29">
        <v>37</v>
      </c>
      <c r="F36" s="37">
        <v>5</v>
      </c>
      <c r="G36" s="37">
        <v>5</v>
      </c>
      <c r="H36" s="29">
        <v>141</v>
      </c>
      <c r="I36" s="29">
        <v>5</v>
      </c>
      <c r="J36" s="29">
        <v>141</v>
      </c>
    </row>
    <row r="37" spans="1:14" ht="15" thickBot="1" x14ac:dyDescent="0.35">
      <c r="A37" s="28" t="s">
        <v>94</v>
      </c>
      <c r="B37" s="37">
        <v>4</v>
      </c>
      <c r="C37" s="29">
        <v>706</v>
      </c>
      <c r="D37" s="37">
        <v>4</v>
      </c>
      <c r="E37" s="29">
        <v>36</v>
      </c>
      <c r="F37" s="37">
        <v>4</v>
      </c>
      <c r="G37" s="37">
        <v>4</v>
      </c>
      <c r="H37" s="29">
        <v>140</v>
      </c>
      <c r="I37" s="29">
        <v>4</v>
      </c>
      <c r="J37" s="29">
        <v>140</v>
      </c>
    </row>
    <row r="38" spans="1:14" ht="15" thickBot="1" x14ac:dyDescent="0.35">
      <c r="A38" s="28" t="s">
        <v>99</v>
      </c>
      <c r="B38" s="37">
        <v>3</v>
      </c>
      <c r="C38" s="29">
        <v>705</v>
      </c>
      <c r="D38" s="37">
        <v>3</v>
      </c>
      <c r="E38" s="29">
        <v>3</v>
      </c>
      <c r="F38" s="37">
        <v>3</v>
      </c>
      <c r="G38" s="37">
        <v>3</v>
      </c>
      <c r="H38" s="29">
        <v>139</v>
      </c>
      <c r="I38" s="29">
        <v>3</v>
      </c>
      <c r="J38" s="29">
        <v>3</v>
      </c>
    </row>
    <row r="39" spans="1:14" ht="15" thickBot="1" x14ac:dyDescent="0.35">
      <c r="A39" s="28" t="s">
        <v>103</v>
      </c>
      <c r="B39" s="37">
        <v>2</v>
      </c>
      <c r="C39" s="29">
        <v>704</v>
      </c>
      <c r="D39" s="37">
        <v>2</v>
      </c>
      <c r="E39" s="29">
        <v>2</v>
      </c>
      <c r="F39" s="37">
        <v>2</v>
      </c>
      <c r="G39" s="37">
        <v>2</v>
      </c>
      <c r="H39" s="29">
        <v>2</v>
      </c>
      <c r="I39" s="29">
        <v>2</v>
      </c>
      <c r="J39" s="29">
        <v>2</v>
      </c>
    </row>
    <row r="40" spans="1:14" ht="15" thickBot="1" x14ac:dyDescent="0.35">
      <c r="A40" s="28" t="s">
        <v>106</v>
      </c>
      <c r="B40" s="37">
        <v>1</v>
      </c>
      <c r="C40" s="29">
        <v>667</v>
      </c>
      <c r="D40" s="37">
        <v>1</v>
      </c>
      <c r="E40" s="29">
        <v>1</v>
      </c>
      <c r="F40" s="37">
        <v>1</v>
      </c>
      <c r="G40" s="37">
        <v>1</v>
      </c>
      <c r="H40" s="29">
        <v>1</v>
      </c>
      <c r="I40" s="29">
        <v>1</v>
      </c>
      <c r="J40" s="29">
        <v>1</v>
      </c>
    </row>
    <row r="41" spans="1:14" ht="15" thickBot="1" x14ac:dyDescent="0.35">
      <c r="A41" s="28" t="s">
        <v>109</v>
      </c>
      <c r="B41" s="37">
        <v>0</v>
      </c>
      <c r="C41" s="29">
        <v>666</v>
      </c>
      <c r="D41" s="37">
        <v>0</v>
      </c>
      <c r="E41" s="29">
        <v>0</v>
      </c>
      <c r="F41" s="37">
        <v>0</v>
      </c>
      <c r="G41" s="37">
        <v>0</v>
      </c>
      <c r="H41" s="29">
        <v>0</v>
      </c>
      <c r="I41" s="29">
        <v>0</v>
      </c>
      <c r="J41" s="29">
        <v>0</v>
      </c>
    </row>
    <row r="42" spans="1:14" ht="18.600000000000001" thickBot="1" x14ac:dyDescent="0.35">
      <c r="A42" s="24"/>
    </row>
    <row r="43" spans="1:14" ht="15" thickBot="1" x14ac:dyDescent="0.35">
      <c r="A43" s="28" t="s">
        <v>113</v>
      </c>
      <c r="B43" s="36" t="s">
        <v>43</v>
      </c>
      <c r="C43" s="28" t="s">
        <v>44</v>
      </c>
      <c r="D43" s="36" t="s">
        <v>45</v>
      </c>
      <c r="E43" s="28" t="s">
        <v>46</v>
      </c>
      <c r="F43" s="36" t="s">
        <v>47</v>
      </c>
      <c r="G43" s="36" t="s">
        <v>48</v>
      </c>
      <c r="H43" s="28" t="s">
        <v>49</v>
      </c>
      <c r="I43" s="28" t="s">
        <v>50</v>
      </c>
      <c r="J43" s="28" t="s">
        <v>51</v>
      </c>
      <c r="K43" s="28" t="s">
        <v>114</v>
      </c>
      <c r="L43" s="28" t="s">
        <v>115</v>
      </c>
      <c r="M43" s="28" t="s">
        <v>116</v>
      </c>
      <c r="N43" s="28" t="s">
        <v>117</v>
      </c>
    </row>
    <row r="44" spans="1:14" ht="15" thickBot="1" x14ac:dyDescent="0.35">
      <c r="A44" s="28" t="s">
        <v>53</v>
      </c>
      <c r="B44" s="37">
        <v>6</v>
      </c>
      <c r="C44" s="29">
        <v>829</v>
      </c>
      <c r="D44" s="37">
        <v>5</v>
      </c>
      <c r="E44" s="29">
        <v>2</v>
      </c>
      <c r="F44" s="37">
        <v>3</v>
      </c>
      <c r="G44" s="37">
        <v>9</v>
      </c>
      <c r="H44" s="29">
        <v>1</v>
      </c>
      <c r="I44" s="29">
        <v>3</v>
      </c>
      <c r="J44" s="29">
        <v>142</v>
      </c>
      <c r="K44" s="29">
        <v>1000</v>
      </c>
      <c r="L44" s="29">
        <v>1000</v>
      </c>
      <c r="M44" s="29">
        <v>0</v>
      </c>
      <c r="N44" s="29">
        <v>0</v>
      </c>
    </row>
    <row r="45" spans="1:14" ht="15" thickBot="1" x14ac:dyDescent="0.35">
      <c r="A45" s="28" t="s">
        <v>54</v>
      </c>
      <c r="B45" s="37">
        <v>5</v>
      </c>
      <c r="C45" s="29">
        <v>782</v>
      </c>
      <c r="D45" s="37">
        <v>6</v>
      </c>
      <c r="E45" s="29">
        <v>39</v>
      </c>
      <c r="F45" s="37">
        <v>7</v>
      </c>
      <c r="G45" s="37">
        <v>9</v>
      </c>
      <c r="H45" s="29">
        <v>2</v>
      </c>
      <c r="I45" s="29">
        <v>6</v>
      </c>
      <c r="J45" s="29">
        <v>144</v>
      </c>
      <c r="K45" s="29">
        <v>1000</v>
      </c>
      <c r="L45" s="29">
        <v>1000</v>
      </c>
      <c r="M45" s="29">
        <v>0</v>
      </c>
      <c r="N45" s="29">
        <v>0</v>
      </c>
    </row>
    <row r="46" spans="1:14" ht="15" thickBot="1" x14ac:dyDescent="0.35">
      <c r="A46" s="28" t="s">
        <v>55</v>
      </c>
      <c r="B46" s="37">
        <v>9</v>
      </c>
      <c r="C46" s="29">
        <v>706</v>
      </c>
      <c r="D46" s="37">
        <v>9</v>
      </c>
      <c r="E46" s="29">
        <v>41</v>
      </c>
      <c r="F46" s="37">
        <v>9</v>
      </c>
      <c r="G46" s="37">
        <v>2</v>
      </c>
      <c r="H46" s="29">
        <v>219</v>
      </c>
      <c r="I46" s="29">
        <v>2</v>
      </c>
      <c r="J46" s="29">
        <v>3</v>
      </c>
      <c r="K46" s="29">
        <v>1000</v>
      </c>
      <c r="L46" s="29">
        <v>1000</v>
      </c>
      <c r="M46" s="29">
        <v>0</v>
      </c>
      <c r="N46" s="29">
        <v>0</v>
      </c>
    </row>
    <row r="47" spans="1:14" ht="15" thickBot="1" x14ac:dyDescent="0.35">
      <c r="A47" s="28" t="s">
        <v>56</v>
      </c>
      <c r="B47" s="37">
        <v>9</v>
      </c>
      <c r="C47" s="29">
        <v>779</v>
      </c>
      <c r="D47" s="37">
        <v>9</v>
      </c>
      <c r="E47" s="29">
        <v>41</v>
      </c>
      <c r="F47" s="37">
        <v>9</v>
      </c>
      <c r="G47" s="37">
        <v>9</v>
      </c>
      <c r="H47" s="29">
        <v>141</v>
      </c>
      <c r="I47" s="29">
        <v>1</v>
      </c>
      <c r="J47" s="29">
        <v>2</v>
      </c>
      <c r="K47" s="29">
        <v>1000</v>
      </c>
      <c r="L47" s="29">
        <v>1000</v>
      </c>
      <c r="M47" s="29">
        <v>0</v>
      </c>
      <c r="N47" s="29">
        <v>0</v>
      </c>
    </row>
    <row r="48" spans="1:14" ht="15" thickBot="1" x14ac:dyDescent="0.35">
      <c r="A48" s="28" t="s">
        <v>57</v>
      </c>
      <c r="B48" s="37">
        <v>7</v>
      </c>
      <c r="C48" s="29">
        <v>705</v>
      </c>
      <c r="D48" s="37">
        <v>3</v>
      </c>
      <c r="E48" s="29">
        <v>38</v>
      </c>
      <c r="F48" s="37">
        <v>5</v>
      </c>
      <c r="G48" s="37">
        <v>4</v>
      </c>
      <c r="H48" s="29">
        <v>172</v>
      </c>
      <c r="I48" s="29">
        <v>65</v>
      </c>
      <c r="J48" s="29">
        <v>1</v>
      </c>
      <c r="K48" s="29">
        <v>1000</v>
      </c>
      <c r="L48" s="29">
        <v>1000</v>
      </c>
      <c r="M48" s="29">
        <v>0</v>
      </c>
      <c r="N48" s="29">
        <v>0</v>
      </c>
    </row>
    <row r="49" spans="1:14" ht="15" thickBot="1" x14ac:dyDescent="0.35">
      <c r="A49" s="28" t="s">
        <v>58</v>
      </c>
      <c r="B49" s="37">
        <v>4</v>
      </c>
      <c r="C49" s="29">
        <v>667</v>
      </c>
      <c r="D49" s="37">
        <v>1</v>
      </c>
      <c r="E49" s="29">
        <v>3</v>
      </c>
      <c r="F49" s="37">
        <v>2</v>
      </c>
      <c r="G49" s="37">
        <v>3</v>
      </c>
      <c r="H49" s="29">
        <v>170</v>
      </c>
      <c r="I49" s="29">
        <v>7</v>
      </c>
      <c r="J49" s="29">
        <v>143</v>
      </c>
      <c r="K49" s="29">
        <v>1000</v>
      </c>
      <c r="L49" s="29">
        <v>1000</v>
      </c>
      <c r="M49" s="29">
        <v>0</v>
      </c>
      <c r="N49" s="29">
        <v>0</v>
      </c>
    </row>
    <row r="50" spans="1:14" ht="15" thickBot="1" x14ac:dyDescent="0.35">
      <c r="A50" s="28" t="s">
        <v>59</v>
      </c>
      <c r="B50" s="37">
        <v>3</v>
      </c>
      <c r="C50" s="29">
        <v>666</v>
      </c>
      <c r="D50" s="37">
        <v>4</v>
      </c>
      <c r="E50" s="29">
        <v>37</v>
      </c>
      <c r="F50" s="37">
        <v>0</v>
      </c>
      <c r="G50" s="37">
        <v>1</v>
      </c>
      <c r="H50" s="29">
        <v>140</v>
      </c>
      <c r="I50" s="29">
        <v>4</v>
      </c>
      <c r="J50" s="29">
        <v>145</v>
      </c>
      <c r="K50" s="29">
        <v>1000</v>
      </c>
      <c r="L50" s="29">
        <v>1000</v>
      </c>
      <c r="M50" s="29">
        <v>0</v>
      </c>
      <c r="N50" s="29">
        <v>0</v>
      </c>
    </row>
    <row r="51" spans="1:14" ht="15" thickBot="1" x14ac:dyDescent="0.35">
      <c r="A51" s="28" t="s">
        <v>60</v>
      </c>
      <c r="B51" s="37">
        <v>2</v>
      </c>
      <c r="C51" s="29">
        <v>704</v>
      </c>
      <c r="D51" s="37">
        <v>2</v>
      </c>
      <c r="E51" s="29">
        <v>1</v>
      </c>
      <c r="F51" s="37">
        <v>1</v>
      </c>
      <c r="G51" s="37">
        <v>5</v>
      </c>
      <c r="H51" s="29">
        <v>139</v>
      </c>
      <c r="I51" s="29">
        <v>5</v>
      </c>
      <c r="J51" s="29">
        <v>141</v>
      </c>
      <c r="K51" s="29">
        <v>1000</v>
      </c>
      <c r="L51" s="29">
        <v>1000</v>
      </c>
      <c r="M51" s="29">
        <v>0</v>
      </c>
      <c r="N51" s="29">
        <v>0</v>
      </c>
    </row>
    <row r="52" spans="1:14" ht="15" thickBot="1" x14ac:dyDescent="0.35">
      <c r="A52" s="28" t="s">
        <v>61</v>
      </c>
      <c r="B52" s="37">
        <v>0</v>
      </c>
      <c r="C52" s="29">
        <v>780</v>
      </c>
      <c r="D52" s="37">
        <v>7</v>
      </c>
      <c r="E52" s="29">
        <v>36</v>
      </c>
      <c r="F52" s="37">
        <v>6</v>
      </c>
      <c r="G52" s="37">
        <v>0</v>
      </c>
      <c r="H52" s="29">
        <v>171</v>
      </c>
      <c r="I52" s="29">
        <v>0</v>
      </c>
      <c r="J52" s="29">
        <v>0</v>
      </c>
      <c r="K52" s="29">
        <v>1000</v>
      </c>
      <c r="L52" s="29">
        <v>1000</v>
      </c>
      <c r="M52" s="29">
        <v>0</v>
      </c>
      <c r="N52" s="29">
        <v>0</v>
      </c>
    </row>
    <row r="53" spans="1:14" ht="15" thickBot="1" x14ac:dyDescent="0.35">
      <c r="A53" s="28" t="s">
        <v>62</v>
      </c>
      <c r="B53" s="37">
        <v>1</v>
      </c>
      <c r="C53" s="29">
        <v>781</v>
      </c>
      <c r="D53" s="37">
        <v>0</v>
      </c>
      <c r="E53" s="29">
        <v>0</v>
      </c>
      <c r="F53" s="37">
        <v>4</v>
      </c>
      <c r="G53" s="37">
        <v>9</v>
      </c>
      <c r="H53" s="29">
        <v>0</v>
      </c>
      <c r="I53" s="29">
        <v>65</v>
      </c>
      <c r="J53" s="29">
        <v>140</v>
      </c>
      <c r="K53" s="29">
        <v>1000</v>
      </c>
      <c r="L53" s="29">
        <v>1000</v>
      </c>
      <c r="M53" s="29">
        <v>0</v>
      </c>
      <c r="N53" s="29">
        <v>0</v>
      </c>
    </row>
    <row r="54" spans="1:14" ht="15" thickBot="1" x14ac:dyDescent="0.35"/>
    <row r="55" spans="1:14" ht="15" thickBot="1" x14ac:dyDescent="0.35">
      <c r="A55" s="30" t="s">
        <v>118</v>
      </c>
      <c r="B55" s="38">
        <v>1335</v>
      </c>
    </row>
    <row r="56" spans="1:14" ht="15" thickBot="1" x14ac:dyDescent="0.35">
      <c r="A56" s="30" t="s">
        <v>119</v>
      </c>
      <c r="B56" s="38">
        <v>666</v>
      </c>
    </row>
    <row r="57" spans="1:14" ht="15" thickBot="1" x14ac:dyDescent="0.35">
      <c r="A57" s="30" t="s">
        <v>120</v>
      </c>
      <c r="B57" s="38">
        <v>10000</v>
      </c>
    </row>
    <row r="58" spans="1:14" ht="15" thickBot="1" x14ac:dyDescent="0.35">
      <c r="A58" s="30" t="s">
        <v>121</v>
      </c>
      <c r="B58" s="38">
        <v>10000</v>
      </c>
    </row>
    <row r="59" spans="1:14" ht="15" thickBot="1" x14ac:dyDescent="0.35">
      <c r="A59" s="30" t="s">
        <v>122</v>
      </c>
      <c r="B59" s="38">
        <v>0</v>
      </c>
    </row>
    <row r="60" spans="1:14" ht="15" thickBot="1" x14ac:dyDescent="0.35">
      <c r="A60" s="30" t="s">
        <v>123</v>
      </c>
      <c r="B60" s="38"/>
    </row>
    <row r="61" spans="1:14" ht="15" thickBot="1" x14ac:dyDescent="0.35">
      <c r="A61" s="30" t="s">
        <v>124</v>
      </c>
      <c r="B61" s="38"/>
    </row>
    <row r="62" spans="1:14" ht="15" thickBot="1" x14ac:dyDescent="0.35">
      <c r="A62" s="30" t="s">
        <v>125</v>
      </c>
      <c r="B62" s="38">
        <v>0</v>
      </c>
    </row>
    <row r="64" spans="1:14" x14ac:dyDescent="0.3">
      <c r="A64" s="32" t="s">
        <v>126</v>
      </c>
    </row>
    <row r="66" spans="1:1" x14ac:dyDescent="0.3">
      <c r="A66" s="33" t="s">
        <v>127</v>
      </c>
    </row>
    <row r="67" spans="1:1" x14ac:dyDescent="0.3">
      <c r="A67" s="33" t="s">
        <v>128</v>
      </c>
    </row>
  </sheetData>
  <hyperlinks>
    <hyperlink ref="A64" r:id="rId1" display="https://miau.my-x.hu/myx-free/coco/test/266730620241212072408.html" xr:uid="{3B271E2B-D45A-4667-8393-29539798792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C0DA-F6EA-41EC-876B-FF434449FAF4}">
  <dimension ref="A1:AC67"/>
  <sheetViews>
    <sheetView zoomScale="30" workbookViewId="0"/>
  </sheetViews>
  <sheetFormatPr defaultRowHeight="14.4" x14ac:dyDescent="0.3"/>
  <sheetData>
    <row r="1" spans="1:29" ht="18" x14ac:dyDescent="0.3">
      <c r="A1" s="24"/>
      <c r="R1" s="24"/>
    </row>
    <row r="2" spans="1:29" x14ac:dyDescent="0.3">
      <c r="A2" s="25"/>
      <c r="R2" s="25"/>
    </row>
    <row r="5" spans="1:29" ht="18" x14ac:dyDescent="0.3">
      <c r="A5" s="26" t="s">
        <v>35</v>
      </c>
      <c r="B5" s="27">
        <v>3430747</v>
      </c>
      <c r="C5" s="26" t="s">
        <v>36</v>
      </c>
      <c r="D5" s="27">
        <v>10</v>
      </c>
      <c r="E5" s="26" t="s">
        <v>37</v>
      </c>
      <c r="F5" s="27">
        <v>4</v>
      </c>
      <c r="G5" s="26" t="s">
        <v>38</v>
      </c>
      <c r="H5" s="27">
        <v>10</v>
      </c>
      <c r="I5" s="26" t="s">
        <v>39</v>
      </c>
      <c r="J5" s="27">
        <v>0</v>
      </c>
      <c r="K5" s="26" t="s">
        <v>40</v>
      </c>
      <c r="L5" s="27" t="s">
        <v>129</v>
      </c>
      <c r="R5" s="26" t="s">
        <v>35</v>
      </c>
      <c r="S5" s="27">
        <v>1669253</v>
      </c>
      <c r="T5" s="26" t="s">
        <v>36</v>
      </c>
      <c r="U5" s="27">
        <v>10</v>
      </c>
      <c r="V5" s="26" t="s">
        <v>37</v>
      </c>
      <c r="W5" s="27">
        <v>4</v>
      </c>
      <c r="X5" s="26" t="s">
        <v>38</v>
      </c>
      <c r="Y5" s="27">
        <v>10</v>
      </c>
      <c r="Z5" s="26" t="s">
        <v>39</v>
      </c>
      <c r="AA5" s="27">
        <v>0</v>
      </c>
      <c r="AB5" s="26" t="s">
        <v>40</v>
      </c>
      <c r="AC5" s="27" t="s">
        <v>177</v>
      </c>
    </row>
    <row r="6" spans="1:29" ht="18.600000000000001" thickBot="1" x14ac:dyDescent="0.35">
      <c r="A6" s="24"/>
      <c r="R6" s="24"/>
    </row>
    <row r="7" spans="1:29" ht="15" thickBot="1" x14ac:dyDescent="0.35">
      <c r="A7" s="28" t="s">
        <v>42</v>
      </c>
      <c r="B7" s="28" t="s">
        <v>43</v>
      </c>
      <c r="C7" s="28" t="s">
        <v>44</v>
      </c>
      <c r="D7" s="28" t="s">
        <v>45</v>
      </c>
      <c r="E7" s="28" t="s">
        <v>46</v>
      </c>
      <c r="F7" s="28" t="s">
        <v>130</v>
      </c>
      <c r="H7" s="43" t="s">
        <v>176</v>
      </c>
      <c r="I7" s="43" t="s">
        <v>176</v>
      </c>
      <c r="J7" s="43" t="s">
        <v>176</v>
      </c>
      <c r="K7" s="43" t="s">
        <v>176</v>
      </c>
      <c r="L7" s="43" t="s">
        <v>176</v>
      </c>
      <c r="R7" s="28" t="s">
        <v>42</v>
      </c>
      <c r="S7" s="28" t="s">
        <v>43</v>
      </c>
      <c r="T7" s="28" t="s">
        <v>44</v>
      </c>
      <c r="U7" s="28" t="s">
        <v>45</v>
      </c>
      <c r="V7" s="28" t="s">
        <v>46</v>
      </c>
      <c r="W7" s="28" t="s">
        <v>130</v>
      </c>
    </row>
    <row r="8" spans="1:29" ht="15" thickBot="1" x14ac:dyDescent="0.35">
      <c r="A8" s="28" t="s">
        <v>53</v>
      </c>
      <c r="B8" s="29">
        <v>4</v>
      </c>
      <c r="C8" s="29">
        <v>5</v>
      </c>
      <c r="D8" s="29">
        <v>7</v>
      </c>
      <c r="E8" s="29">
        <v>1</v>
      </c>
      <c r="F8" s="29">
        <v>1000</v>
      </c>
      <c r="H8">
        <f>11-B8</f>
        <v>7</v>
      </c>
      <c r="I8">
        <f t="shared" ref="I8:I17" si="0">11-C8</f>
        <v>6</v>
      </c>
      <c r="J8">
        <f t="shared" ref="J8:J17" si="1">11-D8</f>
        <v>4</v>
      </c>
      <c r="K8">
        <f t="shared" ref="K8:K17" si="2">11-E8</f>
        <v>10</v>
      </c>
      <c r="L8">
        <f>F8</f>
        <v>1000</v>
      </c>
      <c r="R8" s="28" t="s">
        <v>53</v>
      </c>
      <c r="S8" s="29">
        <v>7</v>
      </c>
      <c r="T8" s="29">
        <v>6</v>
      </c>
      <c r="U8" s="29">
        <v>4</v>
      </c>
      <c r="V8" s="29">
        <v>10</v>
      </c>
      <c r="W8" s="29">
        <v>1000</v>
      </c>
    </row>
    <row r="9" spans="1:29" ht="15" thickBot="1" x14ac:dyDescent="0.35">
      <c r="A9" s="28" t="s">
        <v>54</v>
      </c>
      <c r="B9" s="29">
        <v>5</v>
      </c>
      <c r="C9" s="29">
        <v>4</v>
      </c>
      <c r="D9" s="29">
        <v>3</v>
      </c>
      <c r="E9" s="29">
        <v>1</v>
      </c>
      <c r="F9" s="29">
        <v>1000</v>
      </c>
      <c r="H9">
        <f t="shared" ref="H9:H17" si="3">11-B9</f>
        <v>6</v>
      </c>
      <c r="I9">
        <f t="shared" si="0"/>
        <v>7</v>
      </c>
      <c r="J9">
        <f t="shared" si="1"/>
        <v>8</v>
      </c>
      <c r="K9">
        <f t="shared" si="2"/>
        <v>10</v>
      </c>
      <c r="L9">
        <f t="shared" ref="L9:L17" si="4">F9</f>
        <v>1000</v>
      </c>
      <c r="R9" s="28" t="s">
        <v>54</v>
      </c>
      <c r="S9" s="29">
        <v>6</v>
      </c>
      <c r="T9" s="29">
        <v>7</v>
      </c>
      <c r="U9" s="29">
        <v>8</v>
      </c>
      <c r="V9" s="29">
        <v>10</v>
      </c>
      <c r="W9" s="29">
        <v>1000</v>
      </c>
    </row>
    <row r="10" spans="1:29" ht="15" thickBot="1" x14ac:dyDescent="0.35">
      <c r="A10" s="28" t="s">
        <v>55</v>
      </c>
      <c r="B10" s="29">
        <v>1</v>
      </c>
      <c r="C10" s="29">
        <v>1</v>
      </c>
      <c r="D10" s="29">
        <v>1</v>
      </c>
      <c r="E10" s="29">
        <v>8</v>
      </c>
      <c r="F10" s="29">
        <v>1000</v>
      </c>
      <c r="H10">
        <f t="shared" si="3"/>
        <v>10</v>
      </c>
      <c r="I10">
        <f t="shared" si="0"/>
        <v>10</v>
      </c>
      <c r="J10">
        <f t="shared" si="1"/>
        <v>10</v>
      </c>
      <c r="K10">
        <f t="shared" si="2"/>
        <v>3</v>
      </c>
      <c r="L10">
        <f t="shared" si="4"/>
        <v>1000</v>
      </c>
      <c r="R10" s="28" t="s">
        <v>55</v>
      </c>
      <c r="S10" s="29">
        <v>10</v>
      </c>
      <c r="T10" s="29">
        <v>10</v>
      </c>
      <c r="U10" s="29">
        <v>10</v>
      </c>
      <c r="V10" s="29">
        <v>3</v>
      </c>
      <c r="W10" s="29">
        <v>1000</v>
      </c>
    </row>
    <row r="11" spans="1:29" ht="15" thickBot="1" x14ac:dyDescent="0.35">
      <c r="A11" s="28" t="s">
        <v>56</v>
      </c>
      <c r="B11" s="29">
        <v>1</v>
      </c>
      <c r="C11" s="29">
        <v>1</v>
      </c>
      <c r="D11" s="29">
        <v>1</v>
      </c>
      <c r="E11" s="29">
        <v>1</v>
      </c>
      <c r="F11" s="29">
        <v>1000</v>
      </c>
      <c r="H11">
        <f t="shared" si="3"/>
        <v>10</v>
      </c>
      <c r="I11">
        <f t="shared" si="0"/>
        <v>10</v>
      </c>
      <c r="J11">
        <f t="shared" si="1"/>
        <v>10</v>
      </c>
      <c r="K11">
        <f t="shared" si="2"/>
        <v>10</v>
      </c>
      <c r="L11">
        <f t="shared" si="4"/>
        <v>1000</v>
      </c>
      <c r="R11" s="28" t="s">
        <v>56</v>
      </c>
      <c r="S11" s="29">
        <v>10</v>
      </c>
      <c r="T11" s="29">
        <v>10</v>
      </c>
      <c r="U11" s="29">
        <v>10</v>
      </c>
      <c r="V11" s="29">
        <v>10</v>
      </c>
      <c r="W11" s="29">
        <v>1000</v>
      </c>
    </row>
    <row r="12" spans="1:29" ht="15" thickBot="1" x14ac:dyDescent="0.35">
      <c r="A12" s="28" t="s">
        <v>57</v>
      </c>
      <c r="B12" s="29">
        <v>3</v>
      </c>
      <c r="C12" s="29">
        <v>7</v>
      </c>
      <c r="D12" s="29">
        <v>5</v>
      </c>
      <c r="E12" s="29">
        <v>6</v>
      </c>
      <c r="F12" s="29">
        <v>1000</v>
      </c>
      <c r="H12">
        <f t="shared" si="3"/>
        <v>8</v>
      </c>
      <c r="I12">
        <f t="shared" si="0"/>
        <v>4</v>
      </c>
      <c r="J12">
        <f t="shared" si="1"/>
        <v>6</v>
      </c>
      <c r="K12">
        <f t="shared" si="2"/>
        <v>5</v>
      </c>
      <c r="L12">
        <f t="shared" si="4"/>
        <v>1000</v>
      </c>
      <c r="R12" s="28" t="s">
        <v>57</v>
      </c>
      <c r="S12" s="29">
        <v>8</v>
      </c>
      <c r="T12" s="29">
        <v>4</v>
      </c>
      <c r="U12" s="29">
        <v>6</v>
      </c>
      <c r="V12" s="29">
        <v>5</v>
      </c>
      <c r="W12" s="29">
        <v>1000</v>
      </c>
    </row>
    <row r="13" spans="1:29" ht="15" thickBot="1" x14ac:dyDescent="0.35">
      <c r="A13" s="28" t="s">
        <v>58</v>
      </c>
      <c r="B13" s="29">
        <v>6</v>
      </c>
      <c r="C13" s="29">
        <v>9</v>
      </c>
      <c r="D13" s="29">
        <v>8</v>
      </c>
      <c r="E13" s="29">
        <v>7</v>
      </c>
      <c r="F13" s="29">
        <v>1000</v>
      </c>
      <c r="H13">
        <f t="shared" si="3"/>
        <v>5</v>
      </c>
      <c r="I13">
        <f t="shared" si="0"/>
        <v>2</v>
      </c>
      <c r="J13">
        <f t="shared" si="1"/>
        <v>3</v>
      </c>
      <c r="K13">
        <f t="shared" si="2"/>
        <v>4</v>
      </c>
      <c r="L13">
        <f t="shared" si="4"/>
        <v>1000</v>
      </c>
      <c r="R13" s="28" t="s">
        <v>58</v>
      </c>
      <c r="S13" s="29">
        <v>5</v>
      </c>
      <c r="T13" s="29">
        <v>2</v>
      </c>
      <c r="U13" s="29">
        <v>3</v>
      </c>
      <c r="V13" s="29">
        <v>4</v>
      </c>
      <c r="W13" s="29">
        <v>1000</v>
      </c>
    </row>
    <row r="14" spans="1:29" ht="15" thickBot="1" x14ac:dyDescent="0.35">
      <c r="A14" s="28" t="s">
        <v>59</v>
      </c>
      <c r="B14" s="29">
        <v>7</v>
      </c>
      <c r="C14" s="29">
        <v>6</v>
      </c>
      <c r="D14" s="29">
        <v>10</v>
      </c>
      <c r="E14" s="29">
        <v>9</v>
      </c>
      <c r="F14" s="29">
        <v>1000</v>
      </c>
      <c r="H14">
        <f t="shared" si="3"/>
        <v>4</v>
      </c>
      <c r="I14">
        <f t="shared" si="0"/>
        <v>5</v>
      </c>
      <c r="J14">
        <f t="shared" si="1"/>
        <v>1</v>
      </c>
      <c r="K14">
        <f t="shared" si="2"/>
        <v>2</v>
      </c>
      <c r="L14">
        <f t="shared" si="4"/>
        <v>1000</v>
      </c>
      <c r="R14" s="28" t="s">
        <v>59</v>
      </c>
      <c r="S14" s="29">
        <v>4</v>
      </c>
      <c r="T14" s="29">
        <v>5</v>
      </c>
      <c r="U14" s="29">
        <v>1</v>
      </c>
      <c r="V14" s="29">
        <v>2</v>
      </c>
      <c r="W14" s="29">
        <v>1000</v>
      </c>
    </row>
    <row r="15" spans="1:29" ht="15" thickBot="1" x14ac:dyDescent="0.35">
      <c r="A15" s="28" t="s">
        <v>60</v>
      </c>
      <c r="B15" s="29">
        <v>8</v>
      </c>
      <c r="C15" s="29">
        <v>8</v>
      </c>
      <c r="D15" s="29">
        <v>9</v>
      </c>
      <c r="E15" s="29">
        <v>5</v>
      </c>
      <c r="F15" s="29">
        <v>1000</v>
      </c>
      <c r="H15">
        <f t="shared" si="3"/>
        <v>3</v>
      </c>
      <c r="I15">
        <f t="shared" si="0"/>
        <v>3</v>
      </c>
      <c r="J15">
        <f t="shared" si="1"/>
        <v>2</v>
      </c>
      <c r="K15">
        <f t="shared" si="2"/>
        <v>6</v>
      </c>
      <c r="L15">
        <f t="shared" si="4"/>
        <v>1000</v>
      </c>
      <c r="R15" s="28" t="s">
        <v>60</v>
      </c>
      <c r="S15" s="29">
        <v>3</v>
      </c>
      <c r="T15" s="29">
        <v>3</v>
      </c>
      <c r="U15" s="29">
        <v>2</v>
      </c>
      <c r="V15" s="29">
        <v>6</v>
      </c>
      <c r="W15" s="29">
        <v>1000</v>
      </c>
    </row>
    <row r="16" spans="1:29" ht="15" thickBot="1" x14ac:dyDescent="0.35">
      <c r="A16" s="28" t="s">
        <v>61</v>
      </c>
      <c r="B16" s="29">
        <v>10</v>
      </c>
      <c r="C16" s="29">
        <v>3</v>
      </c>
      <c r="D16" s="29">
        <v>4</v>
      </c>
      <c r="E16" s="29">
        <v>10</v>
      </c>
      <c r="F16" s="29">
        <v>1000</v>
      </c>
      <c r="H16">
        <f t="shared" si="3"/>
        <v>1</v>
      </c>
      <c r="I16">
        <f t="shared" si="0"/>
        <v>8</v>
      </c>
      <c r="J16">
        <f t="shared" si="1"/>
        <v>7</v>
      </c>
      <c r="K16">
        <f t="shared" si="2"/>
        <v>1</v>
      </c>
      <c r="L16">
        <f t="shared" si="4"/>
        <v>1000</v>
      </c>
      <c r="R16" s="28" t="s">
        <v>61</v>
      </c>
      <c r="S16" s="29">
        <v>1</v>
      </c>
      <c r="T16" s="29">
        <v>8</v>
      </c>
      <c r="U16" s="29">
        <v>7</v>
      </c>
      <c r="V16" s="29">
        <v>1</v>
      </c>
      <c r="W16" s="29">
        <v>1000</v>
      </c>
    </row>
    <row r="17" spans="1:23" ht="15" thickBot="1" x14ac:dyDescent="0.35">
      <c r="A17" s="28" t="s">
        <v>62</v>
      </c>
      <c r="B17" s="29">
        <v>9</v>
      </c>
      <c r="C17" s="29">
        <v>10</v>
      </c>
      <c r="D17" s="29">
        <v>6</v>
      </c>
      <c r="E17" s="29">
        <v>1</v>
      </c>
      <c r="F17" s="29">
        <v>1000</v>
      </c>
      <c r="H17">
        <f t="shared" si="3"/>
        <v>2</v>
      </c>
      <c r="I17">
        <f t="shared" si="0"/>
        <v>1</v>
      </c>
      <c r="J17">
        <f t="shared" si="1"/>
        <v>5</v>
      </c>
      <c r="K17">
        <f t="shared" si="2"/>
        <v>10</v>
      </c>
      <c r="L17">
        <f t="shared" si="4"/>
        <v>1000</v>
      </c>
      <c r="R17" s="28" t="s">
        <v>62</v>
      </c>
      <c r="S17" s="29">
        <v>2</v>
      </c>
      <c r="T17" s="29">
        <v>1</v>
      </c>
      <c r="U17" s="29">
        <v>5</v>
      </c>
      <c r="V17" s="29">
        <v>10</v>
      </c>
      <c r="W17" s="29">
        <v>1000</v>
      </c>
    </row>
    <row r="18" spans="1:23" ht="18.600000000000001" thickBot="1" x14ac:dyDescent="0.35">
      <c r="A18" s="24"/>
      <c r="R18" s="24"/>
    </row>
    <row r="19" spans="1:23" ht="15" thickBot="1" x14ac:dyDescent="0.35">
      <c r="A19" s="28" t="s">
        <v>63</v>
      </c>
      <c r="B19" s="28" t="s">
        <v>43</v>
      </c>
      <c r="C19" s="28" t="s">
        <v>44</v>
      </c>
      <c r="D19" s="28" t="s">
        <v>45</v>
      </c>
      <c r="E19" s="28" t="s">
        <v>46</v>
      </c>
      <c r="R19" s="28" t="s">
        <v>63</v>
      </c>
      <c r="S19" s="28" t="s">
        <v>43</v>
      </c>
      <c r="T19" s="28" t="s">
        <v>44</v>
      </c>
      <c r="U19" s="28" t="s">
        <v>45</v>
      </c>
      <c r="V19" s="28" t="s">
        <v>46</v>
      </c>
    </row>
    <row r="20" spans="1:23" ht="15" thickBot="1" x14ac:dyDescent="0.35">
      <c r="A20" s="28" t="s">
        <v>64</v>
      </c>
      <c r="B20" s="29" t="s">
        <v>131</v>
      </c>
      <c r="C20" s="29" t="s">
        <v>132</v>
      </c>
      <c r="D20" s="29" t="s">
        <v>133</v>
      </c>
      <c r="E20" s="29" t="s">
        <v>134</v>
      </c>
      <c r="R20" s="28" t="s">
        <v>64</v>
      </c>
      <c r="S20" s="29" t="s">
        <v>178</v>
      </c>
      <c r="T20" s="29" t="s">
        <v>179</v>
      </c>
      <c r="U20" s="29" t="s">
        <v>180</v>
      </c>
      <c r="V20" s="29" t="s">
        <v>181</v>
      </c>
    </row>
    <row r="21" spans="1:23" ht="15" thickBot="1" x14ac:dyDescent="0.35">
      <c r="A21" s="28" t="s">
        <v>71</v>
      </c>
      <c r="B21" s="29" t="s">
        <v>135</v>
      </c>
      <c r="C21" s="29" t="s">
        <v>136</v>
      </c>
      <c r="D21" s="29" t="s">
        <v>137</v>
      </c>
      <c r="E21" s="29" t="s">
        <v>138</v>
      </c>
      <c r="R21" s="28" t="s">
        <v>71</v>
      </c>
      <c r="S21" s="29" t="s">
        <v>182</v>
      </c>
      <c r="T21" s="29" t="s">
        <v>183</v>
      </c>
      <c r="U21" s="29" t="s">
        <v>184</v>
      </c>
      <c r="V21" s="29" t="s">
        <v>185</v>
      </c>
    </row>
    <row r="22" spans="1:23" ht="15" thickBot="1" x14ac:dyDescent="0.35">
      <c r="A22" s="28" t="s">
        <v>77</v>
      </c>
      <c r="B22" s="29" t="s">
        <v>139</v>
      </c>
      <c r="C22" s="29" t="s">
        <v>140</v>
      </c>
      <c r="D22" s="29" t="s">
        <v>141</v>
      </c>
      <c r="E22" s="29" t="s">
        <v>142</v>
      </c>
      <c r="R22" s="28" t="s">
        <v>77</v>
      </c>
      <c r="S22" s="29" t="s">
        <v>186</v>
      </c>
      <c r="T22" s="29" t="s">
        <v>187</v>
      </c>
      <c r="U22" s="29" t="s">
        <v>188</v>
      </c>
      <c r="V22" s="29" t="s">
        <v>189</v>
      </c>
    </row>
    <row r="23" spans="1:23" ht="15" thickBot="1" x14ac:dyDescent="0.35">
      <c r="A23" s="28" t="s">
        <v>83</v>
      </c>
      <c r="B23" s="29" t="s">
        <v>143</v>
      </c>
      <c r="C23" s="29" t="s">
        <v>144</v>
      </c>
      <c r="D23" s="29" t="s">
        <v>145</v>
      </c>
      <c r="E23" s="29" t="s">
        <v>146</v>
      </c>
      <c r="R23" s="28" t="s">
        <v>83</v>
      </c>
      <c r="S23" s="29" t="s">
        <v>190</v>
      </c>
      <c r="T23" s="29" t="s">
        <v>191</v>
      </c>
      <c r="U23" s="29" t="s">
        <v>192</v>
      </c>
      <c r="V23" s="29" t="s">
        <v>193</v>
      </c>
    </row>
    <row r="24" spans="1:23" ht="15" thickBot="1" x14ac:dyDescent="0.35">
      <c r="A24" s="28" t="s">
        <v>89</v>
      </c>
      <c r="B24" s="29" t="s">
        <v>147</v>
      </c>
      <c r="C24" s="29" t="s">
        <v>148</v>
      </c>
      <c r="D24" s="29" t="s">
        <v>149</v>
      </c>
      <c r="E24" s="29" t="s">
        <v>150</v>
      </c>
      <c r="R24" s="28" t="s">
        <v>89</v>
      </c>
      <c r="S24" s="29" t="s">
        <v>194</v>
      </c>
      <c r="T24" s="29" t="s">
        <v>194</v>
      </c>
      <c r="U24" s="29" t="s">
        <v>195</v>
      </c>
      <c r="V24" s="29" t="s">
        <v>196</v>
      </c>
    </row>
    <row r="25" spans="1:23" ht="15" thickBot="1" x14ac:dyDescent="0.35">
      <c r="A25" s="28" t="s">
        <v>94</v>
      </c>
      <c r="B25" s="29" t="s">
        <v>151</v>
      </c>
      <c r="C25" s="29" t="s">
        <v>152</v>
      </c>
      <c r="D25" s="29" t="s">
        <v>153</v>
      </c>
      <c r="E25" s="29" t="s">
        <v>154</v>
      </c>
      <c r="R25" s="28" t="s">
        <v>94</v>
      </c>
      <c r="S25" s="29" t="s">
        <v>197</v>
      </c>
      <c r="T25" s="29" t="s">
        <v>197</v>
      </c>
      <c r="U25" s="29" t="s">
        <v>198</v>
      </c>
      <c r="V25" s="29" t="s">
        <v>199</v>
      </c>
    </row>
    <row r="26" spans="1:23" ht="15" thickBot="1" x14ac:dyDescent="0.35">
      <c r="A26" s="28" t="s">
        <v>99</v>
      </c>
      <c r="B26" s="29" t="s">
        <v>155</v>
      </c>
      <c r="C26" s="29" t="s">
        <v>156</v>
      </c>
      <c r="D26" s="29" t="s">
        <v>157</v>
      </c>
      <c r="E26" s="29" t="s">
        <v>158</v>
      </c>
      <c r="R26" s="28" t="s">
        <v>99</v>
      </c>
      <c r="S26" s="29" t="s">
        <v>200</v>
      </c>
      <c r="T26" s="29" t="s">
        <v>200</v>
      </c>
      <c r="U26" s="29" t="s">
        <v>201</v>
      </c>
      <c r="V26" s="29" t="s">
        <v>202</v>
      </c>
    </row>
    <row r="27" spans="1:23" ht="15" thickBot="1" x14ac:dyDescent="0.35">
      <c r="A27" s="28" t="s">
        <v>103</v>
      </c>
      <c r="B27" s="29" t="s">
        <v>159</v>
      </c>
      <c r="C27" s="29" t="s">
        <v>160</v>
      </c>
      <c r="D27" s="29" t="s">
        <v>161</v>
      </c>
      <c r="E27" s="29" t="s">
        <v>162</v>
      </c>
      <c r="R27" s="28" t="s">
        <v>103</v>
      </c>
      <c r="S27" s="29" t="s">
        <v>203</v>
      </c>
      <c r="T27" s="29" t="s">
        <v>203</v>
      </c>
      <c r="U27" s="29" t="s">
        <v>204</v>
      </c>
      <c r="V27" s="29" t="s">
        <v>205</v>
      </c>
    </row>
    <row r="28" spans="1:23" ht="15" thickBot="1" x14ac:dyDescent="0.35">
      <c r="A28" s="28" t="s">
        <v>106</v>
      </c>
      <c r="B28" s="29" t="s">
        <v>163</v>
      </c>
      <c r="C28" s="29" t="s">
        <v>164</v>
      </c>
      <c r="D28" s="29" t="s">
        <v>165</v>
      </c>
      <c r="E28" s="29" t="s">
        <v>166</v>
      </c>
      <c r="R28" s="28" t="s">
        <v>106</v>
      </c>
      <c r="S28" s="29" t="s">
        <v>206</v>
      </c>
      <c r="T28" s="29" t="s">
        <v>206</v>
      </c>
      <c r="U28" s="29" t="s">
        <v>207</v>
      </c>
      <c r="V28" s="29" t="s">
        <v>208</v>
      </c>
    </row>
    <row r="29" spans="1:23" ht="15" thickBot="1" x14ac:dyDescent="0.35">
      <c r="A29" s="28" t="s">
        <v>109</v>
      </c>
      <c r="B29" s="29" t="s">
        <v>167</v>
      </c>
      <c r="C29" s="29" t="s">
        <v>168</v>
      </c>
      <c r="D29" s="29" t="s">
        <v>169</v>
      </c>
      <c r="E29" s="29" t="s">
        <v>168</v>
      </c>
      <c r="R29" s="28" t="s">
        <v>109</v>
      </c>
      <c r="S29" s="29" t="s">
        <v>168</v>
      </c>
      <c r="T29" s="29" t="s">
        <v>168</v>
      </c>
      <c r="U29" s="29" t="s">
        <v>209</v>
      </c>
      <c r="V29" s="29" t="s">
        <v>210</v>
      </c>
    </row>
    <row r="30" spans="1:23" ht="18.600000000000001" thickBot="1" x14ac:dyDescent="0.35">
      <c r="A30" s="24"/>
      <c r="R30" s="24"/>
    </row>
    <row r="31" spans="1:23" ht="15" thickBot="1" x14ac:dyDescent="0.35">
      <c r="A31" s="28" t="s">
        <v>112</v>
      </c>
      <c r="B31" s="28" t="s">
        <v>43</v>
      </c>
      <c r="C31" s="28" t="s">
        <v>44</v>
      </c>
      <c r="D31" s="28" t="s">
        <v>45</v>
      </c>
      <c r="E31" s="28" t="s">
        <v>46</v>
      </c>
      <c r="R31" s="28" t="s">
        <v>112</v>
      </c>
      <c r="S31" s="28" t="s">
        <v>43</v>
      </c>
      <c r="T31" s="28" t="s">
        <v>44</v>
      </c>
      <c r="U31" s="28" t="s">
        <v>45</v>
      </c>
      <c r="V31" s="28" t="s">
        <v>46</v>
      </c>
    </row>
    <row r="32" spans="1:23" ht="15" thickBot="1" x14ac:dyDescent="0.35">
      <c r="A32" s="28" t="s">
        <v>64</v>
      </c>
      <c r="B32" s="29">
        <v>501.5</v>
      </c>
      <c r="C32" s="29">
        <v>12</v>
      </c>
      <c r="D32" s="29">
        <v>492.9</v>
      </c>
      <c r="E32" s="29">
        <v>11.5</v>
      </c>
      <c r="R32" s="28" t="s">
        <v>64</v>
      </c>
      <c r="S32" s="29">
        <v>11</v>
      </c>
      <c r="T32" s="29">
        <v>10</v>
      </c>
      <c r="U32" s="29">
        <v>493.1</v>
      </c>
      <c r="V32" s="29">
        <v>507.5</v>
      </c>
    </row>
    <row r="33" spans="1:26" ht="15" thickBot="1" x14ac:dyDescent="0.35">
      <c r="A33" s="28" t="s">
        <v>71</v>
      </c>
      <c r="B33" s="29">
        <v>500.5</v>
      </c>
      <c r="C33" s="29">
        <v>11</v>
      </c>
      <c r="D33" s="29">
        <v>491.9</v>
      </c>
      <c r="E33" s="29">
        <v>10.5</v>
      </c>
      <c r="R33" s="28" t="s">
        <v>71</v>
      </c>
      <c r="S33" s="29">
        <v>10</v>
      </c>
      <c r="T33" s="29">
        <v>9</v>
      </c>
      <c r="U33" s="29">
        <v>492.1</v>
      </c>
      <c r="V33" s="29">
        <v>506</v>
      </c>
    </row>
    <row r="34" spans="1:26" ht="15" thickBot="1" x14ac:dyDescent="0.35">
      <c r="A34" s="28" t="s">
        <v>77</v>
      </c>
      <c r="B34" s="29">
        <v>499.5</v>
      </c>
      <c r="C34" s="29">
        <v>10</v>
      </c>
      <c r="D34" s="29">
        <v>490.9</v>
      </c>
      <c r="E34" s="29">
        <v>9.5</v>
      </c>
      <c r="R34" s="28" t="s">
        <v>77</v>
      </c>
      <c r="S34" s="29">
        <v>7</v>
      </c>
      <c r="T34" s="29">
        <v>8</v>
      </c>
      <c r="U34" s="29">
        <v>491.1</v>
      </c>
      <c r="V34" s="29">
        <v>505</v>
      </c>
    </row>
    <row r="35" spans="1:26" ht="15" thickBot="1" x14ac:dyDescent="0.35">
      <c r="A35" s="28" t="s">
        <v>83</v>
      </c>
      <c r="B35" s="29">
        <v>498.5</v>
      </c>
      <c r="C35" s="29">
        <v>9</v>
      </c>
      <c r="D35" s="29">
        <v>489.9</v>
      </c>
      <c r="E35" s="29">
        <v>8.5</v>
      </c>
      <c r="R35" s="28" t="s">
        <v>83</v>
      </c>
      <c r="S35" s="29">
        <v>6</v>
      </c>
      <c r="T35" s="29">
        <v>7</v>
      </c>
      <c r="U35" s="29">
        <v>490.1</v>
      </c>
      <c r="V35" s="29">
        <v>504</v>
      </c>
    </row>
    <row r="36" spans="1:26" ht="15" thickBot="1" x14ac:dyDescent="0.35">
      <c r="A36" s="28" t="s">
        <v>89</v>
      </c>
      <c r="B36" s="29">
        <v>497.5</v>
      </c>
      <c r="C36" s="29">
        <v>8</v>
      </c>
      <c r="D36" s="29">
        <v>488.9</v>
      </c>
      <c r="E36" s="29">
        <v>7.5</v>
      </c>
      <c r="R36" s="28" t="s">
        <v>89</v>
      </c>
      <c r="S36" s="29">
        <v>5</v>
      </c>
      <c r="T36" s="29">
        <v>5</v>
      </c>
      <c r="U36" s="29">
        <v>489.1</v>
      </c>
      <c r="V36" s="29">
        <v>503</v>
      </c>
    </row>
    <row r="37" spans="1:26" ht="15" thickBot="1" x14ac:dyDescent="0.35">
      <c r="A37" s="28" t="s">
        <v>94</v>
      </c>
      <c r="B37" s="29">
        <v>496.5</v>
      </c>
      <c r="C37" s="29">
        <v>7</v>
      </c>
      <c r="D37" s="29">
        <v>487.9</v>
      </c>
      <c r="E37" s="29">
        <v>6.5</v>
      </c>
      <c r="R37" s="28" t="s">
        <v>94</v>
      </c>
      <c r="S37" s="29">
        <v>4</v>
      </c>
      <c r="T37" s="29">
        <v>4</v>
      </c>
      <c r="U37" s="29">
        <v>488.1</v>
      </c>
      <c r="V37" s="29">
        <v>502</v>
      </c>
    </row>
    <row r="38" spans="1:26" ht="15" thickBot="1" x14ac:dyDescent="0.35">
      <c r="A38" s="28" t="s">
        <v>99</v>
      </c>
      <c r="B38" s="29">
        <v>495.5</v>
      </c>
      <c r="C38" s="29">
        <v>5</v>
      </c>
      <c r="D38" s="29">
        <v>486.9</v>
      </c>
      <c r="E38" s="29">
        <v>5.5</v>
      </c>
      <c r="R38" s="28" t="s">
        <v>99</v>
      </c>
      <c r="S38" s="29">
        <v>3</v>
      </c>
      <c r="T38" s="29">
        <v>3</v>
      </c>
      <c r="U38" s="29">
        <v>487.1</v>
      </c>
      <c r="V38" s="29">
        <v>501</v>
      </c>
    </row>
    <row r="39" spans="1:26" ht="15" thickBot="1" x14ac:dyDescent="0.35">
      <c r="A39" s="28" t="s">
        <v>103</v>
      </c>
      <c r="B39" s="29">
        <v>494.5</v>
      </c>
      <c r="C39" s="29">
        <v>4</v>
      </c>
      <c r="D39" s="29">
        <v>485.9</v>
      </c>
      <c r="E39" s="29">
        <v>4.5</v>
      </c>
      <c r="R39" s="28" t="s">
        <v>103</v>
      </c>
      <c r="S39" s="29">
        <v>2</v>
      </c>
      <c r="T39" s="29">
        <v>2</v>
      </c>
      <c r="U39" s="29">
        <v>486.1</v>
      </c>
      <c r="V39" s="29">
        <v>500</v>
      </c>
    </row>
    <row r="40" spans="1:26" ht="15" thickBot="1" x14ac:dyDescent="0.35">
      <c r="A40" s="28" t="s">
        <v>106</v>
      </c>
      <c r="B40" s="29">
        <v>493.4</v>
      </c>
      <c r="C40" s="29">
        <v>3</v>
      </c>
      <c r="D40" s="29">
        <v>484.9</v>
      </c>
      <c r="E40" s="29">
        <v>3.5</v>
      </c>
      <c r="R40" s="28" t="s">
        <v>106</v>
      </c>
      <c r="S40" s="29">
        <v>1</v>
      </c>
      <c r="T40" s="29">
        <v>1</v>
      </c>
      <c r="U40" s="29">
        <v>485.1</v>
      </c>
      <c r="V40" s="29">
        <v>499</v>
      </c>
    </row>
    <row r="41" spans="1:26" ht="15" thickBot="1" x14ac:dyDescent="0.35">
      <c r="A41" s="28" t="s">
        <v>109</v>
      </c>
      <c r="B41" s="29">
        <v>492.4</v>
      </c>
      <c r="C41" s="29">
        <v>0</v>
      </c>
      <c r="D41" s="29">
        <v>483.9</v>
      </c>
      <c r="E41" s="29">
        <v>0</v>
      </c>
      <c r="R41" s="28" t="s">
        <v>109</v>
      </c>
      <c r="S41" s="29">
        <v>0</v>
      </c>
      <c r="T41" s="29">
        <v>0</v>
      </c>
      <c r="U41" s="29">
        <v>484.1</v>
      </c>
      <c r="V41" s="29">
        <v>498</v>
      </c>
    </row>
    <row r="42" spans="1:26" ht="18.600000000000001" thickBot="1" x14ac:dyDescent="0.35">
      <c r="A42" s="24"/>
      <c r="R42" s="24"/>
    </row>
    <row r="43" spans="1:26" ht="15" thickBot="1" x14ac:dyDescent="0.35">
      <c r="A43" s="28" t="s">
        <v>113</v>
      </c>
      <c r="B43" s="28" t="s">
        <v>43</v>
      </c>
      <c r="C43" s="28" t="s">
        <v>44</v>
      </c>
      <c r="D43" s="28" t="s">
        <v>45</v>
      </c>
      <c r="E43" s="28" t="s">
        <v>46</v>
      </c>
      <c r="F43" s="28" t="s">
        <v>114</v>
      </c>
      <c r="G43" s="28" t="s">
        <v>115</v>
      </c>
      <c r="H43" s="28" t="s">
        <v>116</v>
      </c>
      <c r="I43" s="28" t="s">
        <v>117</v>
      </c>
      <c r="R43" s="28" t="s">
        <v>113</v>
      </c>
      <c r="S43" s="28" t="s">
        <v>43</v>
      </c>
      <c r="T43" s="28" t="s">
        <v>44</v>
      </c>
      <c r="U43" s="28" t="s">
        <v>45</v>
      </c>
      <c r="V43" s="28" t="s">
        <v>46</v>
      </c>
      <c r="W43" s="28" t="s">
        <v>114</v>
      </c>
      <c r="X43" s="28" t="s">
        <v>115</v>
      </c>
      <c r="Y43" s="28" t="s">
        <v>116</v>
      </c>
      <c r="Z43" s="28" t="s">
        <v>117</v>
      </c>
    </row>
    <row r="44" spans="1:26" ht="15" thickBot="1" x14ac:dyDescent="0.35">
      <c r="A44" s="28" t="s">
        <v>53</v>
      </c>
      <c r="B44" s="29">
        <v>498.5</v>
      </c>
      <c r="C44" s="29">
        <v>8</v>
      </c>
      <c r="D44" s="29">
        <v>486.9</v>
      </c>
      <c r="E44" s="29">
        <v>11.5</v>
      </c>
      <c r="F44" s="29">
        <v>1005</v>
      </c>
      <c r="G44" s="29">
        <v>1000</v>
      </c>
      <c r="H44" s="29">
        <v>-5</v>
      </c>
      <c r="I44" s="29">
        <v>-0.5</v>
      </c>
      <c r="R44" s="28" t="s">
        <v>53</v>
      </c>
      <c r="S44" s="29">
        <v>3</v>
      </c>
      <c r="T44" s="29">
        <v>4</v>
      </c>
      <c r="U44" s="29">
        <v>490.1</v>
      </c>
      <c r="V44" s="29">
        <v>498</v>
      </c>
      <c r="W44" s="29">
        <v>995.1</v>
      </c>
      <c r="X44" s="29">
        <v>1000</v>
      </c>
      <c r="Y44" s="29">
        <v>4.9000000000000004</v>
      </c>
      <c r="Z44" s="29">
        <v>0.49</v>
      </c>
    </row>
    <row r="45" spans="1:26" ht="15" thickBot="1" x14ac:dyDescent="0.35">
      <c r="A45" s="28" t="s">
        <v>54</v>
      </c>
      <c r="B45" s="29">
        <v>497.5</v>
      </c>
      <c r="C45" s="29">
        <v>9</v>
      </c>
      <c r="D45" s="29">
        <v>490.9</v>
      </c>
      <c r="E45" s="29">
        <v>11.5</v>
      </c>
      <c r="F45" s="29">
        <v>1009</v>
      </c>
      <c r="G45" s="29">
        <v>1000</v>
      </c>
      <c r="H45" s="29">
        <v>-9</v>
      </c>
      <c r="I45" s="29">
        <v>-0.9</v>
      </c>
      <c r="R45" s="28" t="s">
        <v>54</v>
      </c>
      <c r="S45" s="29">
        <v>4</v>
      </c>
      <c r="T45" s="29">
        <v>3</v>
      </c>
      <c r="U45" s="29">
        <v>486.1</v>
      </c>
      <c r="V45" s="29">
        <v>498</v>
      </c>
      <c r="W45" s="29">
        <v>991.1</v>
      </c>
      <c r="X45" s="29">
        <v>1000</v>
      </c>
      <c r="Y45" s="29">
        <v>8.9</v>
      </c>
      <c r="Z45" s="29">
        <v>0.89</v>
      </c>
    </row>
    <row r="46" spans="1:26" ht="15" thickBot="1" x14ac:dyDescent="0.35">
      <c r="A46" s="28" t="s">
        <v>55</v>
      </c>
      <c r="B46" s="29">
        <v>501.5</v>
      </c>
      <c r="C46" s="29">
        <v>12</v>
      </c>
      <c r="D46" s="29">
        <v>492.9</v>
      </c>
      <c r="E46" s="29">
        <v>4.5</v>
      </c>
      <c r="F46" s="29">
        <v>1011</v>
      </c>
      <c r="G46" s="29">
        <v>1000</v>
      </c>
      <c r="H46" s="29">
        <v>-11</v>
      </c>
      <c r="I46" s="29">
        <v>-1.1000000000000001</v>
      </c>
      <c r="R46" s="28" t="s">
        <v>55</v>
      </c>
      <c r="S46" s="29">
        <v>0</v>
      </c>
      <c r="T46" s="29">
        <v>0</v>
      </c>
      <c r="U46" s="29">
        <v>484.1</v>
      </c>
      <c r="V46" s="29">
        <v>505</v>
      </c>
      <c r="W46" s="29">
        <v>989.1</v>
      </c>
      <c r="X46" s="29">
        <v>1000</v>
      </c>
      <c r="Y46" s="29">
        <v>10.9</v>
      </c>
      <c r="Z46" s="29">
        <v>1.0900000000000001</v>
      </c>
    </row>
    <row r="47" spans="1:26" ht="15" thickBot="1" x14ac:dyDescent="0.35">
      <c r="A47" s="28" t="s">
        <v>56</v>
      </c>
      <c r="B47" s="29">
        <v>501.5</v>
      </c>
      <c r="C47" s="29">
        <v>12</v>
      </c>
      <c r="D47" s="29">
        <v>492.9</v>
      </c>
      <c r="E47" s="29">
        <v>11.5</v>
      </c>
      <c r="F47" s="29">
        <v>1018</v>
      </c>
      <c r="G47" s="29">
        <v>1000</v>
      </c>
      <c r="H47" s="29">
        <v>-18</v>
      </c>
      <c r="I47" s="29">
        <v>-1.8</v>
      </c>
      <c r="R47" s="28" t="s">
        <v>56</v>
      </c>
      <c r="S47" s="29">
        <v>0</v>
      </c>
      <c r="T47" s="29">
        <v>0</v>
      </c>
      <c r="U47" s="29">
        <v>484.1</v>
      </c>
      <c r="V47" s="29">
        <v>498</v>
      </c>
      <c r="W47" s="29">
        <v>982.1</v>
      </c>
      <c r="X47" s="29">
        <v>1000</v>
      </c>
      <c r="Y47" s="29">
        <v>17.899999999999999</v>
      </c>
      <c r="Z47" s="29">
        <v>1.79</v>
      </c>
    </row>
    <row r="48" spans="1:26" ht="15" thickBot="1" x14ac:dyDescent="0.35">
      <c r="A48" s="28" t="s">
        <v>57</v>
      </c>
      <c r="B48" s="29">
        <v>499.5</v>
      </c>
      <c r="C48" s="29">
        <v>5</v>
      </c>
      <c r="D48" s="29">
        <v>488.9</v>
      </c>
      <c r="E48" s="29">
        <v>6.5</v>
      </c>
      <c r="F48" s="29">
        <v>999.9</v>
      </c>
      <c r="G48" s="29">
        <v>1000</v>
      </c>
      <c r="H48" s="29">
        <v>0.1</v>
      </c>
      <c r="I48" s="29">
        <v>0.01</v>
      </c>
      <c r="R48" s="28" t="s">
        <v>57</v>
      </c>
      <c r="S48" s="29">
        <v>2</v>
      </c>
      <c r="T48" s="29">
        <v>7</v>
      </c>
      <c r="U48" s="29">
        <v>488.1</v>
      </c>
      <c r="V48" s="29">
        <v>503</v>
      </c>
      <c r="W48" s="29">
        <v>1000.1</v>
      </c>
      <c r="X48" s="29">
        <v>1000</v>
      </c>
      <c r="Y48" s="29">
        <v>-0.1</v>
      </c>
      <c r="Z48" s="29">
        <v>-0.01</v>
      </c>
    </row>
    <row r="49" spans="1:26" ht="15" thickBot="1" x14ac:dyDescent="0.35">
      <c r="A49" s="28" t="s">
        <v>58</v>
      </c>
      <c r="B49" s="29">
        <v>496.5</v>
      </c>
      <c r="C49" s="29">
        <v>3</v>
      </c>
      <c r="D49" s="29">
        <v>485.9</v>
      </c>
      <c r="E49" s="29">
        <v>5.5</v>
      </c>
      <c r="F49" s="29">
        <v>990.9</v>
      </c>
      <c r="G49" s="29">
        <v>1000</v>
      </c>
      <c r="H49" s="29">
        <v>9.1</v>
      </c>
      <c r="I49" s="29">
        <v>0.91</v>
      </c>
      <c r="R49" s="28" t="s">
        <v>58</v>
      </c>
      <c r="S49" s="29">
        <v>5</v>
      </c>
      <c r="T49" s="29">
        <v>9</v>
      </c>
      <c r="U49" s="29">
        <v>491.1</v>
      </c>
      <c r="V49" s="29">
        <v>504</v>
      </c>
      <c r="W49" s="29">
        <v>1009</v>
      </c>
      <c r="X49" s="29">
        <v>1000</v>
      </c>
      <c r="Y49" s="29">
        <v>-9</v>
      </c>
      <c r="Z49" s="29">
        <v>-0.9</v>
      </c>
    </row>
    <row r="50" spans="1:26" ht="15" thickBot="1" x14ac:dyDescent="0.35">
      <c r="A50" s="28" t="s">
        <v>59</v>
      </c>
      <c r="B50" s="29">
        <v>495.5</v>
      </c>
      <c r="C50" s="29">
        <v>7</v>
      </c>
      <c r="D50" s="29">
        <v>483.9</v>
      </c>
      <c r="E50" s="29">
        <v>3.5</v>
      </c>
      <c r="F50" s="29">
        <v>989.9</v>
      </c>
      <c r="G50" s="29">
        <v>1000</v>
      </c>
      <c r="H50" s="29">
        <v>10.1</v>
      </c>
      <c r="I50" s="29">
        <v>1.01</v>
      </c>
      <c r="R50" s="28" t="s">
        <v>59</v>
      </c>
      <c r="S50" s="29">
        <v>6</v>
      </c>
      <c r="T50" s="29">
        <v>5</v>
      </c>
      <c r="U50" s="29">
        <v>493.1</v>
      </c>
      <c r="V50" s="29">
        <v>506</v>
      </c>
      <c r="W50" s="29">
        <v>1010</v>
      </c>
      <c r="X50" s="29">
        <v>1000</v>
      </c>
      <c r="Y50" s="29">
        <v>-10</v>
      </c>
      <c r="Z50" s="29">
        <v>-1</v>
      </c>
    </row>
    <row r="51" spans="1:26" ht="15" thickBot="1" x14ac:dyDescent="0.35">
      <c r="A51" s="28" t="s">
        <v>60</v>
      </c>
      <c r="B51" s="29">
        <v>494.5</v>
      </c>
      <c r="C51" s="29">
        <v>4</v>
      </c>
      <c r="D51" s="29">
        <v>484.9</v>
      </c>
      <c r="E51" s="29">
        <v>7.5</v>
      </c>
      <c r="F51" s="29">
        <v>990.9</v>
      </c>
      <c r="G51" s="29">
        <v>1000</v>
      </c>
      <c r="H51" s="29">
        <v>9.1</v>
      </c>
      <c r="I51" s="29">
        <v>0.91</v>
      </c>
      <c r="R51" s="28" t="s">
        <v>60</v>
      </c>
      <c r="S51" s="29">
        <v>7</v>
      </c>
      <c r="T51" s="29">
        <v>8</v>
      </c>
      <c r="U51" s="29">
        <v>492.1</v>
      </c>
      <c r="V51" s="29">
        <v>502</v>
      </c>
      <c r="W51" s="29">
        <v>1009</v>
      </c>
      <c r="X51" s="29">
        <v>1000</v>
      </c>
      <c r="Y51" s="29">
        <v>-9</v>
      </c>
      <c r="Z51" s="29">
        <v>-0.9</v>
      </c>
    </row>
    <row r="52" spans="1:26" ht="15" thickBot="1" x14ac:dyDescent="0.35">
      <c r="A52" s="28" t="s">
        <v>61</v>
      </c>
      <c r="B52" s="29">
        <v>492.4</v>
      </c>
      <c r="C52" s="29">
        <v>10</v>
      </c>
      <c r="D52" s="29">
        <v>489.9</v>
      </c>
      <c r="E52" s="29">
        <v>0</v>
      </c>
      <c r="F52" s="29">
        <v>992.4</v>
      </c>
      <c r="G52" s="29">
        <v>1000</v>
      </c>
      <c r="H52" s="29">
        <v>7.6</v>
      </c>
      <c r="I52" s="29">
        <v>0.76</v>
      </c>
      <c r="R52" s="28" t="s">
        <v>61</v>
      </c>
      <c r="S52" s="29">
        <v>11</v>
      </c>
      <c r="T52" s="29">
        <v>2</v>
      </c>
      <c r="U52" s="29">
        <v>487.1</v>
      </c>
      <c r="V52" s="29">
        <v>507.5</v>
      </c>
      <c r="W52" s="29">
        <v>1007.5</v>
      </c>
      <c r="X52" s="29">
        <v>1000</v>
      </c>
      <c r="Y52" s="29">
        <v>-7.5</v>
      </c>
      <c r="Z52" s="29">
        <v>-0.75</v>
      </c>
    </row>
    <row r="53" spans="1:26" ht="15" thickBot="1" x14ac:dyDescent="0.35">
      <c r="A53" s="28" t="s">
        <v>62</v>
      </c>
      <c r="B53" s="29">
        <v>493.4</v>
      </c>
      <c r="C53" s="29">
        <v>0</v>
      </c>
      <c r="D53" s="29">
        <v>487.9</v>
      </c>
      <c r="E53" s="29">
        <v>11.5</v>
      </c>
      <c r="F53" s="29">
        <v>992.9</v>
      </c>
      <c r="G53" s="29">
        <v>1000</v>
      </c>
      <c r="H53" s="29">
        <v>7.1</v>
      </c>
      <c r="I53" s="29">
        <v>0.71</v>
      </c>
      <c r="R53" s="28" t="s">
        <v>62</v>
      </c>
      <c r="S53" s="29">
        <v>10</v>
      </c>
      <c r="T53" s="29">
        <v>10</v>
      </c>
      <c r="U53" s="29">
        <v>489.1</v>
      </c>
      <c r="V53" s="29">
        <v>498</v>
      </c>
      <c r="W53" s="29">
        <v>1007</v>
      </c>
      <c r="X53" s="29">
        <v>1000</v>
      </c>
      <c r="Y53" s="29">
        <v>-7</v>
      </c>
      <c r="Z53" s="29">
        <v>-0.7</v>
      </c>
    </row>
    <row r="54" spans="1:26" ht="15" thickBot="1" x14ac:dyDescent="0.35"/>
    <row r="55" spans="1:26" ht="15" thickBot="1" x14ac:dyDescent="0.35">
      <c r="A55" s="30" t="s">
        <v>118</v>
      </c>
      <c r="B55" s="31">
        <v>1017.9</v>
      </c>
      <c r="R55" s="30" t="s">
        <v>118</v>
      </c>
      <c r="S55" s="31">
        <v>1021.6</v>
      </c>
    </row>
    <row r="56" spans="1:26" ht="15" thickBot="1" x14ac:dyDescent="0.35">
      <c r="A56" s="30" t="s">
        <v>119</v>
      </c>
      <c r="B56" s="31">
        <v>976.3</v>
      </c>
      <c r="R56" s="30" t="s">
        <v>119</v>
      </c>
      <c r="S56" s="31">
        <v>982.1</v>
      </c>
    </row>
    <row r="57" spans="1:26" ht="15" thickBot="1" x14ac:dyDescent="0.35">
      <c r="A57" s="30" t="s">
        <v>120</v>
      </c>
      <c r="B57" s="31">
        <v>9999.9</v>
      </c>
      <c r="R57" s="30" t="s">
        <v>120</v>
      </c>
      <c r="S57" s="31">
        <v>10000</v>
      </c>
    </row>
    <row r="58" spans="1:26" ht="15" thickBot="1" x14ac:dyDescent="0.35">
      <c r="A58" s="30" t="s">
        <v>121</v>
      </c>
      <c r="B58" s="31">
        <v>10000</v>
      </c>
      <c r="R58" s="30" t="s">
        <v>121</v>
      </c>
      <c r="S58" s="31">
        <v>10000</v>
      </c>
    </row>
    <row r="59" spans="1:26" ht="15" thickBot="1" x14ac:dyDescent="0.35">
      <c r="A59" s="30" t="s">
        <v>122</v>
      </c>
      <c r="B59" s="31">
        <v>-0.1</v>
      </c>
      <c r="R59" s="30" t="s">
        <v>122</v>
      </c>
      <c r="S59" s="31">
        <v>0</v>
      </c>
    </row>
    <row r="60" spans="1:26" ht="15" thickBot="1" x14ac:dyDescent="0.35">
      <c r="A60" s="30" t="s">
        <v>123</v>
      </c>
      <c r="B60" s="31"/>
      <c r="R60" s="30" t="s">
        <v>123</v>
      </c>
      <c r="S60" s="31"/>
    </row>
    <row r="61" spans="1:26" ht="15" thickBot="1" x14ac:dyDescent="0.35">
      <c r="A61" s="30" t="s">
        <v>124</v>
      </c>
      <c r="B61" s="31"/>
      <c r="R61" s="30" t="s">
        <v>124</v>
      </c>
      <c r="S61" s="31"/>
    </row>
    <row r="62" spans="1:26" ht="15" thickBot="1" x14ac:dyDescent="0.35">
      <c r="A62" s="30" t="s">
        <v>125</v>
      </c>
      <c r="B62" s="31">
        <v>0</v>
      </c>
      <c r="R62" s="30" t="s">
        <v>125</v>
      </c>
      <c r="S62" s="31">
        <v>0</v>
      </c>
    </row>
    <row r="64" spans="1:26" x14ac:dyDescent="0.3">
      <c r="A64" s="32" t="s">
        <v>126</v>
      </c>
      <c r="R64" s="32" t="s">
        <v>126</v>
      </c>
    </row>
    <row r="66" spans="1:18" x14ac:dyDescent="0.3">
      <c r="A66" s="33" t="s">
        <v>170</v>
      </c>
      <c r="R66" s="33" t="s">
        <v>170</v>
      </c>
    </row>
    <row r="67" spans="1:18" x14ac:dyDescent="0.3">
      <c r="A67" s="33" t="s">
        <v>171</v>
      </c>
      <c r="R67" s="33" t="s">
        <v>171</v>
      </c>
    </row>
  </sheetData>
  <hyperlinks>
    <hyperlink ref="A64" r:id="rId1" display="https://miau.my-x.hu/myx-free/coco/test/343074720241212072511.html" xr:uid="{4962E807-8465-4E06-B432-9A9B50FBF27F}"/>
    <hyperlink ref="R64" r:id="rId2" display="https://miau.my-x.hu/myx-free/coco/test/166925320241212072712.html" xr:uid="{CE279325-9971-4144-AB23-0BE4F53D36B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raw data</vt:lpstr>
      <vt:lpstr>ranking</vt:lpstr>
      <vt:lpstr>modelA_1</vt:lpstr>
      <vt:lpstr>modelA_2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Boota Matthew</dc:creator>
  <cp:lastModifiedBy>Lttd</cp:lastModifiedBy>
  <dcterms:created xsi:type="dcterms:W3CDTF">2024-12-11T18:33:44Z</dcterms:created>
  <dcterms:modified xsi:type="dcterms:W3CDTF">2025-01-06T07:44:47Z</dcterms:modified>
</cp:coreProperties>
</file>