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odolanyi-my.sharepoint.com/personal/pitlik_laszlo_kodolanyi_hu/Documents/Beolvasottak/Downloads/"/>
    </mc:Choice>
  </mc:AlternateContent>
  <xr:revisionPtr revIDLastSave="11" documentId="13_ncr:1_{6C65428D-D56A-4B8F-A825-DB629D374B9E}" xr6:coauthVersionLast="47" xr6:coauthVersionMax="47" xr10:uidLastSave="{B79BEAFD-D93A-4F59-A342-778D0D5AF5DB}"/>
  <bookViews>
    <workbookView xWindow="-108" yWindow="-108" windowWidth="23256" windowHeight="12456" activeTab="3" xr2:uid="{57E3BDBA-2E83-4726-AA00-DA4A162860AC}"/>
  </bookViews>
  <sheets>
    <sheet name="Answer Report 1" sheetId="11" r:id="rId1"/>
    <sheet name="Sensitivity Report 1" sheetId="12" r:id="rId2"/>
    <sheet name="Limits Report 1" sheetId="13" r:id="rId3"/>
    <sheet name="task" sheetId="2" r:id="rId4"/>
  </sheets>
  <definedNames>
    <definedName name="solver_adj" localSheetId="3" hidden="1">task!$Q$1:$R$1</definedName>
    <definedName name="solver_cvg" localSheetId="3" hidden="1">0.0001</definedName>
    <definedName name="solver_drv" localSheetId="3" hidden="1">1</definedName>
    <definedName name="solver_eng" localSheetId="3" hidden="1">1</definedName>
    <definedName name="solver_est" localSheetId="3" hidden="1">1</definedName>
    <definedName name="solver_itr" localSheetId="3" hidden="1">2147483647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1</definedName>
    <definedName name="solver_nod" localSheetId="3" hidden="1">2147483647</definedName>
    <definedName name="solver_num" localSheetId="3" hidden="1">0</definedName>
    <definedName name="solver_nwt" localSheetId="3" hidden="1">1</definedName>
    <definedName name="solver_opt" localSheetId="3" hidden="1">task!$S$1</definedName>
    <definedName name="solver_pre" localSheetId="3" hidden="1">0.000001</definedName>
    <definedName name="solver_rbv" localSheetId="3" hidden="1">1</definedName>
    <definedName name="solver_rlx" localSheetId="3" hidden="1">2</definedName>
    <definedName name="solver_rsd" localSheetId="3" hidden="1">0</definedName>
    <definedName name="solver_scl" localSheetId="3" hidden="1">1</definedName>
    <definedName name="solver_sho" localSheetId="2" hidden="1">2</definedName>
    <definedName name="solver_sho" localSheetId="3" hidden="1">2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3" hidden="1">2</definedName>
    <definedName name="solver_val" localSheetId="3" hidden="1">0</definedName>
    <definedName name="solver_ver" localSheetId="3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" i="2" l="1"/>
  <c r="P2" i="2"/>
  <c r="N2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L31" i="2"/>
  <c r="M31" i="2" s="1"/>
  <c r="L39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2" i="2"/>
  <c r="M33" i="2"/>
  <c r="M34" i="2"/>
  <c r="M35" i="2"/>
  <c r="M36" i="2"/>
  <c r="M37" i="2"/>
  <c r="M38" i="2"/>
  <c r="M39" i="2"/>
  <c r="M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2" i="2"/>
  <c r="L33" i="2"/>
  <c r="L34" i="2"/>
  <c r="L35" i="2"/>
  <c r="L36" i="2"/>
  <c r="L37" i="2"/>
  <c r="L38" i="2"/>
  <c r="L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J2" i="2"/>
  <c r="I2" i="2"/>
  <c r="K2" i="2" s="1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</calcChain>
</file>

<file path=xl/sharedStrings.xml><?xml version="1.0" encoding="utf-8"?>
<sst xmlns="http://schemas.openxmlformats.org/spreadsheetml/2006/main" count="90" uniqueCount="53">
  <si>
    <t>sec</t>
  </si>
  <si>
    <t>kW</t>
  </si>
  <si>
    <t>meter</t>
  </si>
  <si>
    <t>km/h</t>
  </si>
  <si>
    <t>m/s</t>
  </si>
  <si>
    <t>A_consumption</t>
  </si>
  <si>
    <t>B_consumption</t>
  </si>
  <si>
    <t>C_consumption</t>
  </si>
  <si>
    <t>Time in Hours</t>
  </si>
  <si>
    <t>Distance in Kilometers</t>
  </si>
  <si>
    <t xml:space="preserve">Energy </t>
  </si>
  <si>
    <t>calc_cons</t>
  </si>
  <si>
    <t>diff_vs_A</t>
  </si>
  <si>
    <t>diff_vs_B</t>
  </si>
  <si>
    <t xml:space="preserve">diff_vs_C </t>
  </si>
  <si>
    <t>B_model</t>
  </si>
  <si>
    <t>Microsoft Excel 16.0 Answer Report</t>
  </si>
  <si>
    <t>Worksheet: [concept_testing_task_level.xlsx]task</t>
  </si>
  <si>
    <t>Solver Engine</t>
  </si>
  <si>
    <t>Engine: GRG Nonlinear</t>
  </si>
  <si>
    <t>Solver Options</t>
  </si>
  <si>
    <t>Max Time Unlimited,  Iterations Unlimited, Precision 0.000001, Use Automatic Scaling</t>
  </si>
  <si>
    <t xml:space="preserve"> Convergence 0.0001, Population Size 100, Random Seed 0, Derivatives Forward, Require Bounds</t>
  </si>
  <si>
    <t>Max Subproblems Unlimited, Max Integer Sols Unlimited, Integer Tolerance 1%, Assume NonNegative</t>
  </si>
  <si>
    <t>Objective Cell (Min)</t>
  </si>
  <si>
    <t>Cell</t>
  </si>
  <si>
    <t>Name</t>
  </si>
  <si>
    <t>Original Value</t>
  </si>
  <si>
    <t>Final Value</t>
  </si>
  <si>
    <t>Variable Cells</t>
  </si>
  <si>
    <t>Integer</t>
  </si>
  <si>
    <t>Constraints</t>
  </si>
  <si>
    <t>NONE</t>
  </si>
  <si>
    <t>$S$1</t>
  </si>
  <si>
    <t>$Q$1</t>
  </si>
  <si>
    <t>Contin</t>
  </si>
  <si>
    <t>$R$1</t>
  </si>
  <si>
    <t>Microsoft Excel 16.0 Sensitivity Report</t>
  </si>
  <si>
    <t>Final</t>
  </si>
  <si>
    <t>Value</t>
  </si>
  <si>
    <t>Reduced</t>
  </si>
  <si>
    <t>Gradient</t>
  </si>
  <si>
    <t>Microsoft Excel 16.0 Limits Report</t>
  </si>
  <si>
    <t>Objective</t>
  </si>
  <si>
    <t>Variable</t>
  </si>
  <si>
    <t>Lower</t>
  </si>
  <si>
    <t>Limit</t>
  </si>
  <si>
    <t>Result</t>
  </si>
  <si>
    <t>Upper</t>
  </si>
  <si>
    <t>Result: Solver found a solution.  All Constraints and optimality conditions are satisfied.</t>
  </si>
  <si>
    <t>Iterations: 7 Subproblems: 0</t>
  </si>
  <si>
    <t>Solution Time: 0.031 Seconds.</t>
  </si>
  <si>
    <t>Report Created: 3/6/2025 12:50:13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</si>
</sst>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color indexed="18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0" fontId="1" fillId="0" borderId="0" xfId="0" applyFont="1"/>
    <xf numFmtId="0" fontId="0" fillId="0" borderId="4" xfId="0" applyBorder="1"/>
    <xf numFmtId="0" fontId="2" fillId="0" borderId="3" xfId="0" applyFont="1" applyBorder="1" applyAlignment="1">
      <alignment horizontal="center"/>
    </xf>
    <xf numFmtId="0" fontId="0" fillId="0" borderId="5" xfId="0" applyBorder="1"/>
    <xf numFmtId="0" fontId="2" fillId="0" borderId="3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64C7B-ECAA-4AF0-A48A-A9347570251A}">
  <dimension ref="A1:G26"/>
  <sheetViews>
    <sheetView showGridLines="0" zoomScale="72" workbookViewId="0">
      <selection sqref="A1:XFD1048576"/>
    </sheetView>
  </sheetViews>
  <sheetFormatPr defaultRowHeight="14.4" outlineLevelRow="1" x14ac:dyDescent="0.3"/>
  <cols>
    <col min="1" max="1" width="73.33203125" bestFit="1" customWidth="1"/>
    <col min="2" max="2" width="82.33203125" bestFit="1" customWidth="1"/>
    <col min="3" max="3" width="7.88671875" bestFit="1" customWidth="1"/>
    <col min="4" max="4" width="12.5546875" bestFit="1" customWidth="1"/>
    <col min="5" max="5" width="12" bestFit="1" customWidth="1"/>
    <col min="6" max="6" width="6.77734375" bestFit="1" customWidth="1"/>
  </cols>
  <sheetData>
    <row r="1" spans="1:5" x14ac:dyDescent="0.3">
      <c r="A1" s="4" t="s">
        <v>16</v>
      </c>
    </row>
    <row r="2" spans="1:5" x14ac:dyDescent="0.3">
      <c r="A2" s="4" t="s">
        <v>17</v>
      </c>
    </row>
    <row r="3" spans="1:5" x14ac:dyDescent="0.3">
      <c r="A3" s="4" t="s">
        <v>52</v>
      </c>
    </row>
    <row r="4" spans="1:5" x14ac:dyDescent="0.3">
      <c r="A4" s="4" t="s">
        <v>49</v>
      </c>
    </row>
    <row r="5" spans="1:5" x14ac:dyDescent="0.3">
      <c r="A5" s="4" t="s">
        <v>18</v>
      </c>
    </row>
    <row r="6" spans="1:5" hidden="1" outlineLevel="1" x14ac:dyDescent="0.3">
      <c r="A6" s="4"/>
      <c r="B6" t="s">
        <v>19</v>
      </c>
    </row>
    <row r="7" spans="1:5" hidden="1" outlineLevel="1" x14ac:dyDescent="0.3">
      <c r="A7" s="4"/>
      <c r="B7" t="s">
        <v>51</v>
      </c>
    </row>
    <row r="8" spans="1:5" hidden="1" outlineLevel="1" x14ac:dyDescent="0.3">
      <c r="A8" s="4"/>
      <c r="B8" t="s">
        <v>50</v>
      </c>
    </row>
    <row r="9" spans="1:5" collapsed="1" x14ac:dyDescent="0.3">
      <c r="A9" s="4" t="s">
        <v>20</v>
      </c>
    </row>
    <row r="10" spans="1:5" hidden="1" outlineLevel="1" x14ac:dyDescent="0.3">
      <c r="B10" t="s">
        <v>21</v>
      </c>
    </row>
    <row r="11" spans="1:5" hidden="1" outlineLevel="1" x14ac:dyDescent="0.3">
      <c r="B11" t="s">
        <v>22</v>
      </c>
    </row>
    <row r="12" spans="1:5" hidden="1" outlineLevel="1" x14ac:dyDescent="0.3">
      <c r="B12" t="s">
        <v>23</v>
      </c>
    </row>
    <row r="13" spans="1:5" collapsed="1" x14ac:dyDescent="0.3"/>
    <row r="14" spans="1:5" ht="15" thickBot="1" x14ac:dyDescent="0.35">
      <c r="A14" t="s">
        <v>24</v>
      </c>
    </row>
    <row r="15" spans="1:5" ht="15" thickBot="1" x14ac:dyDescent="0.35">
      <c r="B15" s="6" t="s">
        <v>25</v>
      </c>
      <c r="C15" s="6" t="s">
        <v>26</v>
      </c>
      <c r="D15" s="6" t="s">
        <v>27</v>
      </c>
      <c r="E15" s="6" t="s">
        <v>28</v>
      </c>
    </row>
    <row r="16" spans="1:5" ht="15" thickBot="1" x14ac:dyDescent="0.35">
      <c r="B16" s="5" t="s">
        <v>33</v>
      </c>
      <c r="C16" s="5" t="s">
        <v>15</v>
      </c>
      <c r="D16" s="5">
        <v>13378.034948539502</v>
      </c>
      <c r="E16" s="5">
        <v>22.964881379988732</v>
      </c>
    </row>
    <row r="19" spans="1:7" ht="15" thickBot="1" x14ac:dyDescent="0.35">
      <c r="A19" t="s">
        <v>29</v>
      </c>
    </row>
    <row r="20" spans="1:7" ht="15" thickBot="1" x14ac:dyDescent="0.35">
      <c r="B20" s="6" t="s">
        <v>25</v>
      </c>
      <c r="C20" s="6" t="s">
        <v>26</v>
      </c>
      <c r="D20" s="6" t="s">
        <v>27</v>
      </c>
      <c r="E20" s="6" t="s">
        <v>28</v>
      </c>
      <c r="F20" s="6" t="s">
        <v>30</v>
      </c>
    </row>
    <row r="21" spans="1:7" x14ac:dyDescent="0.3">
      <c r="B21" s="7" t="s">
        <v>34</v>
      </c>
      <c r="C21" s="7" t="s">
        <v>15</v>
      </c>
      <c r="D21" s="7">
        <v>1</v>
      </c>
      <c r="E21" s="7">
        <v>1.80592171012443E-2</v>
      </c>
      <c r="F21" s="7" t="s">
        <v>35</v>
      </c>
    </row>
    <row r="22" spans="1:7" ht="15" thickBot="1" x14ac:dyDescent="0.35">
      <c r="B22" s="5" t="s">
        <v>36</v>
      </c>
      <c r="C22" s="5" t="s">
        <v>15</v>
      </c>
      <c r="D22" s="5">
        <v>0</v>
      </c>
      <c r="E22" s="5">
        <v>4.574561668042441</v>
      </c>
      <c r="F22" s="5" t="s">
        <v>35</v>
      </c>
    </row>
    <row r="25" spans="1:7" ht="15" thickBot="1" x14ac:dyDescent="0.35">
      <c r="A25" t="s">
        <v>31</v>
      </c>
    </row>
    <row r="26" spans="1:7" ht="15" thickBot="1" x14ac:dyDescent="0.35">
      <c r="B26" s="8" t="s">
        <v>32</v>
      </c>
      <c r="C26" s="8"/>
      <c r="D26" s="8"/>
      <c r="E26" s="8"/>
      <c r="F26" s="8"/>
      <c r="G26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88358-7674-4365-8B21-402B263344C0}">
  <dimension ref="A1:E13"/>
  <sheetViews>
    <sheetView showGridLines="0" workbookViewId="0">
      <selection sqref="A1:XFD1048576"/>
    </sheetView>
  </sheetViews>
  <sheetFormatPr defaultRowHeight="14.4" x14ac:dyDescent="0.3"/>
  <cols>
    <col min="1" max="1" width="42.44140625" bestFit="1" customWidth="1"/>
    <col min="2" max="2" width="6" bestFit="1" customWidth="1"/>
    <col min="3" max="3" width="7.88671875" bestFit="1" customWidth="1"/>
    <col min="4" max="4" width="12" bestFit="1" customWidth="1"/>
    <col min="5" max="5" width="8.33203125" bestFit="1" customWidth="1"/>
  </cols>
  <sheetData>
    <row r="1" spans="1:5" x14ac:dyDescent="0.3">
      <c r="A1" s="4" t="s">
        <v>37</v>
      </c>
    </row>
    <row r="2" spans="1:5" x14ac:dyDescent="0.3">
      <c r="A2" s="4" t="s">
        <v>17</v>
      </c>
    </row>
    <row r="3" spans="1:5" x14ac:dyDescent="0.3">
      <c r="A3" s="4" t="s">
        <v>52</v>
      </c>
    </row>
    <row r="6" spans="1:5" ht="15" thickBot="1" x14ac:dyDescent="0.35">
      <c r="A6" t="s">
        <v>29</v>
      </c>
    </row>
    <row r="7" spans="1:5" x14ac:dyDescent="0.3">
      <c r="B7" s="9"/>
      <c r="C7" s="9"/>
      <c r="D7" s="9" t="s">
        <v>38</v>
      </c>
      <c r="E7" s="9" t="s">
        <v>40</v>
      </c>
    </row>
    <row r="8" spans="1:5" ht="15" thickBot="1" x14ac:dyDescent="0.35">
      <c r="B8" s="10" t="s">
        <v>25</v>
      </c>
      <c r="C8" s="10" t="s">
        <v>26</v>
      </c>
      <c r="D8" s="10" t="s">
        <v>39</v>
      </c>
      <c r="E8" s="10" t="s">
        <v>41</v>
      </c>
    </row>
    <row r="9" spans="1:5" x14ac:dyDescent="0.3">
      <c r="B9" s="7" t="s">
        <v>34</v>
      </c>
      <c r="C9" s="7" t="s">
        <v>15</v>
      </c>
      <c r="D9" s="7">
        <v>1.80592171012443E-2</v>
      </c>
      <c r="E9" s="7">
        <v>0</v>
      </c>
    </row>
    <row r="10" spans="1:5" ht="15" thickBot="1" x14ac:dyDescent="0.35">
      <c r="B10" s="5" t="s">
        <v>36</v>
      </c>
      <c r="C10" s="5" t="s">
        <v>15</v>
      </c>
      <c r="D10" s="5">
        <v>4.574561668042441</v>
      </c>
      <c r="E10" s="5">
        <v>0</v>
      </c>
    </row>
    <row r="12" spans="1:5" x14ac:dyDescent="0.3">
      <c r="A12" t="s">
        <v>31</v>
      </c>
    </row>
    <row r="13" spans="1:5" x14ac:dyDescent="0.3">
      <c r="B1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7C69A-8A3D-4DC2-A311-3779D65DEEEB}">
  <dimension ref="A1:J14"/>
  <sheetViews>
    <sheetView showGridLines="0" workbookViewId="0">
      <selection sqref="A1:XFD1048576"/>
    </sheetView>
  </sheetViews>
  <sheetFormatPr defaultRowHeight="14.4" x14ac:dyDescent="0.3"/>
  <cols>
    <col min="1" max="1" width="42.44140625" bestFit="1" customWidth="1"/>
    <col min="2" max="2" width="5.33203125" bestFit="1" customWidth="1"/>
    <col min="3" max="3" width="9.109375" bestFit="1" customWidth="1"/>
    <col min="4" max="4" width="12" bestFit="1" customWidth="1"/>
    <col min="5" max="5" width="2.21875" customWidth="1"/>
    <col min="6" max="6" width="5.88671875" bestFit="1" customWidth="1"/>
    <col min="7" max="7" width="12" bestFit="1" customWidth="1"/>
    <col min="8" max="8" width="2.21875" customWidth="1"/>
    <col min="9" max="10" width="9.5546875" bestFit="1" customWidth="1"/>
  </cols>
  <sheetData>
    <row r="1" spans="1:10" x14ac:dyDescent="0.3">
      <c r="A1" s="4" t="s">
        <v>42</v>
      </c>
    </row>
    <row r="2" spans="1:10" x14ac:dyDescent="0.3">
      <c r="A2" s="4" t="s">
        <v>17</v>
      </c>
    </row>
    <row r="3" spans="1:10" x14ac:dyDescent="0.3">
      <c r="A3" s="4" t="s">
        <v>52</v>
      </c>
    </row>
    <row r="5" spans="1:10" ht="15" thickBot="1" x14ac:dyDescent="0.35"/>
    <row r="6" spans="1:10" x14ac:dyDescent="0.3">
      <c r="B6" s="9"/>
      <c r="C6" s="9" t="s">
        <v>43</v>
      </c>
      <c r="D6" s="9"/>
    </row>
    <row r="7" spans="1:10" ht="15" thickBot="1" x14ac:dyDescent="0.35">
      <c r="B7" s="10" t="s">
        <v>25</v>
      </c>
      <c r="C7" s="10" t="s">
        <v>26</v>
      </c>
      <c r="D7" s="10" t="s">
        <v>39</v>
      </c>
    </row>
    <row r="8" spans="1:10" ht="15" thickBot="1" x14ac:dyDescent="0.35">
      <c r="B8" s="5" t="s">
        <v>33</v>
      </c>
      <c r="C8" s="5" t="s">
        <v>15</v>
      </c>
      <c r="D8" s="5">
        <v>22.964881379988732</v>
      </c>
    </row>
    <row r="10" spans="1:10" ht="15" thickBot="1" x14ac:dyDescent="0.35"/>
    <row r="11" spans="1:10" x14ac:dyDescent="0.3">
      <c r="B11" s="9"/>
      <c r="C11" s="9" t="s">
        <v>44</v>
      </c>
      <c r="D11" s="9"/>
      <c r="F11" s="9" t="s">
        <v>45</v>
      </c>
      <c r="G11" s="9" t="s">
        <v>43</v>
      </c>
      <c r="I11" s="9" t="s">
        <v>48</v>
      </c>
      <c r="J11" s="9" t="s">
        <v>43</v>
      </c>
    </row>
    <row r="12" spans="1:10" ht="15" thickBot="1" x14ac:dyDescent="0.35">
      <c r="B12" s="10" t="s">
        <v>25</v>
      </c>
      <c r="C12" s="10" t="s">
        <v>26</v>
      </c>
      <c r="D12" s="10" t="s">
        <v>39</v>
      </c>
      <c r="F12" s="10" t="s">
        <v>46</v>
      </c>
      <c r="G12" s="10" t="s">
        <v>47</v>
      </c>
      <c r="I12" s="10" t="s">
        <v>46</v>
      </c>
      <c r="J12" s="10" t="s">
        <v>47</v>
      </c>
    </row>
    <row r="13" spans="1:10" x14ac:dyDescent="0.3">
      <c r="B13" s="7" t="s">
        <v>34</v>
      </c>
      <c r="C13" s="7" t="s">
        <v>15</v>
      </c>
      <c r="D13" s="7">
        <v>1.80592171012443E-2</v>
      </c>
      <c r="F13" s="7">
        <v>0</v>
      </c>
      <c r="G13" s="7">
        <v>29.395110098827171</v>
      </c>
      <c r="I13" s="7" t="e">
        <v>#N/A</v>
      </c>
      <c r="J13" s="7" t="e">
        <v>#N/A</v>
      </c>
    </row>
    <row r="14" spans="1:10" ht="15" thickBot="1" x14ac:dyDescent="0.35">
      <c r="B14" s="5" t="s">
        <v>36</v>
      </c>
      <c r="C14" s="5" t="s">
        <v>15</v>
      </c>
      <c r="D14" s="5">
        <v>4.574561668042441</v>
      </c>
      <c r="F14" s="5">
        <v>0</v>
      </c>
      <c r="G14" s="5">
        <v>818.17817113071123</v>
      </c>
      <c r="I14" s="5" t="e">
        <v>#N/A</v>
      </c>
      <c r="J14" s="5" t="e">
        <v>#N/A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F56AD-42AC-4073-852E-0D130A95F819}">
  <dimension ref="A1:S41"/>
  <sheetViews>
    <sheetView tabSelected="1" zoomScale="55" workbookViewId="0">
      <selection activeCell="P1" sqref="P1"/>
    </sheetView>
  </sheetViews>
  <sheetFormatPr defaultRowHeight="14.4" x14ac:dyDescent="0.3"/>
  <cols>
    <col min="1" max="1" width="4.5546875" bestFit="1" customWidth="1"/>
    <col min="2" max="2" width="6" bestFit="1" customWidth="1"/>
    <col min="3" max="3" width="7.88671875" bestFit="1" customWidth="1"/>
    <col min="4" max="4" width="5.88671875" bestFit="1" customWidth="1"/>
    <col min="5" max="5" width="5.88671875" customWidth="1"/>
    <col min="6" max="8" width="18.33203125" bestFit="1" customWidth="1"/>
    <col min="9" max="9" width="12.109375" bestFit="1" customWidth="1"/>
    <col min="10" max="10" width="13.77734375" customWidth="1"/>
    <col min="11" max="15" width="12.109375" bestFit="1" customWidth="1"/>
    <col min="16" max="16" width="11" bestFit="1" customWidth="1"/>
    <col min="17" max="17" width="4.88671875" customWidth="1"/>
    <col min="18" max="18" width="6.33203125" bestFit="1" customWidth="1"/>
  </cols>
  <sheetData>
    <row r="1" spans="1:1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>
        <v>1</v>
      </c>
      <c r="R1">
        <v>0</v>
      </c>
      <c r="S1">
        <f>SUMXMY2(P2:P39, G2:G39)</f>
        <v>13378.034948539502</v>
      </c>
    </row>
    <row r="2" spans="1:19" x14ac:dyDescent="0.3">
      <c r="A2">
        <v>242</v>
      </c>
      <c r="B2">
        <v>1</v>
      </c>
      <c r="C2" s="1">
        <v>2083.8888888888887</v>
      </c>
      <c r="D2">
        <v>31</v>
      </c>
      <c r="E2" s="2">
        <v>8.6111111111111107</v>
      </c>
      <c r="F2" s="3">
        <v>14.088956865653197</v>
      </c>
      <c r="G2" s="3">
        <v>4.4000000000000004</v>
      </c>
      <c r="H2" s="3">
        <v>29</v>
      </c>
      <c r="I2" s="2">
        <f>A2 / 3600</f>
        <v>6.7222222222222225E-2</v>
      </c>
      <c r="J2" s="2">
        <f>C2 / 1000</f>
        <v>2.0838888888888887</v>
      </c>
      <c r="K2" s="2">
        <f>B2 * I2</f>
        <v>6.7222222222222225E-2</v>
      </c>
      <c r="L2" s="2">
        <f>(K2 / J2) * 100</f>
        <v>3.2258064516129039</v>
      </c>
      <c r="M2" s="2">
        <f>ABS(L2 - F2)</f>
        <v>10.863150414040293</v>
      </c>
      <c r="N2" s="2">
        <f>ABS(L2 - G2)</f>
        <v>1.1741935483870964</v>
      </c>
      <c r="O2" s="2">
        <f>ABS(L2 - H2)</f>
        <v>25.774193548387096</v>
      </c>
      <c r="P2" s="2">
        <f>($Q$1 * L2) + $R$1</f>
        <v>3.2258064516129039</v>
      </c>
    </row>
    <row r="3" spans="1:19" x14ac:dyDescent="0.3">
      <c r="A3">
        <v>178</v>
      </c>
      <c r="B3">
        <v>10</v>
      </c>
      <c r="C3" s="1">
        <v>1038.3333333333333</v>
      </c>
      <c r="D3">
        <v>21</v>
      </c>
      <c r="E3" s="2">
        <v>5.833333333333333</v>
      </c>
      <c r="F3" s="3">
        <v>15.747413351695888</v>
      </c>
      <c r="G3" s="3">
        <v>4.5</v>
      </c>
      <c r="H3" s="3">
        <v>18</v>
      </c>
      <c r="I3" s="2">
        <f t="shared" ref="I3:I39" si="0">A3 / 3600</f>
        <v>4.9444444444444444E-2</v>
      </c>
      <c r="J3" s="2">
        <f t="shared" ref="J3:J39" si="1">C3 / 1000</f>
        <v>1.0383333333333333</v>
      </c>
      <c r="K3" s="2">
        <f t="shared" ref="K3:K39" si="2">B3 * I3</f>
        <v>0.49444444444444446</v>
      </c>
      <c r="L3" s="2">
        <f t="shared" ref="L3:L38" si="3">(K3 / J3) * 100</f>
        <v>47.61904761904762</v>
      </c>
      <c r="M3" s="2">
        <f t="shared" ref="M3:M39" si="4">ABS(L3 - F3)</f>
        <v>31.87163426735173</v>
      </c>
      <c r="N3" s="2">
        <f t="shared" ref="N3:N39" si="5">ABS(L3 - G3)</f>
        <v>43.11904761904762</v>
      </c>
      <c r="O3" s="2">
        <f t="shared" ref="O3:O39" si="6">ABS(L3 - H3)</f>
        <v>29.61904761904762</v>
      </c>
      <c r="P3" s="2">
        <f t="shared" ref="P3:P39" si="7">($Q$1 * L3) + $R$1</f>
        <v>47.61904761904762</v>
      </c>
    </row>
    <row r="4" spans="1:19" x14ac:dyDescent="0.3">
      <c r="A4">
        <v>152</v>
      </c>
      <c r="B4">
        <v>3</v>
      </c>
      <c r="C4" s="1">
        <v>1182.2222222222222</v>
      </c>
      <c r="D4">
        <v>28</v>
      </c>
      <c r="E4" s="2">
        <v>7.7777777777777777</v>
      </c>
      <c r="F4" s="3">
        <v>15.152175256457792</v>
      </c>
      <c r="G4" s="3">
        <v>4.4000000000000004</v>
      </c>
      <c r="H4" s="3">
        <v>22</v>
      </c>
      <c r="I4" s="2">
        <f t="shared" si="0"/>
        <v>4.2222222222222223E-2</v>
      </c>
      <c r="J4" s="2">
        <f t="shared" si="1"/>
        <v>1.1822222222222221</v>
      </c>
      <c r="K4" s="2">
        <f t="shared" si="2"/>
        <v>0.12666666666666668</v>
      </c>
      <c r="L4" s="2">
        <f t="shared" si="3"/>
        <v>10.714285714285717</v>
      </c>
      <c r="M4" s="2">
        <f t="shared" si="4"/>
        <v>4.4378895421720745</v>
      </c>
      <c r="N4" s="2">
        <f t="shared" si="5"/>
        <v>6.3142857142857167</v>
      </c>
      <c r="O4" s="2">
        <f t="shared" si="6"/>
        <v>11.285714285714283</v>
      </c>
      <c r="P4" s="2">
        <f t="shared" si="7"/>
        <v>10.714285714285717</v>
      </c>
    </row>
    <row r="5" spans="1:19" x14ac:dyDescent="0.3">
      <c r="A5">
        <v>287</v>
      </c>
      <c r="B5">
        <v>9</v>
      </c>
      <c r="C5" s="1">
        <v>2391.666666666667</v>
      </c>
      <c r="D5">
        <v>30</v>
      </c>
      <c r="E5" s="2">
        <v>8.3333333333333339</v>
      </c>
      <c r="F5" s="3">
        <v>16.068841923124459</v>
      </c>
      <c r="G5" s="3">
        <v>4.8</v>
      </c>
      <c r="H5" s="3">
        <v>28</v>
      </c>
      <c r="I5" s="2">
        <f t="shared" si="0"/>
        <v>7.9722222222222222E-2</v>
      </c>
      <c r="J5" s="2">
        <f t="shared" si="1"/>
        <v>2.3916666666666671</v>
      </c>
      <c r="K5" s="2">
        <f t="shared" si="2"/>
        <v>0.71750000000000003</v>
      </c>
      <c r="L5" s="2">
        <f t="shared" si="3"/>
        <v>30</v>
      </c>
      <c r="M5" s="2">
        <f t="shared" si="4"/>
        <v>13.931158076875541</v>
      </c>
      <c r="N5" s="2">
        <f t="shared" si="5"/>
        <v>25.2</v>
      </c>
      <c r="O5" s="2">
        <f t="shared" si="6"/>
        <v>2</v>
      </c>
      <c r="P5" s="2">
        <f t="shared" si="7"/>
        <v>30</v>
      </c>
    </row>
    <row r="6" spans="1:19" x14ac:dyDescent="0.3">
      <c r="A6">
        <v>188</v>
      </c>
      <c r="B6">
        <v>0</v>
      </c>
      <c r="C6" s="1">
        <v>2088.8888888888887</v>
      </c>
      <c r="D6">
        <v>40</v>
      </c>
      <c r="E6" s="2">
        <v>11.111111111111111</v>
      </c>
      <c r="F6" s="3">
        <v>16.068841923124459</v>
      </c>
      <c r="G6" s="3">
        <v>4.8</v>
      </c>
      <c r="H6" s="3">
        <v>17</v>
      </c>
      <c r="I6" s="2">
        <f t="shared" si="0"/>
        <v>5.2222222222222225E-2</v>
      </c>
      <c r="J6" s="2">
        <f t="shared" si="1"/>
        <v>2.0888888888888886</v>
      </c>
      <c r="K6" s="2">
        <f t="shared" si="2"/>
        <v>0</v>
      </c>
      <c r="L6" s="2">
        <f t="shared" si="3"/>
        <v>0</v>
      </c>
      <c r="M6" s="2">
        <f t="shared" si="4"/>
        <v>16.068841923124459</v>
      </c>
      <c r="N6" s="2">
        <f t="shared" si="5"/>
        <v>4.8</v>
      </c>
      <c r="O6" s="2">
        <f t="shared" si="6"/>
        <v>17</v>
      </c>
      <c r="P6" s="2">
        <f t="shared" si="7"/>
        <v>0</v>
      </c>
    </row>
    <row r="7" spans="1:19" x14ac:dyDescent="0.3">
      <c r="A7">
        <v>109</v>
      </c>
      <c r="B7">
        <v>7</v>
      </c>
      <c r="C7" s="1">
        <v>756.94444444444446</v>
      </c>
      <c r="D7">
        <v>25</v>
      </c>
      <c r="E7" s="2">
        <v>6.9444444444444446</v>
      </c>
      <c r="F7" s="3">
        <v>16.091064145346682</v>
      </c>
      <c r="G7" s="3">
        <v>4.5</v>
      </c>
      <c r="H7" s="3">
        <v>22</v>
      </c>
      <c r="I7" s="2">
        <f t="shared" si="0"/>
        <v>3.0277777777777778E-2</v>
      </c>
      <c r="J7" s="2">
        <f t="shared" si="1"/>
        <v>0.75694444444444442</v>
      </c>
      <c r="K7" s="2">
        <f t="shared" si="2"/>
        <v>0.21194444444444444</v>
      </c>
      <c r="L7" s="2">
        <f t="shared" si="3"/>
        <v>27.999999999999996</v>
      </c>
      <c r="M7" s="2">
        <f t="shared" si="4"/>
        <v>11.908935854653315</v>
      </c>
      <c r="N7" s="2">
        <f t="shared" si="5"/>
        <v>23.499999999999996</v>
      </c>
      <c r="O7" s="2">
        <f t="shared" si="6"/>
        <v>5.9999999999999964</v>
      </c>
      <c r="P7" s="2">
        <f t="shared" si="7"/>
        <v>27.999999999999996</v>
      </c>
    </row>
    <row r="8" spans="1:19" x14ac:dyDescent="0.3">
      <c r="A8">
        <v>145</v>
      </c>
      <c r="B8">
        <v>7</v>
      </c>
      <c r="C8" s="1">
        <v>845.83333333333326</v>
      </c>
      <c r="D8">
        <v>21</v>
      </c>
      <c r="E8" s="2">
        <v>5.833333333333333</v>
      </c>
      <c r="F8" s="3">
        <v>19.079569892473121</v>
      </c>
      <c r="G8" s="3">
        <v>5.0999999999999996</v>
      </c>
      <c r="H8" s="3">
        <v>22</v>
      </c>
      <c r="I8" s="2">
        <f t="shared" si="0"/>
        <v>4.027777777777778E-2</v>
      </c>
      <c r="J8" s="2">
        <f t="shared" si="1"/>
        <v>0.84583333333333321</v>
      </c>
      <c r="K8" s="2">
        <f t="shared" si="2"/>
        <v>0.28194444444444444</v>
      </c>
      <c r="L8" s="2">
        <f t="shared" si="3"/>
        <v>33.333333333333336</v>
      </c>
      <c r="M8" s="2">
        <f t="shared" si="4"/>
        <v>14.253763440860215</v>
      </c>
      <c r="N8" s="2">
        <f t="shared" si="5"/>
        <v>28.233333333333334</v>
      </c>
      <c r="O8" s="2">
        <f t="shared" si="6"/>
        <v>11.333333333333336</v>
      </c>
      <c r="P8" s="2">
        <f t="shared" si="7"/>
        <v>33.333333333333336</v>
      </c>
    </row>
    <row r="9" spans="1:19" x14ac:dyDescent="0.3">
      <c r="A9">
        <v>225</v>
      </c>
      <c r="B9">
        <v>5</v>
      </c>
      <c r="C9" s="1">
        <v>1312.5</v>
      </c>
      <c r="D9">
        <v>21</v>
      </c>
      <c r="E9" s="2">
        <v>5.833333333333333</v>
      </c>
      <c r="F9" s="3">
        <v>20.17019969278034</v>
      </c>
      <c r="G9" s="3">
        <v>5.2</v>
      </c>
      <c r="H9" s="3">
        <v>21</v>
      </c>
      <c r="I9" s="2">
        <f t="shared" si="0"/>
        <v>6.25E-2</v>
      </c>
      <c r="J9" s="2">
        <f t="shared" si="1"/>
        <v>1.3125</v>
      </c>
      <c r="K9" s="2">
        <f t="shared" si="2"/>
        <v>0.3125</v>
      </c>
      <c r="L9" s="2">
        <f t="shared" si="3"/>
        <v>23.809523809523807</v>
      </c>
      <c r="M9" s="2">
        <f t="shared" si="4"/>
        <v>3.6393241167434667</v>
      </c>
      <c r="N9" s="2">
        <f t="shared" si="5"/>
        <v>18.609523809523807</v>
      </c>
      <c r="O9" s="2">
        <f t="shared" si="6"/>
        <v>2.8095238095238066</v>
      </c>
      <c r="P9" s="2">
        <f t="shared" si="7"/>
        <v>23.809523809523807</v>
      </c>
    </row>
    <row r="10" spans="1:19" x14ac:dyDescent="0.3">
      <c r="A10">
        <v>242</v>
      </c>
      <c r="B10">
        <v>10</v>
      </c>
      <c r="C10" s="1">
        <v>2487.2222222222222</v>
      </c>
      <c r="D10">
        <v>37</v>
      </c>
      <c r="E10" s="2">
        <v>10.277777777777777</v>
      </c>
      <c r="F10" s="3">
        <v>22.872902395483045</v>
      </c>
      <c r="G10" s="3">
        <v>6.2</v>
      </c>
      <c r="H10" s="3">
        <v>15</v>
      </c>
      <c r="I10" s="2">
        <f t="shared" si="0"/>
        <v>6.7222222222222225E-2</v>
      </c>
      <c r="J10" s="2">
        <f t="shared" si="1"/>
        <v>2.487222222222222</v>
      </c>
      <c r="K10" s="2">
        <f t="shared" si="2"/>
        <v>0.67222222222222228</v>
      </c>
      <c r="L10" s="2">
        <f t="shared" si="3"/>
        <v>27.027027027027035</v>
      </c>
      <c r="M10" s="2">
        <f t="shared" si="4"/>
        <v>4.1541246315439899</v>
      </c>
      <c r="N10" s="2">
        <f t="shared" si="5"/>
        <v>20.827027027027036</v>
      </c>
      <c r="O10" s="2">
        <f t="shared" si="6"/>
        <v>12.027027027027035</v>
      </c>
      <c r="P10" s="2">
        <f t="shared" si="7"/>
        <v>27.027027027027035</v>
      </c>
    </row>
    <row r="11" spans="1:19" x14ac:dyDescent="0.3">
      <c r="A11">
        <v>196</v>
      </c>
      <c r="B11">
        <v>2</v>
      </c>
      <c r="C11" s="1">
        <v>1361.1111111111111</v>
      </c>
      <c r="D11">
        <v>25</v>
      </c>
      <c r="E11" s="2">
        <v>6.9444444444444446</v>
      </c>
      <c r="F11" s="3">
        <v>21.172902395483042</v>
      </c>
      <c r="G11" s="3">
        <v>5.4</v>
      </c>
      <c r="H11" s="3">
        <v>25</v>
      </c>
      <c r="I11" s="2">
        <f t="shared" si="0"/>
        <v>5.4444444444444441E-2</v>
      </c>
      <c r="J11" s="2">
        <f t="shared" si="1"/>
        <v>1.3611111111111112</v>
      </c>
      <c r="K11" s="2">
        <f t="shared" si="2"/>
        <v>0.10888888888888888</v>
      </c>
      <c r="L11" s="2">
        <f t="shared" si="3"/>
        <v>7.9999999999999991</v>
      </c>
      <c r="M11" s="2">
        <f t="shared" si="4"/>
        <v>13.172902395483042</v>
      </c>
      <c r="N11" s="2">
        <f t="shared" si="5"/>
        <v>2.5999999999999988</v>
      </c>
      <c r="O11" s="2">
        <f t="shared" si="6"/>
        <v>17</v>
      </c>
      <c r="P11" s="2">
        <f t="shared" si="7"/>
        <v>7.9999999999999991</v>
      </c>
    </row>
    <row r="12" spans="1:19" x14ac:dyDescent="0.3">
      <c r="A12">
        <v>171</v>
      </c>
      <c r="B12">
        <v>3</v>
      </c>
      <c r="C12" s="1">
        <v>1140</v>
      </c>
      <c r="D12">
        <v>24</v>
      </c>
      <c r="E12" s="2">
        <v>6.6666666666666661</v>
      </c>
      <c r="F12" s="3">
        <v>22.100321750321751</v>
      </c>
      <c r="G12" s="3">
        <v>5.6</v>
      </c>
      <c r="H12" s="3">
        <v>29</v>
      </c>
      <c r="I12" s="2">
        <f t="shared" si="0"/>
        <v>4.7500000000000001E-2</v>
      </c>
      <c r="J12" s="2">
        <f t="shared" si="1"/>
        <v>1.1399999999999999</v>
      </c>
      <c r="K12" s="2">
        <f t="shared" si="2"/>
        <v>0.14250000000000002</v>
      </c>
      <c r="L12" s="2">
        <f t="shared" si="3"/>
        <v>12.500000000000004</v>
      </c>
      <c r="M12" s="2">
        <f t="shared" si="4"/>
        <v>9.6003217503217471</v>
      </c>
      <c r="N12" s="2">
        <f t="shared" si="5"/>
        <v>6.9000000000000039</v>
      </c>
      <c r="O12" s="2">
        <f t="shared" si="6"/>
        <v>16.499999999999996</v>
      </c>
      <c r="P12" s="2">
        <f t="shared" si="7"/>
        <v>12.500000000000004</v>
      </c>
    </row>
    <row r="13" spans="1:19" x14ac:dyDescent="0.3">
      <c r="A13">
        <v>132</v>
      </c>
      <c r="B13">
        <v>1</v>
      </c>
      <c r="C13" s="1">
        <v>1210</v>
      </c>
      <c r="D13">
        <v>33</v>
      </c>
      <c r="E13" s="2">
        <v>9.1666666666666661</v>
      </c>
      <c r="F13" s="3">
        <v>17.641447291447292</v>
      </c>
      <c r="G13" s="3">
        <v>4.7</v>
      </c>
      <c r="H13" s="3">
        <v>22</v>
      </c>
      <c r="I13" s="2">
        <f t="shared" si="0"/>
        <v>3.6666666666666667E-2</v>
      </c>
      <c r="J13" s="2">
        <f t="shared" si="1"/>
        <v>1.21</v>
      </c>
      <c r="K13" s="2">
        <f t="shared" si="2"/>
        <v>3.6666666666666667E-2</v>
      </c>
      <c r="L13" s="2">
        <f t="shared" si="3"/>
        <v>3.0303030303030303</v>
      </c>
      <c r="M13" s="2">
        <f t="shared" si="4"/>
        <v>14.611144261144261</v>
      </c>
      <c r="N13" s="2">
        <f t="shared" si="5"/>
        <v>1.6696969696969699</v>
      </c>
      <c r="O13" s="2">
        <f t="shared" si="6"/>
        <v>18.969696969696969</v>
      </c>
      <c r="P13" s="2">
        <f t="shared" si="7"/>
        <v>3.0303030303030303</v>
      </c>
    </row>
    <row r="14" spans="1:19" x14ac:dyDescent="0.3">
      <c r="A14">
        <v>246</v>
      </c>
      <c r="B14">
        <v>3</v>
      </c>
      <c r="C14" s="1">
        <v>2255</v>
      </c>
      <c r="D14">
        <v>33</v>
      </c>
      <c r="E14" s="2">
        <v>9.1666666666666661</v>
      </c>
      <c r="F14" s="3">
        <v>17.47910962910963</v>
      </c>
      <c r="G14" s="3">
        <v>4.7</v>
      </c>
      <c r="H14" s="3">
        <v>22</v>
      </c>
      <c r="I14" s="2">
        <f t="shared" si="0"/>
        <v>6.8333333333333329E-2</v>
      </c>
      <c r="J14" s="2">
        <f t="shared" si="1"/>
        <v>2.2549999999999999</v>
      </c>
      <c r="K14" s="2">
        <f t="shared" si="2"/>
        <v>0.20499999999999999</v>
      </c>
      <c r="L14" s="2">
        <f t="shared" si="3"/>
        <v>9.0909090909090917</v>
      </c>
      <c r="M14" s="2">
        <f t="shared" si="4"/>
        <v>8.3882005382005378</v>
      </c>
      <c r="N14" s="2">
        <f t="shared" si="5"/>
        <v>4.3909090909090915</v>
      </c>
      <c r="O14" s="2">
        <f t="shared" si="6"/>
        <v>12.909090909090908</v>
      </c>
      <c r="P14" s="2">
        <f t="shared" si="7"/>
        <v>9.0909090909090917</v>
      </c>
    </row>
    <row r="15" spans="1:19" x14ac:dyDescent="0.3">
      <c r="A15">
        <v>149</v>
      </c>
      <c r="B15">
        <v>5</v>
      </c>
      <c r="C15" s="1">
        <v>869.16666666666663</v>
      </c>
      <c r="D15">
        <v>21</v>
      </c>
      <c r="E15" s="2">
        <v>5.833333333333333</v>
      </c>
      <c r="F15" s="3">
        <v>16.860062010062013</v>
      </c>
      <c r="G15" s="3">
        <v>4.3</v>
      </c>
      <c r="H15" s="3">
        <v>17</v>
      </c>
      <c r="I15" s="2">
        <f t="shared" si="0"/>
        <v>4.1388888888888892E-2</v>
      </c>
      <c r="J15" s="2">
        <f t="shared" si="1"/>
        <v>0.86916666666666664</v>
      </c>
      <c r="K15" s="2">
        <f t="shared" si="2"/>
        <v>0.20694444444444446</v>
      </c>
      <c r="L15" s="2">
        <f t="shared" si="3"/>
        <v>23.80952380952381</v>
      </c>
      <c r="M15" s="2">
        <f t="shared" si="4"/>
        <v>6.9494617994617975</v>
      </c>
      <c r="N15" s="2">
        <f t="shared" si="5"/>
        <v>19.509523809523809</v>
      </c>
      <c r="O15" s="2">
        <f t="shared" si="6"/>
        <v>6.8095238095238102</v>
      </c>
      <c r="P15" s="2">
        <f t="shared" si="7"/>
        <v>23.80952380952381</v>
      </c>
    </row>
    <row r="16" spans="1:19" x14ac:dyDescent="0.3">
      <c r="A16">
        <v>200</v>
      </c>
      <c r="B16">
        <v>9</v>
      </c>
      <c r="C16" s="1">
        <v>1722.2222222222222</v>
      </c>
      <c r="D16">
        <v>31</v>
      </c>
      <c r="E16" s="2">
        <v>8.6111111111111107</v>
      </c>
      <c r="F16" s="3">
        <v>19.763287816513625</v>
      </c>
      <c r="G16" s="3">
        <v>5.2</v>
      </c>
      <c r="H16" s="3">
        <v>13</v>
      </c>
      <c r="I16" s="2">
        <f t="shared" si="0"/>
        <v>5.5555555555555552E-2</v>
      </c>
      <c r="J16" s="2">
        <f t="shared" si="1"/>
        <v>1.7222222222222221</v>
      </c>
      <c r="K16" s="2">
        <f t="shared" si="2"/>
        <v>0.5</v>
      </c>
      <c r="L16" s="2">
        <f t="shared" si="3"/>
        <v>29.032258064516132</v>
      </c>
      <c r="M16" s="2">
        <f t="shared" si="4"/>
        <v>9.2689702480025069</v>
      </c>
      <c r="N16" s="2">
        <f t="shared" si="5"/>
        <v>23.832258064516132</v>
      </c>
      <c r="O16" s="2">
        <f t="shared" si="6"/>
        <v>16.032258064516132</v>
      </c>
      <c r="P16" s="2">
        <f t="shared" si="7"/>
        <v>29.032258064516132</v>
      </c>
    </row>
    <row r="17" spans="1:16" x14ac:dyDescent="0.3">
      <c r="A17">
        <v>269</v>
      </c>
      <c r="B17">
        <v>6</v>
      </c>
      <c r="C17" s="1">
        <v>1643.8888888888887</v>
      </c>
      <c r="D17">
        <v>22</v>
      </c>
      <c r="E17" s="2">
        <v>6.1111111111111107</v>
      </c>
      <c r="F17" s="3">
        <v>19.690560543786354</v>
      </c>
      <c r="G17" s="3">
        <v>5.0999999999999996</v>
      </c>
      <c r="H17" s="3">
        <v>26</v>
      </c>
      <c r="I17" s="2">
        <f t="shared" si="0"/>
        <v>7.4722222222222218E-2</v>
      </c>
      <c r="J17" s="2">
        <f t="shared" si="1"/>
        <v>1.6438888888888887</v>
      </c>
      <c r="K17" s="2">
        <f t="shared" si="2"/>
        <v>0.44833333333333331</v>
      </c>
      <c r="L17" s="2">
        <f t="shared" si="3"/>
        <v>27.272727272727277</v>
      </c>
      <c r="M17" s="2">
        <f t="shared" si="4"/>
        <v>7.5821667289409227</v>
      </c>
      <c r="N17" s="2">
        <f t="shared" si="5"/>
        <v>22.172727272727279</v>
      </c>
      <c r="O17" s="2">
        <f t="shared" si="6"/>
        <v>1.2727272727272769</v>
      </c>
      <c r="P17" s="2">
        <f t="shared" si="7"/>
        <v>27.272727272727277</v>
      </c>
    </row>
    <row r="18" spans="1:16" x14ac:dyDescent="0.3">
      <c r="A18">
        <v>207</v>
      </c>
      <c r="B18">
        <v>1</v>
      </c>
      <c r="C18" s="1">
        <v>1437.5</v>
      </c>
      <c r="D18">
        <v>25</v>
      </c>
      <c r="E18" s="2">
        <v>6.9444444444444446</v>
      </c>
      <c r="F18" s="3">
        <v>16.757227210453017</v>
      </c>
      <c r="G18" s="3">
        <v>4.5</v>
      </c>
      <c r="H18" s="3">
        <v>22</v>
      </c>
      <c r="I18" s="2">
        <f t="shared" si="0"/>
        <v>5.7500000000000002E-2</v>
      </c>
      <c r="J18" s="2">
        <f t="shared" si="1"/>
        <v>1.4375</v>
      </c>
      <c r="K18" s="2">
        <f t="shared" si="2"/>
        <v>5.7500000000000002E-2</v>
      </c>
      <c r="L18" s="2">
        <f t="shared" si="3"/>
        <v>4</v>
      </c>
      <c r="M18" s="2">
        <f t="shared" si="4"/>
        <v>12.757227210453017</v>
      </c>
      <c r="N18" s="2">
        <f t="shared" si="5"/>
        <v>0.5</v>
      </c>
      <c r="O18" s="2">
        <f t="shared" si="6"/>
        <v>18</v>
      </c>
      <c r="P18" s="2">
        <f t="shared" si="7"/>
        <v>4</v>
      </c>
    </row>
    <row r="19" spans="1:16" x14ac:dyDescent="0.3">
      <c r="A19">
        <v>105</v>
      </c>
      <c r="B19">
        <v>0</v>
      </c>
      <c r="C19" s="1">
        <v>816.66666666666663</v>
      </c>
      <c r="D19">
        <v>28</v>
      </c>
      <c r="E19" s="2">
        <v>7.7777777777777777</v>
      </c>
      <c r="F19" s="3">
        <v>14.376274829500636</v>
      </c>
      <c r="G19" s="3">
        <v>4</v>
      </c>
      <c r="H19" s="3">
        <v>15</v>
      </c>
      <c r="I19" s="2">
        <f t="shared" si="0"/>
        <v>2.9166666666666667E-2</v>
      </c>
      <c r="J19" s="2">
        <f t="shared" si="1"/>
        <v>0.81666666666666665</v>
      </c>
      <c r="K19" s="2">
        <f t="shared" si="2"/>
        <v>0</v>
      </c>
      <c r="L19" s="2">
        <f t="shared" si="3"/>
        <v>0</v>
      </c>
      <c r="M19" s="2">
        <f t="shared" si="4"/>
        <v>14.376274829500636</v>
      </c>
      <c r="N19" s="2">
        <f t="shared" si="5"/>
        <v>4</v>
      </c>
      <c r="O19" s="2">
        <f t="shared" si="6"/>
        <v>15</v>
      </c>
      <c r="P19" s="2">
        <f t="shared" si="7"/>
        <v>0</v>
      </c>
    </row>
    <row r="20" spans="1:16" x14ac:dyDescent="0.3">
      <c r="A20">
        <v>137</v>
      </c>
      <c r="B20">
        <v>8</v>
      </c>
      <c r="C20" s="1">
        <v>1370</v>
      </c>
      <c r="D20">
        <v>36</v>
      </c>
      <c r="E20" s="2">
        <v>10</v>
      </c>
      <c r="F20" s="3">
        <v>13.895794349020155</v>
      </c>
      <c r="G20" s="3">
        <v>3.8</v>
      </c>
      <c r="H20" s="3">
        <v>21</v>
      </c>
      <c r="I20" s="2">
        <f t="shared" si="0"/>
        <v>3.8055555555555558E-2</v>
      </c>
      <c r="J20" s="2">
        <f t="shared" si="1"/>
        <v>1.37</v>
      </c>
      <c r="K20" s="2">
        <f t="shared" si="2"/>
        <v>0.30444444444444446</v>
      </c>
      <c r="L20" s="2">
        <f t="shared" si="3"/>
        <v>22.222222222222221</v>
      </c>
      <c r="M20" s="2">
        <f t="shared" si="4"/>
        <v>8.326427873202066</v>
      </c>
      <c r="N20" s="2">
        <f t="shared" si="5"/>
        <v>18.422222222222221</v>
      </c>
      <c r="O20" s="2">
        <f t="shared" si="6"/>
        <v>1.2222222222222214</v>
      </c>
      <c r="P20" s="2">
        <f t="shared" si="7"/>
        <v>22.222222222222221</v>
      </c>
    </row>
    <row r="21" spans="1:16" x14ac:dyDescent="0.3">
      <c r="A21">
        <v>254</v>
      </c>
      <c r="B21">
        <v>2</v>
      </c>
      <c r="C21" s="1">
        <v>1763.8888888888889</v>
      </c>
      <c r="D21">
        <v>25</v>
      </c>
      <c r="E21" s="2">
        <v>6.9444444444444446</v>
      </c>
      <c r="F21" s="3">
        <v>13.895794349020155</v>
      </c>
      <c r="G21" s="3">
        <v>3.8</v>
      </c>
      <c r="H21" s="3">
        <v>26</v>
      </c>
      <c r="I21" s="2">
        <f t="shared" si="0"/>
        <v>7.0555555555555552E-2</v>
      </c>
      <c r="J21" s="2">
        <f t="shared" si="1"/>
        <v>1.7638888888888888</v>
      </c>
      <c r="K21" s="2">
        <f t="shared" si="2"/>
        <v>0.1411111111111111</v>
      </c>
      <c r="L21" s="2">
        <f t="shared" si="3"/>
        <v>8</v>
      </c>
      <c r="M21" s="2">
        <f t="shared" si="4"/>
        <v>5.8957943490201554</v>
      </c>
      <c r="N21" s="2">
        <f t="shared" si="5"/>
        <v>4.2</v>
      </c>
      <c r="O21" s="2">
        <f t="shared" si="6"/>
        <v>18</v>
      </c>
      <c r="P21" s="2">
        <f t="shared" si="7"/>
        <v>8</v>
      </c>
    </row>
    <row r="22" spans="1:16" x14ac:dyDescent="0.3">
      <c r="A22">
        <v>137</v>
      </c>
      <c r="B22">
        <v>6</v>
      </c>
      <c r="C22" s="1">
        <v>989.44444444444446</v>
      </c>
      <c r="D22">
        <v>26</v>
      </c>
      <c r="E22" s="2">
        <v>7.2222222222222223</v>
      </c>
      <c r="F22" s="3">
        <v>14.953486656712462</v>
      </c>
      <c r="G22" s="3">
        <v>4.0999999999999996</v>
      </c>
      <c r="H22" s="3">
        <v>12</v>
      </c>
      <c r="I22" s="2">
        <f t="shared" si="0"/>
        <v>3.8055555555555558E-2</v>
      </c>
      <c r="J22" s="2">
        <f t="shared" si="1"/>
        <v>0.98944444444444446</v>
      </c>
      <c r="K22" s="2">
        <f t="shared" si="2"/>
        <v>0.22833333333333333</v>
      </c>
      <c r="L22" s="2">
        <f t="shared" si="3"/>
        <v>23.076923076923077</v>
      </c>
      <c r="M22" s="2">
        <f t="shared" si="4"/>
        <v>8.1234364202106146</v>
      </c>
      <c r="N22" s="2">
        <f t="shared" si="5"/>
        <v>18.976923076923079</v>
      </c>
      <c r="O22" s="2">
        <f t="shared" si="6"/>
        <v>11.076923076923077</v>
      </c>
      <c r="P22" s="2">
        <f t="shared" si="7"/>
        <v>23.076923076923077</v>
      </c>
    </row>
    <row r="23" spans="1:16" x14ac:dyDescent="0.3">
      <c r="A23">
        <v>106</v>
      </c>
      <c r="B23">
        <v>0</v>
      </c>
      <c r="C23" s="1">
        <v>912.77777777777771</v>
      </c>
      <c r="D23">
        <v>31</v>
      </c>
      <c r="E23" s="2">
        <v>8.6111111111111107</v>
      </c>
      <c r="F23" s="3">
        <v>14.650456353682159</v>
      </c>
      <c r="G23" s="3">
        <v>4</v>
      </c>
      <c r="H23" s="3">
        <v>11</v>
      </c>
      <c r="I23" s="2">
        <f t="shared" si="0"/>
        <v>2.9444444444444443E-2</v>
      </c>
      <c r="J23" s="2">
        <f t="shared" si="1"/>
        <v>0.91277777777777769</v>
      </c>
      <c r="K23" s="2">
        <f t="shared" si="2"/>
        <v>0</v>
      </c>
      <c r="L23" s="2">
        <f t="shared" si="3"/>
        <v>0</v>
      </c>
      <c r="M23" s="2">
        <f t="shared" si="4"/>
        <v>14.650456353682159</v>
      </c>
      <c r="N23" s="2">
        <f t="shared" si="5"/>
        <v>4</v>
      </c>
      <c r="O23" s="2">
        <f t="shared" si="6"/>
        <v>11</v>
      </c>
      <c r="P23" s="2">
        <f t="shared" si="7"/>
        <v>0</v>
      </c>
    </row>
    <row r="24" spans="1:16" x14ac:dyDescent="0.3">
      <c r="A24">
        <v>141</v>
      </c>
      <c r="B24">
        <v>2</v>
      </c>
      <c r="C24" s="1">
        <v>1410</v>
      </c>
      <c r="D24">
        <v>36</v>
      </c>
      <c r="E24" s="2">
        <v>10</v>
      </c>
      <c r="F24" s="3">
        <v>14.296921000146805</v>
      </c>
      <c r="G24" s="3">
        <v>3.9</v>
      </c>
      <c r="H24" s="3">
        <v>19</v>
      </c>
      <c r="I24" s="2">
        <f t="shared" si="0"/>
        <v>3.9166666666666669E-2</v>
      </c>
      <c r="J24" s="2">
        <f t="shared" si="1"/>
        <v>1.41</v>
      </c>
      <c r="K24" s="2">
        <f t="shared" si="2"/>
        <v>7.8333333333333338E-2</v>
      </c>
      <c r="L24" s="2">
        <f t="shared" si="3"/>
        <v>5.5555555555555562</v>
      </c>
      <c r="M24" s="2">
        <f t="shared" si="4"/>
        <v>8.7413654445912492</v>
      </c>
      <c r="N24" s="2">
        <f t="shared" si="5"/>
        <v>1.6555555555555563</v>
      </c>
      <c r="O24" s="2">
        <f t="shared" si="6"/>
        <v>13.444444444444443</v>
      </c>
      <c r="P24" s="2">
        <f t="shared" si="7"/>
        <v>5.5555555555555562</v>
      </c>
    </row>
    <row r="25" spans="1:16" x14ac:dyDescent="0.3">
      <c r="A25">
        <v>186</v>
      </c>
      <c r="B25">
        <v>9</v>
      </c>
      <c r="C25" s="1">
        <v>1601.6666666666665</v>
      </c>
      <c r="D25">
        <v>31</v>
      </c>
      <c r="E25" s="2">
        <v>8.6111111111111107</v>
      </c>
      <c r="F25" s="3">
        <v>14.819194425646037</v>
      </c>
      <c r="G25" s="3">
        <v>4.3</v>
      </c>
      <c r="H25" s="3">
        <v>15</v>
      </c>
      <c r="I25" s="2">
        <f t="shared" si="0"/>
        <v>5.1666666666666666E-2</v>
      </c>
      <c r="J25" s="2">
        <f t="shared" si="1"/>
        <v>1.6016666666666666</v>
      </c>
      <c r="K25" s="2">
        <f t="shared" si="2"/>
        <v>0.46499999999999997</v>
      </c>
      <c r="L25" s="2">
        <f t="shared" si="3"/>
        <v>29.032258064516132</v>
      </c>
      <c r="M25" s="2">
        <f t="shared" si="4"/>
        <v>14.213063638870095</v>
      </c>
      <c r="N25" s="2">
        <f t="shared" si="5"/>
        <v>24.732258064516131</v>
      </c>
      <c r="O25" s="2">
        <f t="shared" si="6"/>
        <v>14.032258064516132</v>
      </c>
      <c r="P25" s="2">
        <f t="shared" si="7"/>
        <v>29.032258064516132</v>
      </c>
    </row>
    <row r="26" spans="1:16" x14ac:dyDescent="0.3">
      <c r="A26">
        <v>177</v>
      </c>
      <c r="B26">
        <v>9</v>
      </c>
      <c r="C26" s="1">
        <v>1868.3333333333333</v>
      </c>
      <c r="D26">
        <v>38</v>
      </c>
      <c r="E26" s="2">
        <v>10.555555555555555</v>
      </c>
      <c r="F26" s="3">
        <v>14.284389671826005</v>
      </c>
      <c r="G26" s="3">
        <v>4.3</v>
      </c>
      <c r="H26" s="3">
        <v>29</v>
      </c>
      <c r="I26" s="2">
        <f t="shared" si="0"/>
        <v>4.9166666666666664E-2</v>
      </c>
      <c r="J26" s="2">
        <f t="shared" si="1"/>
        <v>1.8683333333333332</v>
      </c>
      <c r="K26" s="2">
        <f t="shared" si="2"/>
        <v>0.4425</v>
      </c>
      <c r="L26" s="2">
        <f t="shared" si="3"/>
        <v>23.684210526315791</v>
      </c>
      <c r="M26" s="2">
        <f t="shared" si="4"/>
        <v>9.3998208544897857</v>
      </c>
      <c r="N26" s="2">
        <f t="shared" si="5"/>
        <v>19.38421052631579</v>
      </c>
      <c r="O26" s="2">
        <f t="shared" si="6"/>
        <v>5.3157894736842088</v>
      </c>
      <c r="P26" s="2">
        <f t="shared" si="7"/>
        <v>23.684210526315791</v>
      </c>
    </row>
    <row r="27" spans="1:16" x14ac:dyDescent="0.3">
      <c r="A27">
        <v>124</v>
      </c>
      <c r="B27">
        <v>6</v>
      </c>
      <c r="C27" s="1">
        <v>1136.6666666666665</v>
      </c>
      <c r="D27">
        <v>33</v>
      </c>
      <c r="E27" s="2">
        <v>9.1666666666666661</v>
      </c>
      <c r="F27" s="3">
        <v>13.375298762735095</v>
      </c>
      <c r="G27" s="3">
        <v>4.3</v>
      </c>
      <c r="H27" s="3">
        <v>20</v>
      </c>
      <c r="I27" s="2">
        <f t="shared" si="0"/>
        <v>3.4444444444444444E-2</v>
      </c>
      <c r="J27" s="2">
        <f t="shared" si="1"/>
        <v>1.1366666666666665</v>
      </c>
      <c r="K27" s="2">
        <f t="shared" si="2"/>
        <v>0.20666666666666667</v>
      </c>
      <c r="L27" s="2">
        <f t="shared" si="3"/>
        <v>18.181818181818183</v>
      </c>
      <c r="M27" s="2">
        <f t="shared" si="4"/>
        <v>4.806519419083088</v>
      </c>
      <c r="N27" s="2">
        <f t="shared" si="5"/>
        <v>13.881818181818183</v>
      </c>
      <c r="O27" s="2">
        <f t="shared" si="6"/>
        <v>1.8181818181818166</v>
      </c>
      <c r="P27" s="2">
        <f t="shared" si="7"/>
        <v>18.181818181818183</v>
      </c>
    </row>
    <row r="28" spans="1:16" x14ac:dyDescent="0.3">
      <c r="A28">
        <v>262</v>
      </c>
      <c r="B28">
        <v>1</v>
      </c>
      <c r="C28" s="1">
        <v>2620</v>
      </c>
      <c r="D28">
        <v>36</v>
      </c>
      <c r="E28" s="2">
        <v>10</v>
      </c>
      <c r="F28" s="3">
        <v>13.253076540512874</v>
      </c>
      <c r="G28" s="3">
        <v>4.3</v>
      </c>
      <c r="H28" s="3">
        <v>23</v>
      </c>
      <c r="I28" s="2">
        <f t="shared" si="0"/>
        <v>7.2777777777777775E-2</v>
      </c>
      <c r="J28" s="2">
        <f t="shared" si="1"/>
        <v>2.62</v>
      </c>
      <c r="K28" s="2">
        <f t="shared" si="2"/>
        <v>7.2777777777777775E-2</v>
      </c>
      <c r="L28" s="2">
        <f t="shared" si="3"/>
        <v>2.7777777777777777</v>
      </c>
      <c r="M28" s="2">
        <f t="shared" si="4"/>
        <v>10.475298762735097</v>
      </c>
      <c r="N28" s="2">
        <f t="shared" si="5"/>
        <v>1.5222222222222221</v>
      </c>
      <c r="O28" s="2">
        <f t="shared" si="6"/>
        <v>20.222222222222221</v>
      </c>
      <c r="P28" s="2">
        <f t="shared" si="7"/>
        <v>2.7777777777777777</v>
      </c>
    </row>
    <row r="29" spans="1:16" x14ac:dyDescent="0.3">
      <c r="A29">
        <v>123</v>
      </c>
      <c r="B29">
        <v>2</v>
      </c>
      <c r="C29" s="1">
        <v>990.83333333333326</v>
      </c>
      <c r="D29">
        <v>29</v>
      </c>
      <c r="E29" s="2">
        <v>8.0555555555555554</v>
      </c>
      <c r="F29" s="3">
        <v>13.942731712926667</v>
      </c>
      <c r="G29" s="3">
        <v>4.5</v>
      </c>
      <c r="H29" s="3">
        <v>11</v>
      </c>
      <c r="I29" s="2">
        <f t="shared" si="0"/>
        <v>3.4166666666666665E-2</v>
      </c>
      <c r="J29" s="2">
        <f t="shared" si="1"/>
        <v>0.99083333333333323</v>
      </c>
      <c r="K29" s="2">
        <f t="shared" si="2"/>
        <v>6.8333333333333329E-2</v>
      </c>
      <c r="L29" s="2">
        <f t="shared" si="3"/>
        <v>6.8965517241379306</v>
      </c>
      <c r="M29" s="2">
        <f t="shared" si="4"/>
        <v>7.0461799887887366</v>
      </c>
      <c r="N29" s="2">
        <f t="shared" si="5"/>
        <v>2.3965517241379306</v>
      </c>
      <c r="O29" s="2">
        <f t="shared" si="6"/>
        <v>4.1034482758620694</v>
      </c>
      <c r="P29" s="2">
        <f t="shared" si="7"/>
        <v>6.8965517241379306</v>
      </c>
    </row>
    <row r="30" spans="1:16" x14ac:dyDescent="0.3">
      <c r="A30">
        <v>152</v>
      </c>
      <c r="B30">
        <v>7</v>
      </c>
      <c r="C30" s="1">
        <v>886.66666666666663</v>
      </c>
      <c r="D30">
        <v>21</v>
      </c>
      <c r="E30" s="2">
        <v>5.833333333333333</v>
      </c>
      <c r="F30" s="3">
        <v>15.053842824037778</v>
      </c>
      <c r="G30" s="3">
        <v>4.4000000000000004</v>
      </c>
      <c r="H30" s="3">
        <v>24</v>
      </c>
      <c r="I30" s="2">
        <f t="shared" si="0"/>
        <v>4.2222222222222223E-2</v>
      </c>
      <c r="J30" s="2">
        <f t="shared" si="1"/>
        <v>0.8866666666666666</v>
      </c>
      <c r="K30" s="2">
        <f t="shared" si="2"/>
        <v>0.29555555555555557</v>
      </c>
      <c r="L30" s="2">
        <f t="shared" si="3"/>
        <v>33.333333333333336</v>
      </c>
      <c r="M30" s="2">
        <f t="shared" si="4"/>
        <v>18.279490509295556</v>
      </c>
      <c r="N30" s="2">
        <f t="shared" si="5"/>
        <v>28.933333333333337</v>
      </c>
      <c r="O30" s="2">
        <f t="shared" si="6"/>
        <v>9.3333333333333357</v>
      </c>
      <c r="P30" s="2">
        <f t="shared" si="7"/>
        <v>33.333333333333336</v>
      </c>
    </row>
    <row r="31" spans="1:16" x14ac:dyDescent="0.3">
      <c r="A31">
        <v>230</v>
      </c>
      <c r="B31">
        <v>10</v>
      </c>
      <c r="C31" s="1">
        <v>1277.7777777777778</v>
      </c>
      <c r="D31">
        <v>20</v>
      </c>
      <c r="E31" s="2">
        <v>5.5555555555555554</v>
      </c>
      <c r="F31" s="3">
        <v>19.253842824037779</v>
      </c>
      <c r="G31" s="3">
        <v>5.2</v>
      </c>
      <c r="H31" s="3">
        <v>19</v>
      </c>
      <c r="I31" s="2">
        <f t="shared" si="0"/>
        <v>6.3888888888888884E-2</v>
      </c>
      <c r="J31" s="2">
        <f t="shared" si="1"/>
        <v>1.2777777777777779</v>
      </c>
      <c r="K31" s="2">
        <f t="shared" si="2"/>
        <v>0.63888888888888884</v>
      </c>
      <c r="L31" s="2">
        <f>(K31 / J31) * 100</f>
        <v>49.999999999999986</v>
      </c>
      <c r="M31" s="2">
        <f t="shared" si="4"/>
        <v>30.746157175962207</v>
      </c>
      <c r="N31" s="2">
        <f t="shared" si="5"/>
        <v>44.799999999999983</v>
      </c>
      <c r="O31" s="2">
        <f t="shared" si="6"/>
        <v>30.999999999999986</v>
      </c>
      <c r="P31" s="2">
        <f t="shared" si="7"/>
        <v>49.999999999999986</v>
      </c>
    </row>
    <row r="32" spans="1:16" x14ac:dyDescent="0.3">
      <c r="A32">
        <v>122</v>
      </c>
      <c r="B32">
        <v>9</v>
      </c>
      <c r="C32" s="1">
        <v>1355.5555555555554</v>
      </c>
      <c r="D32">
        <v>40</v>
      </c>
      <c r="E32" s="2">
        <v>11.111111111111111</v>
      </c>
      <c r="F32" s="3">
        <v>19.196150516345472</v>
      </c>
      <c r="G32" s="3">
        <v>5.5</v>
      </c>
      <c r="H32" s="3">
        <v>25</v>
      </c>
      <c r="I32" s="2">
        <f t="shared" si="0"/>
        <v>3.3888888888888892E-2</v>
      </c>
      <c r="J32" s="2">
        <f t="shared" si="1"/>
        <v>1.3555555555555554</v>
      </c>
      <c r="K32" s="2">
        <f t="shared" si="2"/>
        <v>0.30500000000000005</v>
      </c>
      <c r="L32" s="2">
        <f t="shared" si="3"/>
        <v>22.500000000000007</v>
      </c>
      <c r="M32" s="2">
        <f t="shared" si="4"/>
        <v>3.3038494836545347</v>
      </c>
      <c r="N32" s="2">
        <f t="shared" si="5"/>
        <v>17.000000000000007</v>
      </c>
      <c r="O32" s="2">
        <f t="shared" si="6"/>
        <v>2.4999999999999929</v>
      </c>
      <c r="P32" s="2">
        <f t="shared" si="7"/>
        <v>22.500000000000007</v>
      </c>
    </row>
    <row r="33" spans="1:16" x14ac:dyDescent="0.3">
      <c r="A33">
        <v>184</v>
      </c>
      <c r="B33">
        <v>2</v>
      </c>
      <c r="C33" s="1">
        <v>1124.4444444444443</v>
      </c>
      <c r="D33">
        <v>22</v>
      </c>
      <c r="E33" s="2">
        <v>6.1111111111111107</v>
      </c>
      <c r="F33" s="3">
        <v>20.105241425436382</v>
      </c>
      <c r="G33" s="3">
        <v>5.7</v>
      </c>
      <c r="H33" s="3">
        <v>12</v>
      </c>
      <c r="I33" s="2">
        <f t="shared" si="0"/>
        <v>5.1111111111111114E-2</v>
      </c>
      <c r="J33" s="2">
        <f t="shared" si="1"/>
        <v>1.1244444444444444</v>
      </c>
      <c r="K33" s="2">
        <f t="shared" si="2"/>
        <v>0.10222222222222223</v>
      </c>
      <c r="L33" s="2">
        <f t="shared" si="3"/>
        <v>9.0909090909090917</v>
      </c>
      <c r="M33" s="2">
        <f t="shared" si="4"/>
        <v>11.014332334527291</v>
      </c>
      <c r="N33" s="2">
        <f t="shared" si="5"/>
        <v>3.3909090909090915</v>
      </c>
      <c r="O33" s="2">
        <f t="shared" si="6"/>
        <v>2.9090909090909083</v>
      </c>
      <c r="P33" s="2">
        <f t="shared" si="7"/>
        <v>9.0909090909090917</v>
      </c>
    </row>
    <row r="34" spans="1:16" x14ac:dyDescent="0.3">
      <c r="A34">
        <v>241</v>
      </c>
      <c r="B34">
        <v>6</v>
      </c>
      <c r="C34" s="1">
        <v>1807.5</v>
      </c>
      <c r="D34">
        <v>27</v>
      </c>
      <c r="E34" s="2">
        <v>7.5</v>
      </c>
      <c r="F34" s="3">
        <v>21.771908092103047</v>
      </c>
      <c r="G34" s="3">
        <v>6.1</v>
      </c>
      <c r="H34" s="3">
        <v>11</v>
      </c>
      <c r="I34" s="2">
        <f t="shared" si="0"/>
        <v>6.6944444444444445E-2</v>
      </c>
      <c r="J34" s="2">
        <f t="shared" si="1"/>
        <v>1.8075000000000001</v>
      </c>
      <c r="K34" s="2">
        <f t="shared" si="2"/>
        <v>0.40166666666666667</v>
      </c>
      <c r="L34" s="2">
        <f t="shared" si="3"/>
        <v>22.222222222222221</v>
      </c>
      <c r="M34" s="2">
        <f t="shared" si="4"/>
        <v>0.45031413011917465</v>
      </c>
      <c r="N34" s="2">
        <f t="shared" si="5"/>
        <v>16.12222222222222</v>
      </c>
      <c r="O34" s="2">
        <f t="shared" si="6"/>
        <v>11.222222222222221</v>
      </c>
      <c r="P34" s="2">
        <f t="shared" si="7"/>
        <v>22.222222222222221</v>
      </c>
    </row>
    <row r="35" spans="1:16" x14ac:dyDescent="0.3">
      <c r="A35">
        <v>198</v>
      </c>
      <c r="B35">
        <v>6</v>
      </c>
      <c r="C35" s="1">
        <v>1980</v>
      </c>
      <c r="D35">
        <v>36</v>
      </c>
      <c r="E35" s="2">
        <v>10</v>
      </c>
      <c r="F35" s="3">
        <v>20.535348952318099</v>
      </c>
      <c r="G35" s="3">
        <v>5.8</v>
      </c>
      <c r="H35" s="3">
        <v>14</v>
      </c>
      <c r="I35" s="2">
        <f t="shared" si="0"/>
        <v>5.5E-2</v>
      </c>
      <c r="J35" s="2">
        <f t="shared" si="1"/>
        <v>1.98</v>
      </c>
      <c r="K35" s="2">
        <f t="shared" si="2"/>
        <v>0.33</v>
      </c>
      <c r="L35" s="2">
        <f t="shared" si="3"/>
        <v>16.666666666666668</v>
      </c>
      <c r="M35" s="2">
        <f t="shared" si="4"/>
        <v>3.8686822856514311</v>
      </c>
      <c r="N35" s="2">
        <f t="shared" si="5"/>
        <v>10.866666666666667</v>
      </c>
      <c r="O35" s="2">
        <f t="shared" si="6"/>
        <v>2.6666666666666679</v>
      </c>
      <c r="P35" s="2">
        <f t="shared" si="7"/>
        <v>16.666666666666668</v>
      </c>
    </row>
    <row r="36" spans="1:16" x14ac:dyDescent="0.3">
      <c r="A36">
        <v>254</v>
      </c>
      <c r="B36">
        <v>8</v>
      </c>
      <c r="C36" s="1">
        <v>1763.8888888888889</v>
      </c>
      <c r="D36">
        <v>25</v>
      </c>
      <c r="E36" s="2">
        <v>6.9444444444444446</v>
      </c>
      <c r="F36" s="3">
        <v>21.366927899686523</v>
      </c>
      <c r="G36" s="3">
        <v>5.7</v>
      </c>
      <c r="H36" s="3">
        <v>11</v>
      </c>
      <c r="I36" s="2">
        <f t="shared" si="0"/>
        <v>7.0555555555555552E-2</v>
      </c>
      <c r="J36" s="2">
        <f t="shared" si="1"/>
        <v>1.7638888888888888</v>
      </c>
      <c r="K36" s="2">
        <f t="shared" si="2"/>
        <v>0.56444444444444442</v>
      </c>
      <c r="L36" s="2">
        <f t="shared" si="3"/>
        <v>32</v>
      </c>
      <c r="M36" s="2">
        <f t="shared" si="4"/>
        <v>10.633072100313477</v>
      </c>
      <c r="N36" s="2">
        <f t="shared" si="5"/>
        <v>26.3</v>
      </c>
      <c r="O36" s="2">
        <f t="shared" si="6"/>
        <v>21</v>
      </c>
      <c r="P36" s="2">
        <f t="shared" si="7"/>
        <v>32</v>
      </c>
    </row>
    <row r="37" spans="1:16" x14ac:dyDescent="0.3">
      <c r="A37">
        <v>264</v>
      </c>
      <c r="B37">
        <v>7</v>
      </c>
      <c r="C37" s="1">
        <v>2640</v>
      </c>
      <c r="D37">
        <v>36</v>
      </c>
      <c r="E37" s="2">
        <v>10</v>
      </c>
      <c r="F37" s="3">
        <v>21.493190525949149</v>
      </c>
      <c r="G37" s="3">
        <v>5.8</v>
      </c>
      <c r="H37" s="3">
        <v>25</v>
      </c>
      <c r="I37" s="2">
        <f t="shared" si="0"/>
        <v>7.3333333333333334E-2</v>
      </c>
      <c r="J37" s="2">
        <f t="shared" si="1"/>
        <v>2.64</v>
      </c>
      <c r="K37" s="2">
        <f t="shared" si="2"/>
        <v>0.51333333333333331</v>
      </c>
      <c r="L37" s="2">
        <f t="shared" si="3"/>
        <v>19.444444444444443</v>
      </c>
      <c r="M37" s="2">
        <f t="shared" si="4"/>
        <v>2.0487460815047065</v>
      </c>
      <c r="N37" s="2">
        <f t="shared" si="5"/>
        <v>13.644444444444442</v>
      </c>
      <c r="O37" s="2">
        <f t="shared" si="6"/>
        <v>5.5555555555555571</v>
      </c>
      <c r="P37" s="2">
        <f t="shared" si="7"/>
        <v>19.444444444444443</v>
      </c>
    </row>
    <row r="38" spans="1:16" x14ac:dyDescent="0.3">
      <c r="A38">
        <v>156</v>
      </c>
      <c r="B38">
        <v>10</v>
      </c>
      <c r="C38" s="1">
        <v>1343.3333333333333</v>
      </c>
      <c r="D38">
        <v>31</v>
      </c>
      <c r="E38" s="2">
        <v>8.6111111111111107</v>
      </c>
      <c r="F38" s="3">
        <v>24.441219199784268</v>
      </c>
      <c r="G38" s="3">
        <v>6.7</v>
      </c>
      <c r="H38" s="3">
        <v>27</v>
      </c>
      <c r="I38" s="2">
        <f t="shared" si="0"/>
        <v>4.3333333333333335E-2</v>
      </c>
      <c r="J38" s="2">
        <f t="shared" si="1"/>
        <v>1.3433333333333333</v>
      </c>
      <c r="K38" s="2">
        <f t="shared" si="2"/>
        <v>0.43333333333333335</v>
      </c>
      <c r="L38" s="2">
        <f t="shared" si="3"/>
        <v>32.258064516129039</v>
      </c>
      <c r="M38" s="2">
        <f t="shared" si="4"/>
        <v>7.8168453163447715</v>
      </c>
      <c r="N38" s="2">
        <f t="shared" si="5"/>
        <v>25.55806451612904</v>
      </c>
      <c r="O38" s="2">
        <f t="shared" si="6"/>
        <v>5.2580645161290391</v>
      </c>
      <c r="P38" s="2">
        <f t="shared" si="7"/>
        <v>32.258064516129039</v>
      </c>
    </row>
    <row r="39" spans="1:16" x14ac:dyDescent="0.3">
      <c r="A39">
        <v>206</v>
      </c>
      <c r="B39">
        <v>7</v>
      </c>
      <c r="C39" s="1">
        <v>1945.5555555555557</v>
      </c>
      <c r="D39">
        <v>34</v>
      </c>
      <c r="E39" s="2">
        <v>9.4444444444444446</v>
      </c>
      <c r="F39" s="3">
        <v>25.810387556782239</v>
      </c>
      <c r="G39" s="3">
        <v>7.2</v>
      </c>
      <c r="H39" s="3">
        <v>21</v>
      </c>
      <c r="I39" s="2">
        <f t="shared" si="0"/>
        <v>5.7222222222222223E-2</v>
      </c>
      <c r="J39" s="2">
        <f t="shared" si="1"/>
        <v>1.9455555555555557</v>
      </c>
      <c r="K39" s="2">
        <f t="shared" si="2"/>
        <v>0.40055555555555555</v>
      </c>
      <c r="L39" s="2">
        <f>(K39 / J39) * 100</f>
        <v>20.588235294117645</v>
      </c>
      <c r="M39" s="2">
        <f t="shared" si="4"/>
        <v>5.2221522626645935</v>
      </c>
      <c r="N39" s="2">
        <f t="shared" si="5"/>
        <v>13.388235294117646</v>
      </c>
      <c r="O39" s="2">
        <f t="shared" si="6"/>
        <v>0.41176470588235503</v>
      </c>
      <c r="P39" s="2">
        <f t="shared" si="7"/>
        <v>20.588235294117645</v>
      </c>
    </row>
    <row r="40" spans="1:16" x14ac:dyDescent="0.3">
      <c r="P40" s="1"/>
    </row>
    <row r="41" spans="1:16" x14ac:dyDescent="0.3">
      <c r="P41" s="1"/>
    </row>
  </sheetData>
  <conditionalFormatting sqref="M2:O3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Answer Report 1</vt:lpstr>
      <vt:lpstr>Sensitivity Report 1</vt:lpstr>
      <vt:lpstr>Limits Report 1</vt:lpstr>
      <vt:lpstr>task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2025-03-03T11:59:55Z</dcterms:created>
  <dcterms:modified xsi:type="dcterms:W3CDTF">2025-03-06T14:16:17Z</dcterms:modified>
</cp:coreProperties>
</file>